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45621"/>
</workbook>
</file>

<file path=xl/calcChain.xml><?xml version="1.0" encoding="utf-8"?>
<calcChain xmlns="http://schemas.openxmlformats.org/spreadsheetml/2006/main">
  <c r="V76" i="371" l="1"/>
  <c r="U76" i="371"/>
  <c r="T76" i="37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T72" i="371"/>
  <c r="V72" i="371" s="1"/>
  <c r="S72" i="371"/>
  <c r="R72" i="371"/>
  <c r="Q72" i="371"/>
  <c r="V71" i="371"/>
  <c r="U71" i="371"/>
  <c r="T71" i="371"/>
  <c r="S71" i="371"/>
  <c r="R71" i="371"/>
  <c r="Q71" i="371"/>
  <c r="T70" i="371"/>
  <c r="V70" i="371" s="1"/>
  <c r="S70" i="37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T66" i="371"/>
  <c r="V66" i="371" s="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V56" i="371"/>
  <c r="U56" i="371"/>
  <c r="T56" i="37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V41" i="371"/>
  <c r="U41" i="371"/>
  <c r="T41" i="37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V33" i="371"/>
  <c r="U33" i="371"/>
  <c r="T33" i="37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T6" i="371"/>
  <c r="V6" i="371" s="1"/>
  <c r="S6" i="371"/>
  <c r="R6" i="371"/>
  <c r="Q6" i="371"/>
  <c r="V5" i="371"/>
  <c r="U5" i="371"/>
  <c r="T5" i="371"/>
  <c r="S5" i="371"/>
  <c r="R5" i="371"/>
  <c r="Q5" i="371"/>
  <c r="U6" i="371" l="1"/>
  <c r="U10" i="371"/>
  <c r="U12" i="371"/>
  <c r="U16" i="371"/>
  <c r="U18" i="371"/>
  <c r="U20" i="371"/>
  <c r="U22" i="371"/>
  <c r="U24" i="371"/>
  <c r="U26" i="371"/>
  <c r="U28" i="371"/>
  <c r="U32" i="371"/>
  <c r="U34" i="371"/>
  <c r="U36" i="371"/>
  <c r="U40" i="371"/>
  <c r="U42" i="371"/>
  <c r="U44" i="371"/>
  <c r="U46" i="371"/>
  <c r="U48" i="371"/>
  <c r="U52" i="371"/>
  <c r="U58" i="371"/>
  <c r="U62" i="371"/>
  <c r="U64" i="371"/>
  <c r="U66" i="371"/>
  <c r="U70" i="371"/>
  <c r="U72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B22" i="419" l="1"/>
  <c r="M22" i="419"/>
  <c r="Y22" i="419"/>
  <c r="C22" i="419"/>
  <c r="E22" i="419"/>
  <c r="H22" i="419"/>
  <c r="L22" i="419"/>
  <c r="P22" i="419"/>
  <c r="T22" i="419"/>
  <c r="X22" i="419"/>
  <c r="AB22" i="419"/>
  <c r="AF22" i="419"/>
  <c r="I22" i="419"/>
  <c r="U22" i="419"/>
  <c r="F22" i="419"/>
  <c r="J22" i="419"/>
  <c r="N22" i="419"/>
  <c r="R22" i="419"/>
  <c r="V22" i="419"/>
  <c r="Z22" i="419"/>
  <c r="AD22" i="419"/>
  <c r="AG22" i="419"/>
  <c r="Q22" i="419"/>
  <c r="AC22" i="419"/>
  <c r="D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D19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N3" i="372" l="1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<sst xmlns="http://schemas.openxmlformats.org/spreadsheetml/2006/main" count="57813" uniqueCount="8960">
  <si>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</si>
  <si>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</si>
  <si>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</si>
  <si>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</si>
  <si>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</si>
  <si>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</si>
  <si>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</si>
  <si>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</si>
  <si>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</si>
  <si>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</si>
  <si>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</si>
  <si>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</si>
  <si>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</si>
  <si>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</si>
  <si>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</si>
  <si>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</si>
  <si>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</si>
  <si>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</si>
  <si>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</si>
  <si>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</si>
  <si>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</si>
  <si>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</si>
  <si>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</si>
  <si>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</si>
  <si>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</si>
  <si>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</si>
  <si>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</si>
  <si>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</si>
  <si>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</si>
  <si>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</si>
  <si>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</si>
  <si>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</si>
  <si>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</si>
  <si>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</si>
  <si>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</si>
  <si>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</si>
  <si>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</si>
  <si>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</si>
  <si>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</si>
  <si>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</si>
  <si>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</si>
  <si>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</si>
  <si>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</si>
  <si>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</si>
  <si>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</si>
  <si>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</si>
  <si>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</si>
  <si>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</si>
  <si>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</si>
  <si>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</si>
  <si>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</si>
  <si>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</si>
  <si>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</si>
  <si>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</si>
  <si>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</si>
  <si>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</si>
  <si>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</si>
  <si>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</si>
  <si>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</si>
  <si>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</si>
  <si>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</si>
  <si>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</si>
  <si>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</si>
  <si>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</si>
  <si>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</si>
  <si>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</si>
  <si>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</si>
  <si>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</si>
  <si>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</si>
  <si>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</si>
  <si>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</si>
  <si>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</si>
  <si>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</si>
  <si>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</si>
  <si>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</si>
  <si>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</si>
  <si>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</si>
  <si>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</si>
  <si>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</si>
  <si>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</si>
  <si>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</si>
  <si>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</si>
  <si>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</si>
  <si>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</si>
  <si>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</si>
  <si>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</si>
  <si>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</si>
  <si>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</si>
  <si>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</si>
  <si>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</si>
  <si>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</si>
  <si>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</si>
  <si>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</si>
  <si>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</si>
  <si>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</si>
  <si>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</si>
  <si>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</si>
  <si>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</si>
  <si>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</si>
  <si>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</si>
  <si>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</si>
  <si>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</si>
  <si>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</si>
  <si>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</si>
  <si>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</si>
  <si>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</si>
  <si>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</si>
  <si>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</si>
  <si>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</si>
  <si>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</si>
  <si>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</si>
  <si>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</si>
  <si>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</si>
  <si>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</si>
  <si>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</si>
  <si>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</si>
  <si>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</si>
  <si>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</si>
  <si>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</si>
  <si>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</si>
  <si>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</si>
  <si>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</si>
  <si>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</si>
  <si>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</si>
  <si>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</si>
  <si>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</si>
  <si>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</si>
  <si>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</si>
  <si>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</si>
  <si>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</si>
  <si>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</si>
  <si>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</si>
  <si>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</si>
  <si>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</si>
  <si>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</si>
  <si>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</si>
  <si>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</si>
  <si>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</si>
  <si>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</si>
  <si>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</si>
  <si>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</si>
  <si>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</si>
  <si>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</si>
  <si>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</si>
  <si>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</si>
  <si>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</si>
  <si>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</si>
  <si>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</si>
  <si>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</si>
  <si>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</si>
  <si>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</si>
  <si>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</si>
  <si>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</si>
  <si>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</si>
  <si>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</si>
  <si>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</si>
  <si>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</si>
  <si>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</si>
  <si>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</si>
  <si>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</si>
  <si>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</si>
  <si>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</si>
  <si>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</si>
  <si>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</si>
  <si>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</si>
  <si>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</si>
  <si>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</si>
  <si>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</si>
  <si>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</si>
  <si>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</si>
  <si>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</si>
  <si>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</si>
  <si>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</si>
  <si>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</si>
  <si>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</si>
  <si>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</si>
  <si>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</si>
  <si>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</si>
  <si>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</si>
  <si>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</si>
  <si>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</si>
  <si>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</si>
  <si>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</si>
  <si>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</si>
  <si>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</si>
  <si>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</si>
  <si>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</si>
  <si>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</si>
  <si>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</si>
  <si>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</si>
  <si>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</si>
  <si>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</si>
  <si>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</si>
  <si>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</si>
  <si>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</si>
  <si>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</si>
  <si>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</si>
  <si>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</si>
  <si>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</si>
  <si>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</si>
  <si>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</si>
  <si>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</si>
  <si>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</si>
  <si>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</si>
  <si>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</si>
  <si>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</si>
  <si>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</si>
  <si>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</si>
  <si>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</si>
  <si>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</si>
  <si>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</si>
  <si>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</si>
  <si>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</si>
  <si>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</si>
  <si>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</si>
  <si>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</si>
  <si>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</si>
  <si>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</si>
  <si>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</si>
  <si>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</si>
  <si>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</si>
  <si>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</si>
  <si>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</si>
  <si>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</si>
  <si>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</si>
  <si>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</si>
  <si>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</si>
  <si>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</si>
  <si>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</si>
  <si>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</si>
  <si>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</si>
  <si>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</si>
  <si>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</si>
  <si>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</si>
  <si>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</si>
  <si>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</si>
  <si>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</si>
  <si>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</si>
  <si>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</si>
  <si>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</si>
  <si>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</si>
  <si>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</si>
  <si>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</si>
  <si>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</si>
  <si>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</si>
  <si>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</si>
  <si>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</si>
  <si>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</si>
  <si>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</si>
  <si>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</si>
  <si>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</si>
  <si>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</si>
  <si>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</si>
  <si>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</si>
  <si>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</si>
  <si>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</si>
  <si>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</si>
  <si>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</si>
  <si>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</si>
  <si>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</si>
  <si>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</si>
  <si>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</si>
  <si>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</si>
  <si>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</si>
  <si>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</si>
  <si>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</si>
  <si>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</si>
  <si>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</si>
  <si>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</si>
  <si>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</si>
  <si>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</si>
  <si>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</si>
  <si>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</si>
  <si>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</si>
  <si>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</si>
  <si>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</si>
  <si>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</si>
  <si>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</si>
  <si>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</si>
  <si>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</si>
  <si>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</si>
  <si>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</si>
  <si>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</si>
  <si>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</si>
  <si>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</si>
  <si>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</si>
  <si>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</si>
  <si>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</si>
  <si>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</si>
  <si>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</si>
  <si>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</si>
  <si>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</si>
  <si>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</si>
  <si>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</si>
  <si>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</si>
  <si>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</si>
  <si>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</si>
  <si>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</si>
  <si>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</si>
  <si>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</si>
  <si>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</si>
  <si>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</si>
  <si>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</si>
  <si>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</si>
  <si>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</si>
  <si>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</si>
  <si>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</si>
  <si>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</si>
  <si>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</si>
  <si>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</si>
  <si>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</si>
  <si>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</si>
  <si>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</si>
  <si>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</si>
  <si>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</si>
  <si>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</si>
  <si>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</si>
  <si>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</si>
  <si>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</si>
  <si>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</si>
  <si>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</si>
  <si>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</si>
  <si>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</si>
  <si>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</si>
  <si>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</si>
  <si>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</si>
  <si>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</si>
  <si>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</si>
  <si>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</si>
  <si>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</si>
  <si>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</si>
  <si>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</si>
  <si>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</si>
  <si>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</si>
  <si>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Ortopedická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</si>
  <si>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</si>
  <si>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</si>
  <si>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</si>
  <si>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</si>
  <si>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</si>
  <si>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</si>
  <si>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</si>
  <si>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</si>
  <si>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</si>
  <si>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</si>
  <si>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</si>
  <si>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</si>
  <si>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</si>
  <si>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</si>
  <si>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</si>
  <si>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</si>
  <si>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</si>
  <si>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</si>
  <si>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</si>
  <si>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</si>
  <si>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</si>
  <si>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</si>
  <si>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50115003     implant.umělé těl.náhr.-TEP (sk.Z_518)</t>
  </si>
  <si>
    <t>50115004     implant.umělé těl.náhr.-kovové (s.Z_506)</t>
  </si>
  <si>
    <t>50115011     implant.umělé těl.náhr.-ostat.nákl.PZT(s.Z_515)</t>
  </si>
  <si>
    <t>50115020     diagnostika laboratorní-LEK (sk.Z_501)</t>
  </si>
  <si>
    <t>50115050     obvazový materiál (sk.Z_502)</t>
  </si>
  <si>
    <t>50115051     nadstandard ZUM (hrazeno pac.) (sk.Z_520)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</si>
  <si>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</si>
  <si>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</si>
  <si>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</si>
  <si>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</si>
  <si>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</si>
  <si>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</si>
  <si>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</si>
  <si>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</si>
  <si>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</si>
  <si>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</si>
  <si>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</si>
  <si>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</si>
  <si>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</si>
  <si>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</si>
  <si>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</si>
  <si>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</si>
  <si>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</si>
  <si>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</si>
  <si>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</si>
  <si>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</si>
  <si>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</si>
  <si>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</si>
  <si>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</si>
  <si>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</si>
  <si>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</si>
  <si>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</si>
  <si>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</si>
  <si>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</si>
  <si>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</si>
  <si>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</si>
  <si>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</si>
  <si>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</si>
  <si>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</si>
  <si>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</si>
  <si>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</si>
  <si>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</si>
  <si>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</si>
  <si>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</si>
  <si>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</si>
  <si>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</si>
  <si>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</si>
  <si>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</si>
  <si>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</si>
  <si>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</si>
  <si>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</si>
  <si>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</si>
  <si>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</si>
  <si>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</si>
  <si>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51101     Budovy</t>
  </si>
  <si>
    <t>51101025     opravy budov - správa budov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</si>
  <si>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</si>
  <si>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</si>
  <si>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</si>
  <si>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</si>
  <si>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</si>
  <si>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</si>
  <si>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</si>
  <si>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</si>
  <si>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</si>
  <si>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</si>
  <si>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</si>
  <si>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</si>
  <si>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</si>
  <si>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</si>
  <si>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</si>
  <si>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</si>
  <si>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</si>
  <si>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</si>
  <si>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</si>
  <si>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</si>
  <si>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</si>
  <si>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</si>
  <si>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</si>
  <si>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</si>
  <si>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</si>
  <si>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</si>
  <si>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</si>
  <si>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</si>
  <si>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</si>
  <si>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</si>
  <si>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</si>
  <si>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51874003     znalecké posudky, odměny z klinických hodnocení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</si>
  <si>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</si>
  <si>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</si>
  <si>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</si>
  <si>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</si>
  <si>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</si>
  <si>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52125     Odstupné</t>
  </si>
  <si>
    <t>52125000     odstupné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</si>
  <si>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</si>
  <si>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</si>
  <si>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</si>
  <si>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</si>
  <si>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</si>
  <si>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</si>
  <si>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</si>
  <si>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</si>
  <si>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</si>
  <si>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</si>
  <si>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</si>
  <si>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</si>
  <si>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</si>
  <si>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</si>
  <si>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</si>
  <si>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</si>
  <si>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54910011     registrační poplatky - kongresy zahraniční</t>
  </si>
  <si>
    <t>54924     Ostatní výplaty fyzickým osobám</t>
  </si>
  <si>
    <t>54924001     odškod.zaměst. - prac.úraz,...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</si>
  <si>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</si>
  <si>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</si>
  <si>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</si>
  <si>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</si>
  <si>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</si>
  <si>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</si>
  <si>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</si>
  <si>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</si>
  <si>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</si>
  <si>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</si>
  <si>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</si>
  <si>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</si>
  <si>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</si>
  <si>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</si>
  <si>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</si>
  <si>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</si>
  <si>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</si>
  <si>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</si>
  <si>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557     Náklady z vyřazených pohledávek</t>
  </si>
  <si>
    <t>55799     Náklady z vyřazených pohledávek(daň.neúčinné)</t>
  </si>
  <si>
    <t>55799001     náklady z vyřaz.pohled.pro nedobytnost (daň.neúčinné)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</si>
  <si>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</si>
  <si>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</si>
  <si>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</si>
  <si>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</si>
  <si>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</si>
  <si>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</si>
  <si>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</si>
  <si>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</si>
  <si>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</si>
  <si>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</si>
  <si>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</si>
  <si>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</si>
  <si>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</si>
  <si>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</si>
  <si>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</si>
  <si>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</si>
  <si>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</si>
  <si>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</si>
  <si>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</si>
  <si>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</si>
  <si>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</si>
  <si>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</si>
  <si>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</si>
  <si>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</si>
  <si>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</si>
  <si>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</si>
  <si>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</si>
  <si>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60210361     zdr.služby - nadstandard.zdrav.péče-tuzemci (vyhl.411/11)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</si>
  <si>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</si>
  <si>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</si>
  <si>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</si>
  <si>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</si>
  <si>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</si>
  <si>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</si>
  <si>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</si>
  <si>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</si>
  <si>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</si>
  <si>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</si>
  <si>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</si>
  <si>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</si>
  <si>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</si>
  <si>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</si>
  <si>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</si>
  <si>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</si>
  <si>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</si>
  <si>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64804     Čerpání FRM</t>
  </si>
  <si>
    <t>64804125     čerp. FRM - opravy budov OSB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</si>
  <si>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</si>
  <si>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</si>
  <si>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</si>
  <si>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</si>
  <si>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</si>
  <si>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</si>
  <si>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</si>
  <si>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</si>
  <si>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</si>
  <si>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</si>
  <si>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</si>
  <si>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</si>
  <si>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</si>
  <si>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</si>
  <si>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</si>
  <si>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</si>
  <si>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</si>
  <si>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</si>
  <si>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</si>
  <si>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</si>
  <si>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</si>
  <si>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</si>
  <si>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</si>
  <si>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79906001     výkony prádelny - mikrovlákno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</si>
  <si>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</si>
  <si>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</si>
  <si>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</si>
  <si>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</si>
  <si>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</si>
  <si>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</si>
  <si>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</si>
  <si>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</si>
  <si>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</si>
  <si>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</si>
  <si>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</si>
  <si>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</si>
  <si>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</si>
  <si>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</si>
  <si>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11</t>
  </si>
  <si>
    <t>Ortopedická klinika</t>
  </si>
  <si>
    <t/>
  </si>
  <si>
    <t>50113007     léky - krev.deriváty ZUL (LEK)</t>
  </si>
  <si>
    <t>Ortopedická klinika Celkem</t>
  </si>
  <si>
    <t>SumaKL</t>
  </si>
  <si>
    <t>1111</t>
  </si>
  <si>
    <t>lůžkové oddělení 29A</t>
  </si>
  <si>
    <t>lůžkové oddělení 29A Celkem</t>
  </si>
  <si>
    <t>SumaNS</t>
  </si>
  <si>
    <t>mezeraNS</t>
  </si>
  <si>
    <t>1112</t>
  </si>
  <si>
    <t>lůžkové oddělení 29B</t>
  </si>
  <si>
    <t>lůžkové oddělení 29B Celkem</t>
  </si>
  <si>
    <t>1113</t>
  </si>
  <si>
    <t>lůžkové oddělení 29C (6 lůžek KÚČOCH)</t>
  </si>
  <si>
    <t>lůžkové oddělení 29C (6 lůžek KÚČOCH) Celkem</t>
  </si>
  <si>
    <t>1121</t>
  </si>
  <si>
    <t>ambulance</t>
  </si>
  <si>
    <t>ambulance Celkem</t>
  </si>
  <si>
    <t>1131</t>
  </si>
  <si>
    <t>JIP 29A</t>
  </si>
  <si>
    <t>JIP 29A Celkem</t>
  </si>
  <si>
    <t>1162</t>
  </si>
  <si>
    <t>operační sál - lokální</t>
  </si>
  <si>
    <t>operační sál - lokální Celkem</t>
  </si>
  <si>
    <t>50113001</t>
  </si>
  <si>
    <t>142773</t>
  </si>
  <si>
    <t>42773</t>
  </si>
  <si>
    <t>CORYOL 6,25</t>
  </si>
  <si>
    <t>PORTBLNOB 30X6.25MG</t>
  </si>
  <si>
    <t>184245</t>
  </si>
  <si>
    <t>LETROX 75</t>
  </si>
  <si>
    <t>POR TBL NOB 100X75MCG II</t>
  </si>
  <si>
    <t>132650</t>
  </si>
  <si>
    <t>AULIN</t>
  </si>
  <si>
    <t>POR TBL NOB 30X100MG</t>
  </si>
  <si>
    <t>O</t>
  </si>
  <si>
    <t>100168</t>
  </si>
  <si>
    <t>168</t>
  </si>
  <si>
    <t>HYDROCHLOROTHIAZID LECIVA</t>
  </si>
  <si>
    <t>TBL 20X25MG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</si>
  <si>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</si>
  <si>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</si>
  <si>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</si>
  <si>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</si>
  <si>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</si>
  <si>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</si>
  <si>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</si>
  <si>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</si>
  <si>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</si>
  <si>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</si>
  <si>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</si>
  <si>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</si>
  <si>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</si>
  <si>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</si>
  <si>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</si>
  <si>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</si>
  <si>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100802</t>
  </si>
  <si>
    <t>802</t>
  </si>
  <si>
    <t>OPHTHALMO-SEPTONEX</t>
  </si>
  <si>
    <t>GTT OPH 1X10ML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</si>
  <si>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</si>
  <si>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</si>
  <si>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</si>
  <si>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</si>
  <si>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</si>
  <si>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</si>
  <si>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</si>
  <si>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</si>
  <si>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102478</t>
  </si>
  <si>
    <t>2478</t>
  </si>
  <si>
    <t>DIAZEPAM SLOVAKOFARMA</t>
  </si>
  <si>
    <t>TBL 20X10MG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</si>
  <si>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</si>
  <si>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</si>
  <si>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</si>
  <si>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</si>
  <si>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</si>
  <si>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</si>
  <si>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</si>
  <si>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</si>
  <si>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</si>
  <si>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</si>
  <si>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</si>
  <si>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</si>
  <si>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</si>
  <si>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</si>
  <si>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</si>
  <si>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</si>
  <si>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</si>
  <si>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</si>
  <si>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</si>
  <si>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</si>
  <si>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</si>
  <si>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</si>
  <si>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</si>
  <si>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</si>
  <si>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</si>
  <si>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</si>
  <si>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</si>
  <si>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</si>
  <si>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</si>
  <si>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</si>
  <si>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</si>
  <si>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</si>
  <si>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</si>
  <si>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</si>
  <si>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</si>
  <si>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</si>
  <si>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</si>
  <si>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</si>
  <si>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</si>
  <si>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</si>
  <si>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</si>
  <si>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</si>
  <si>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</si>
  <si>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</si>
  <si>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</si>
  <si>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</si>
  <si>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</si>
  <si>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</si>
  <si>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</si>
  <si>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</si>
  <si>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</si>
  <si>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</si>
  <si>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</si>
  <si>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</si>
  <si>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</si>
  <si>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</si>
  <si>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</si>
  <si>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</si>
  <si>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</si>
  <si>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</si>
  <si>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</si>
  <si>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</si>
  <si>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</si>
  <si>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</si>
  <si>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</si>
  <si>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</si>
  <si>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</si>
  <si>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POR TBL NOB 28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</si>
  <si>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</si>
  <si>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</si>
  <si>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</si>
  <si>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</si>
  <si>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</si>
  <si>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</si>
  <si>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</si>
  <si>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</si>
  <si>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148578</t>
  </si>
  <si>
    <t>48578</t>
  </si>
  <si>
    <t>TIAPRIDAL</t>
  </si>
  <si>
    <t>POR TBLNOB 50X100MG</t>
  </si>
  <si>
    <t>149560</t>
  </si>
  <si>
    <t>49560</t>
  </si>
  <si>
    <t>MOLSIHEXAL RETARD</t>
  </si>
  <si>
    <t>TBL RET 30X8MG</t>
  </si>
  <si>
    <t>155823</t>
  </si>
  <si>
    <t>55823</t>
  </si>
  <si>
    <t>TBL OBD 20X500MG</t>
  </si>
  <si>
    <t>157586</t>
  </si>
  <si>
    <t>57586</t>
  </si>
  <si>
    <t>ESPUMISAN</t>
  </si>
  <si>
    <t>PORCPSMOL50X40MG-BL</t>
  </si>
  <si>
    <t>159941</t>
  </si>
  <si>
    <t>59941</t>
  </si>
  <si>
    <t>SMECTA</t>
  </si>
  <si>
    <t>PLV POR 1X30SACKU</t>
  </si>
  <si>
    <t>162320</t>
  </si>
  <si>
    <t>62320</t>
  </si>
  <si>
    <t>BETADINE</t>
  </si>
  <si>
    <t>UNG 1X20GM</t>
  </si>
  <si>
    <t>169623</t>
  </si>
  <si>
    <t>KAPIDIN 10 MG</t>
  </si>
  <si>
    <t>POR TBL FLM 30X10MG</t>
  </si>
  <si>
    <t>176650</t>
  </si>
  <si>
    <t>76650</t>
  </si>
  <si>
    <t>AFONILUM SR 250MG</t>
  </si>
  <si>
    <t>CPS 50X250MG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</si>
  <si>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</si>
  <si>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</si>
  <si>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</si>
  <si>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</si>
  <si>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</si>
  <si>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</si>
  <si>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</si>
  <si>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</si>
  <si>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</si>
  <si>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</si>
  <si>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</si>
  <si>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184292</t>
  </si>
  <si>
    <t>CONCOR COMBI 10 MG/5 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</si>
  <si>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</si>
  <si>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</si>
  <si>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</si>
  <si>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</si>
  <si>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</si>
  <si>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</si>
  <si>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</si>
  <si>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</si>
  <si>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</si>
  <si>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</si>
  <si>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</si>
  <si>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</si>
  <si>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</si>
  <si>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</si>
  <si>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</si>
  <si>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</si>
  <si>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</si>
  <si>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</si>
  <si>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</si>
  <si>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191836</t>
  </si>
  <si>
    <t>91836</t>
  </si>
  <si>
    <t>TORECAN</t>
  </si>
  <si>
    <t>INJ 5X1ML/6.5MG</t>
  </si>
  <si>
    <t>192853</t>
  </si>
  <si>
    <t>LOPERON CPS</t>
  </si>
  <si>
    <t>POR CPS DUR 20X2MG</t>
  </si>
  <si>
    <t>193582</t>
  </si>
  <si>
    <t>93582</t>
  </si>
  <si>
    <t>ANACID 5ML</t>
  </si>
  <si>
    <t>SUS 30X5ML</t>
  </si>
  <si>
    <t>194248</t>
  </si>
  <si>
    <t>94248</t>
  </si>
  <si>
    <t>ZOLPIDEM-RATIOPHARM 10 MG</t>
  </si>
  <si>
    <t>POR TBL FLM 10X10MG</t>
  </si>
  <si>
    <t>194804</t>
  </si>
  <si>
    <t>94804</t>
  </si>
  <si>
    <t>MODURETIC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</si>
  <si>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</si>
  <si>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</si>
  <si>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</si>
  <si>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</si>
  <si>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</si>
  <si>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</si>
  <si>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</si>
  <si>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</si>
  <si>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</si>
  <si>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</si>
  <si>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</si>
  <si>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</si>
  <si>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</si>
  <si>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</si>
  <si>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</si>
  <si>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773465</t>
  </si>
  <si>
    <t>Indulona Rakytníková</t>
  </si>
  <si>
    <t>840169</t>
  </si>
  <si>
    <t>Indulona  Nechtíková 100g</t>
  </si>
  <si>
    <t>841059</t>
  </si>
  <si>
    <t>Indulona olivová ung.100g</t>
  </si>
  <si>
    <t>841535</t>
  </si>
  <si>
    <t>MENALIND Kožní ochranný krém 200 ml</t>
  </si>
  <si>
    <t>844145</t>
  </si>
  <si>
    <t>56350</t>
  </si>
  <si>
    <t>SPECIES UROLOGICAE PLANTA</t>
  </si>
  <si>
    <t>SPC 20X1.5GM(SÁČKY)</t>
  </si>
  <si>
    <t>844651</t>
  </si>
  <si>
    <t>101205</t>
  </si>
  <si>
    <t>PRESTARIUM NEO</t>
  </si>
  <si>
    <t>POR TBL FLM 30X5MG</t>
  </si>
  <si>
    <t>845008</t>
  </si>
  <si>
    <t>107806</t>
  </si>
  <si>
    <t>AESCIN-TEVA</t>
  </si>
  <si>
    <t>POR TBL FLM 30X20MG</t>
  </si>
  <si>
    <t>845697</t>
  </si>
  <si>
    <t>125599</t>
  </si>
  <si>
    <t>KALNORMIN</t>
  </si>
  <si>
    <t>POR TBL PRO 30X1GM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</si>
  <si>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</si>
  <si>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</si>
  <si>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</si>
  <si>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</si>
  <si>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</si>
  <si>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</si>
  <si>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</si>
  <si>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</si>
  <si>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</si>
  <si>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</si>
  <si>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</si>
  <si>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</si>
  <si>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</si>
  <si>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</si>
  <si>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848632</t>
  </si>
  <si>
    <t>125315</t>
  </si>
  <si>
    <t>INJ SOL 12X2ML/100MG</t>
  </si>
  <si>
    <t>848866</t>
  </si>
  <si>
    <t>119654</t>
  </si>
  <si>
    <t>POR TBL FLM 100X100MG</t>
  </si>
  <si>
    <t>848950</t>
  </si>
  <si>
    <t>155148</t>
  </si>
  <si>
    <t>PARALEN 500</t>
  </si>
  <si>
    <t>POR TBL NOB 12X500MG</t>
  </si>
  <si>
    <t>849561</t>
  </si>
  <si>
    <t>125060</t>
  </si>
  <si>
    <t>APO-AMLO 5</t>
  </si>
  <si>
    <t>POR TBL NOB 30X5MG</t>
  </si>
  <si>
    <t>849713</t>
  </si>
  <si>
    <t>125046</t>
  </si>
  <si>
    <t>APO-AMLO 10</t>
  </si>
  <si>
    <t>POR TBL NOB 30X10MG</t>
  </si>
  <si>
    <t>849831</t>
  </si>
  <si>
    <t>162008</t>
  </si>
  <si>
    <t>PRESTARIUM NEO COMBI 10 MG/2,5 MG</t>
  </si>
  <si>
    <t>POR TBL FLM 30</t>
  </si>
  <si>
    <t>849941</t>
  </si>
  <si>
    <t>162142</t>
  </si>
  <si>
    <t>POR TBL NOB 24X500MG</t>
  </si>
  <si>
    <t>905098</t>
  </si>
  <si>
    <t>23989</t>
  </si>
  <si>
    <t>DZ OCTENISEPT 1 l</t>
  </si>
  <si>
    <t>987464</t>
  </si>
  <si>
    <t>Menalind Professional čistící pěna 400ml</t>
  </si>
  <si>
    <t>100489</t>
  </si>
  <si>
    <t>489</t>
  </si>
  <si>
    <t>KANAVIT</t>
  </si>
  <si>
    <t>INJ 5X1ML/10MG</t>
  </si>
  <si>
    <t>100612</t>
  </si>
  <si>
    <t>612</t>
  </si>
  <si>
    <t>SYNTOSTIGMIN</t>
  </si>
  <si>
    <t>INJ 10X1ML/0.5MG</t>
  </si>
  <si>
    <t>147514</t>
  </si>
  <si>
    <t>47514</t>
  </si>
  <si>
    <t>CALCICHEW D3</t>
  </si>
  <si>
    <t>CTB 20</t>
  </si>
  <si>
    <t>155824</t>
  </si>
  <si>
    <t>55824</t>
  </si>
  <si>
    <t>INJ 5X5ML/2500MG</t>
  </si>
  <si>
    <t>158793</t>
  </si>
  <si>
    <t>58793</t>
  </si>
  <si>
    <t>ECOBEC 250 MCG</t>
  </si>
  <si>
    <t>AER DOS 1X200DAVEK</t>
  </si>
  <si>
    <t>169189</t>
  </si>
  <si>
    <t>69189</t>
  </si>
  <si>
    <t>EUTHYROX 50</t>
  </si>
  <si>
    <t>TBL 100X50RG</t>
  </si>
  <si>
    <t>193724</t>
  </si>
  <si>
    <t>93724</t>
  </si>
  <si>
    <t>INDOMETACIN 100 BERLIN-CHEMIE</t>
  </si>
  <si>
    <t>SUP 10X100MG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</si>
  <si>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</si>
  <si>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</si>
  <si>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</si>
  <si>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</si>
  <si>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</si>
  <si>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</si>
  <si>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</si>
  <si>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</si>
  <si>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</si>
  <si>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</si>
  <si>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</si>
  <si>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</si>
  <si>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</si>
  <si>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</si>
  <si>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849026</t>
  </si>
  <si>
    <t>163135</t>
  </si>
  <si>
    <t>VASOCARDIN 100</t>
  </si>
  <si>
    <t>POR TBL NOB 50X100MG</t>
  </si>
  <si>
    <t>849034</t>
  </si>
  <si>
    <t>Emspoma M 200ml/chladivá tuba</t>
  </si>
  <si>
    <t>850072</t>
  </si>
  <si>
    <t>162502</t>
  </si>
  <si>
    <t>TRIAMCINOLON TEVA</t>
  </si>
  <si>
    <t>DRM EML 1X30GM</t>
  </si>
  <si>
    <t>102684</t>
  </si>
  <si>
    <t>2684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</si>
  <si>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</si>
  <si>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</si>
  <si>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</si>
  <si>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</si>
  <si>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</si>
  <si>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</si>
  <si>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</si>
  <si>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</si>
  <si>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</si>
  <si>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</si>
  <si>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</si>
  <si>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</si>
  <si>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</si>
  <si>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</si>
  <si>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</si>
  <si>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</si>
  <si>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117011</t>
  </si>
  <si>
    <t>17011</t>
  </si>
  <si>
    <t>DICYNONE 250</t>
  </si>
  <si>
    <t>INJ SOL 4X2ML/250MG</t>
  </si>
  <si>
    <t>167547</t>
  </si>
  <si>
    <t>67547</t>
  </si>
  <si>
    <t>ALMIRAL</t>
  </si>
  <si>
    <t>INJ 10X3ML/75MG</t>
  </si>
  <si>
    <t>183730</t>
  </si>
  <si>
    <t>83730</t>
  </si>
  <si>
    <t>GOPTEN 2MG</t>
  </si>
  <si>
    <t>CPS 28X2MG</t>
  </si>
  <si>
    <t>394619</t>
  </si>
  <si>
    <t>Menalind Professional masážní gel 200ml</t>
  </si>
  <si>
    <t>703722</t>
  </si>
  <si>
    <t>MENALIND Olejový spray na ochranu kůže</t>
  </si>
  <si>
    <t>169755</t>
  </si>
  <si>
    <t>69755</t>
  </si>
  <si>
    <t>ARDEANUTRISOL G 40</t>
  </si>
  <si>
    <t>INF 1X80ML</t>
  </si>
  <si>
    <t>848469</t>
  </si>
  <si>
    <t>500719</t>
  </si>
  <si>
    <t>XARELTO 10 MG</t>
  </si>
  <si>
    <t>POR TBL FLM 100X10MG</t>
  </si>
  <si>
    <t>112023</t>
  </si>
  <si>
    <t>12023</t>
  </si>
  <si>
    <t>VIGANTOL</t>
  </si>
  <si>
    <t>POR GTT SOL 1x10ML</t>
  </si>
  <si>
    <t>114329</t>
  </si>
  <si>
    <t>14329</t>
  </si>
  <si>
    <t>ALPHA D3 0.25 MCG</t>
  </si>
  <si>
    <t>192254</t>
  </si>
  <si>
    <t>92254</t>
  </si>
  <si>
    <t>MICTONORM</t>
  </si>
  <si>
    <t>DRG 30X15MG</t>
  </si>
  <si>
    <t>847962</t>
  </si>
  <si>
    <t>AESCIN 30mg tbl.60 VULM</t>
  </si>
  <si>
    <t>125364</t>
  </si>
  <si>
    <t>25364</t>
  </si>
  <si>
    <t>POR CPS ETD 14X20MG</t>
  </si>
  <si>
    <t>166791</t>
  </si>
  <si>
    <t>66791</t>
  </si>
  <si>
    <t>DITROPAN</t>
  </si>
  <si>
    <t>TBL 30X5MG</t>
  </si>
  <si>
    <t>844148</t>
  </si>
  <si>
    <t>104694</t>
  </si>
  <si>
    <t>MUCOSOLVAN PRO DOSPĚLÉ</t>
  </si>
  <si>
    <t>POR SIR 1X100ML</t>
  </si>
  <si>
    <t>988709</t>
  </si>
  <si>
    <t>Masážní emulze Emspoma O hřejivá tuba 200ml</t>
  </si>
  <si>
    <t>171547</t>
  </si>
  <si>
    <t>CARZAP 16 MG</t>
  </si>
  <si>
    <t>POR TBL NOB 28X16MG</t>
  </si>
  <si>
    <t>187000</t>
  </si>
  <si>
    <t>87000</t>
  </si>
  <si>
    <t>ARDEAOSMOSOL MA 20 (Mannitol)</t>
  </si>
  <si>
    <t>INF 1X200ML</t>
  </si>
  <si>
    <t>142848</t>
  </si>
  <si>
    <t>42848</t>
  </si>
  <si>
    <t>HIPRES 5</t>
  </si>
  <si>
    <t>116051</t>
  </si>
  <si>
    <t>16051</t>
  </si>
  <si>
    <t>SIRDALUD 2 MG</t>
  </si>
  <si>
    <t>POR TBL NOB 30X2MG</t>
  </si>
  <si>
    <t>848411</t>
  </si>
  <si>
    <t>84795</t>
  </si>
  <si>
    <t>ZOLPIDEM-RATHIOPHARM tbl. 100x10mg</t>
  </si>
  <si>
    <t>121856</t>
  </si>
  <si>
    <t>21856</t>
  </si>
  <si>
    <t>CORYOL 3.125</t>
  </si>
  <si>
    <t>PORTBLNOB30X3.125MG</t>
  </si>
  <si>
    <t>500880</t>
  </si>
  <si>
    <t>KL MS ETHANOL. C. BENZIN. 500 ml KULICH</t>
  </si>
  <si>
    <t>107678</t>
  </si>
  <si>
    <t>KALIUMCHLORID 7.45% BRAUN</t>
  </si>
  <si>
    <t>INF CNC SOL 20X20ML</t>
  </si>
  <si>
    <t>397057</t>
  </si>
  <si>
    <t>Suppositoria Glyc.Sanova Classic 2g</t>
  </si>
  <si>
    <t>280863</t>
  </si>
  <si>
    <t>80863</t>
  </si>
  <si>
    <t>CAVILON NSBF-SPRAY</t>
  </si>
  <si>
    <t>28ML PRO OŠETŘENÍ RAN</t>
  </si>
  <si>
    <t>200863</t>
  </si>
  <si>
    <t>OPH GTT SOL 1X10ML PLAST</t>
  </si>
  <si>
    <t>989038</t>
  </si>
  <si>
    <t>Menalind Profess.kož.ochr.krém 200ml+čist.ubrousky</t>
  </si>
  <si>
    <t>989039</t>
  </si>
  <si>
    <t>Menalind Profess.čist.pěna 400ml+čist.těl.ml.500ml</t>
  </si>
  <si>
    <t>192143</t>
  </si>
  <si>
    <t>DIPROPHOS</t>
  </si>
  <si>
    <t>INJ SUS 5X1ML/7MG</t>
  </si>
  <si>
    <t>167438</t>
  </si>
  <si>
    <t>UROREC 4 MG</t>
  </si>
  <si>
    <t>POR CPS DUR 30X4MG</t>
  </si>
  <si>
    <t>846281</t>
  </si>
  <si>
    <t>107611</t>
  </si>
  <si>
    <t>ZIBOR 25 000 IU</t>
  </si>
  <si>
    <t>INJ SOL 2X0.4ML/10000IU</t>
  </si>
  <si>
    <t>198058</t>
  </si>
  <si>
    <t>SANVAL 10 MG</t>
  </si>
  <si>
    <t>P</t>
  </si>
  <si>
    <t>110252</t>
  </si>
  <si>
    <t>10252</t>
  </si>
  <si>
    <t>CAVINTON FORTE</t>
  </si>
  <si>
    <t>112892</t>
  </si>
  <si>
    <t>12892</t>
  </si>
  <si>
    <t>TBL 30X100MG</t>
  </si>
  <si>
    <t>113767</t>
  </si>
  <si>
    <t>13767</t>
  </si>
  <si>
    <t>CORDARONE</t>
  </si>
  <si>
    <t>POR TBL NOB30X200MG</t>
  </si>
  <si>
    <t>115316</t>
  </si>
  <si>
    <t>15316</t>
  </si>
  <si>
    <t>LOZAP H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</si>
  <si>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</si>
  <si>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</si>
  <si>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</si>
  <si>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</si>
  <si>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</si>
  <si>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</si>
  <si>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</si>
  <si>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</si>
  <si>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</si>
  <si>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</si>
  <si>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</si>
  <si>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</si>
  <si>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</si>
  <si>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</si>
  <si>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</si>
  <si>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</si>
  <si>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</si>
  <si>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</si>
  <si>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</si>
  <si>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</si>
  <si>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</si>
  <si>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</si>
  <si>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</si>
  <si>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</si>
  <si>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</si>
  <si>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</si>
  <si>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</si>
  <si>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</si>
  <si>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</si>
  <si>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</si>
  <si>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</si>
  <si>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</si>
  <si>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</si>
  <si>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</si>
  <si>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</si>
  <si>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</si>
  <si>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</si>
  <si>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159672</t>
  </si>
  <si>
    <t>59672</t>
  </si>
  <si>
    <t>TRALGIT SR 100</t>
  </si>
  <si>
    <t>POR TBL RET30X100MG</t>
  </si>
  <si>
    <t>159806</t>
  </si>
  <si>
    <t>59806</t>
  </si>
  <si>
    <t>FRAXIPARINE FORTE</t>
  </si>
  <si>
    <t>INJ 10X0.6ML/11.4KU</t>
  </si>
  <si>
    <t>166030</t>
  </si>
  <si>
    <t>66030</t>
  </si>
  <si>
    <t>ZODAC</t>
  </si>
  <si>
    <t>TBL OBD 30X10MG</t>
  </si>
  <si>
    <t>166759</t>
  </si>
  <si>
    <t>KINITO 50 MG, POTAHOVANÉ TABLETY</t>
  </si>
  <si>
    <t>POR TBL FLM 40X50MG</t>
  </si>
  <si>
    <t>184399</t>
  </si>
  <si>
    <t>84399</t>
  </si>
  <si>
    <t>NEURONTIN 300MG</t>
  </si>
  <si>
    <t>CPS 50X300MG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</si>
  <si>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</si>
  <si>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</si>
  <si>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</si>
  <si>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</si>
  <si>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</si>
  <si>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</si>
  <si>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</si>
  <si>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193969</t>
  </si>
  <si>
    <t>93969</t>
  </si>
  <si>
    <t>RANITAL</t>
  </si>
  <si>
    <t>INJ 5X2ML/50MG</t>
  </si>
  <si>
    <t>196977</t>
  </si>
  <si>
    <t>96977</t>
  </si>
  <si>
    <t>XANAX</t>
  </si>
  <si>
    <t>TBL 30X1MG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</si>
  <si>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</si>
  <si>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</si>
  <si>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</si>
  <si>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</si>
  <si>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</si>
  <si>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</si>
  <si>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</si>
  <si>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848545</t>
  </si>
  <si>
    <t>127546</t>
  </si>
  <si>
    <t>AMESOS 10 MG/5 MG TABLETY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</si>
  <si>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</si>
  <si>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</si>
  <si>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</si>
  <si>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</si>
  <si>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</si>
  <si>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</si>
  <si>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</si>
  <si>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845492</t>
  </si>
  <si>
    <t>114068</t>
  </si>
  <si>
    <t>LOZAP 100 ZENTIVA</t>
  </si>
  <si>
    <t>POR TBL FLM 30X100MG</t>
  </si>
  <si>
    <t>193015</t>
  </si>
  <si>
    <t>93015</t>
  </si>
  <si>
    <t>SORTIS 10 MG</t>
  </si>
  <si>
    <t>POR TBL FLM100X10MG</t>
  </si>
  <si>
    <t>132058</t>
  </si>
  <si>
    <t>32058</t>
  </si>
  <si>
    <t>INJ SOL 10X0.3ML</t>
  </si>
  <si>
    <t>132059</t>
  </si>
  <si>
    <t>32059</t>
  </si>
  <si>
    <t>INJ SOL 10X0.4ML</t>
  </si>
  <si>
    <t>153950</t>
  </si>
  <si>
    <t>53950</t>
  </si>
  <si>
    <t>ZOLOFT 50MG</t>
  </si>
  <si>
    <t>TBL OBD 28X50MG</t>
  </si>
  <si>
    <t>184396</t>
  </si>
  <si>
    <t>84396</t>
  </si>
  <si>
    <t>NEURONTIN 100MG</t>
  </si>
  <si>
    <t>CPS 20X100MG</t>
  </si>
  <si>
    <t>190044</t>
  </si>
  <si>
    <t>90044</t>
  </si>
  <si>
    <t>DEPO-MEDROL</t>
  </si>
  <si>
    <t>INJ 1X1ML/40MG</t>
  </si>
  <si>
    <t>154032</t>
  </si>
  <si>
    <t>54032</t>
  </si>
  <si>
    <t>VERAPAMIL AL 240 RETARD</t>
  </si>
  <si>
    <t>POR TBL RET50X240MG</t>
  </si>
  <si>
    <t>59807</t>
  </si>
  <si>
    <t>INJ SOL 2X0.8ML</t>
  </si>
  <si>
    <t>16913</t>
  </si>
  <si>
    <t>MOXOSTAD 0,2 MG</t>
  </si>
  <si>
    <t>POR TBL FLM 30X0.2MG</t>
  </si>
  <si>
    <t>184401</t>
  </si>
  <si>
    <t>84401</t>
  </si>
  <si>
    <t>NEURONTIN 400MG</t>
  </si>
  <si>
    <t>CPS 50X400MG</t>
  </si>
  <si>
    <t>50113006</t>
  </si>
  <si>
    <t>110996</t>
  </si>
  <si>
    <t>10996</t>
  </si>
  <si>
    <t>NUTRIFLEX PLUS</t>
  </si>
  <si>
    <t>INF SOL 5X2000ML</t>
  </si>
  <si>
    <t>50113013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</si>
  <si>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</si>
  <si>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</si>
  <si>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</si>
  <si>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</si>
  <si>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</si>
  <si>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</si>
  <si>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</si>
  <si>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</si>
  <si>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</si>
  <si>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</si>
  <si>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</si>
  <si>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172972</t>
  </si>
  <si>
    <t>72972</t>
  </si>
  <si>
    <t>AMOKSIKLAV 1.2GM</t>
  </si>
  <si>
    <t>INJ SIC 5X1.2GM</t>
  </si>
  <si>
    <t>849567</t>
  </si>
  <si>
    <t>125249</t>
  </si>
  <si>
    <t>CIPROFLOXACIN KABI 400 MG/200 ML INFUZNÍ ROZTOK</t>
  </si>
  <si>
    <t>INF SOL 10X400MG/200ML</t>
  </si>
  <si>
    <t>131656</t>
  </si>
  <si>
    <t>CEFTAZIDIM KABI 2 GM</t>
  </si>
  <si>
    <t>INJ+INF PLV SOL 10X2GM</t>
  </si>
  <si>
    <t>162496</t>
  </si>
  <si>
    <t>TAZIP 4 G/0,5 G</t>
  </si>
  <si>
    <t>INJ+INF PLV SOL 10X4,5GM</t>
  </si>
  <si>
    <t>193465</t>
  </si>
  <si>
    <t>93465</t>
  </si>
  <si>
    <t>NOLICIN</t>
  </si>
  <si>
    <t>TBL 20X400MG</t>
  </si>
  <si>
    <t>134595</t>
  </si>
  <si>
    <t>MEDOCLAV 1000 MG/200 MG</t>
  </si>
  <si>
    <t>INJ+INF PLV SOL 10X1.2GM</t>
  </si>
  <si>
    <t>108807</t>
  </si>
  <si>
    <t>8807</t>
  </si>
  <si>
    <t>DALACIN C PHOSPHATE</t>
  </si>
  <si>
    <t>INJ 1X4ML 600MG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</si>
  <si>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</si>
  <si>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</si>
  <si>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</si>
  <si>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</si>
  <si>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</si>
  <si>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</si>
  <si>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</si>
  <si>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158092</t>
  </si>
  <si>
    <t>58092</t>
  </si>
  <si>
    <t>CEFAZOLIN SANDOZ 1 G</t>
  </si>
  <si>
    <t>INJ SIC 10X1GM</t>
  </si>
  <si>
    <t>176360</t>
  </si>
  <si>
    <t>76360</t>
  </si>
  <si>
    <t>ZINACEF AD INJ.</t>
  </si>
  <si>
    <t>INJ SIC 1X1.5GM</t>
  </si>
  <si>
    <t>844576</t>
  </si>
  <si>
    <t>100339</t>
  </si>
  <si>
    <t>DALACIN C 300 MG</t>
  </si>
  <si>
    <t>POR CPS DUR 16X300MG</t>
  </si>
  <si>
    <t>104234</t>
  </si>
  <si>
    <t>4234</t>
  </si>
  <si>
    <t>INJ 1X2ML 300MG</t>
  </si>
  <si>
    <t>108808</t>
  </si>
  <si>
    <t>8808</t>
  </si>
  <si>
    <t>DALACIN C</t>
  </si>
  <si>
    <t>INJ SOL 1X6ML/900MG</t>
  </si>
  <si>
    <t>50113014</t>
  </si>
  <si>
    <t>193922</t>
  </si>
  <si>
    <t>93922</t>
  </si>
  <si>
    <t>BENEMICIN 300 MG</t>
  </si>
  <si>
    <t>CPS 100X300MG</t>
  </si>
  <si>
    <t>116895</t>
  </si>
  <si>
    <t>16895</t>
  </si>
  <si>
    <t>IMAZOL KRÉMPASTA</t>
  </si>
  <si>
    <t>DRM PST 1X30GM</t>
  </si>
  <si>
    <t>848137</t>
  </si>
  <si>
    <t>106144</t>
  </si>
  <si>
    <t>TERFIMED 250</t>
  </si>
  <si>
    <t>POR TBL NOB 14X250MG</t>
  </si>
  <si>
    <t>50113008</t>
  </si>
  <si>
    <t>97910</t>
  </si>
  <si>
    <t>Human Albumin 20% 100 ml GRIFOLS</t>
  </si>
  <si>
    <t>187425</t>
  </si>
  <si>
    <t>LETROX 50</t>
  </si>
  <si>
    <t>POR TBL NOB 100X50RG II</t>
  </si>
  <si>
    <t>183072</t>
  </si>
  <si>
    <t>TELMISARTAN EGIS 80 MG</t>
  </si>
  <si>
    <t>POR TBL FLM 28X80MG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</si>
  <si>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</si>
  <si>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</si>
  <si>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</si>
  <si>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</si>
  <si>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</si>
  <si>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</si>
  <si>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51367</t>
  </si>
  <si>
    <t>INF SOL 10X250MLPELAH</t>
  </si>
  <si>
    <t>100269</t>
  </si>
  <si>
    <t>269</t>
  </si>
  <si>
    <t>PREDNISON 5 LECIVA</t>
  </si>
  <si>
    <t>TBL 20X5MG</t>
  </si>
  <si>
    <t>102133</t>
  </si>
  <si>
    <t>2133</t>
  </si>
  <si>
    <t>FUROSEMID BIOTIKA</t>
  </si>
  <si>
    <t>INJ 5X2ML/20MG</t>
  </si>
  <si>
    <t>109847</t>
  </si>
  <si>
    <t>9847</t>
  </si>
  <si>
    <t>SUP 6X6.5MG</t>
  </si>
  <si>
    <t>110151</t>
  </si>
  <si>
    <t>10151</t>
  </si>
  <si>
    <t>POR CPS DUR 10X2MG</t>
  </si>
  <si>
    <t>112894</t>
  </si>
  <si>
    <t>12894</t>
  </si>
  <si>
    <t>GRA 15X100MG(SACKY)</t>
  </si>
  <si>
    <t>116055</t>
  </si>
  <si>
    <t>16055</t>
  </si>
  <si>
    <t>LESCOL XL</t>
  </si>
  <si>
    <t>POR TBL PRO 28X80MG</t>
  </si>
  <si>
    <t>131215</t>
  </si>
  <si>
    <t>31215</t>
  </si>
  <si>
    <t>TENSIOMIN</t>
  </si>
  <si>
    <t>TBL 30X25MG</t>
  </si>
  <si>
    <t>147193</t>
  </si>
  <si>
    <t>47193</t>
  </si>
  <si>
    <t>HUMULIN R 100 M.J./ML</t>
  </si>
  <si>
    <t>INJ 1X10ML/1KU</t>
  </si>
  <si>
    <t>147476</t>
  </si>
  <si>
    <t>47476</t>
  </si>
  <si>
    <t>LORADUR</t>
  </si>
  <si>
    <t>POR TBL NOB 50</t>
  </si>
  <si>
    <t>156807</t>
  </si>
  <si>
    <t>56807</t>
  </si>
  <si>
    <t>FURORESE 125</t>
  </si>
  <si>
    <t>TBL 30X125MG</t>
  </si>
  <si>
    <t>183272</t>
  </si>
  <si>
    <t>83272</t>
  </si>
  <si>
    <t>EBRANTIL 60 RETARD</t>
  </si>
  <si>
    <t>POR CPS PRO 50X60MG</t>
  </si>
  <si>
    <t>193105</t>
  </si>
  <si>
    <t>93105</t>
  </si>
  <si>
    <t>DEGAN</t>
  </si>
  <si>
    <t>INJ 50X2ML/10MG</t>
  </si>
  <si>
    <t>194292</t>
  </si>
  <si>
    <t>94292</t>
  </si>
  <si>
    <t>POR TBL FLM 20X10MG</t>
  </si>
  <si>
    <t>395294</t>
  </si>
  <si>
    <t>180306</t>
  </si>
  <si>
    <t>TANTUM VERDE</t>
  </si>
  <si>
    <t>LIQ 1X240ML-PET TR</t>
  </si>
  <si>
    <t>844305</t>
  </si>
  <si>
    <t>103541</t>
  </si>
  <si>
    <t>MINIDIAB</t>
  </si>
  <si>
    <t>846338</t>
  </si>
  <si>
    <t>122685</t>
  </si>
  <si>
    <t>PRESTARIUM NEO COMBI 5mg/1,25mg</t>
  </si>
  <si>
    <t>847488</t>
  </si>
  <si>
    <t>107869</t>
  </si>
  <si>
    <t>APO-ALLOPURINOL</t>
  </si>
  <si>
    <t>POR TBL NOB 100X100MG</t>
  </si>
  <si>
    <t>850552</t>
  </si>
  <si>
    <t>167852</t>
  </si>
  <si>
    <t>TWYNSTA 80 MG/5 MG</t>
  </si>
  <si>
    <t>850642</t>
  </si>
  <si>
    <t>169673</t>
  </si>
  <si>
    <t>CALTRATE PLUS</t>
  </si>
  <si>
    <t>100536</t>
  </si>
  <si>
    <t>536</t>
  </si>
  <si>
    <t>NORADRENALIN LECIVA</t>
  </si>
  <si>
    <t>102818</t>
  </si>
  <si>
    <t>2818</t>
  </si>
  <si>
    <t>ENDIARON</t>
  </si>
  <si>
    <t>TBL OBD 20X250MG</t>
  </si>
  <si>
    <t>154094</t>
  </si>
  <si>
    <t>54094</t>
  </si>
  <si>
    <t>TRITTICO AC 75</t>
  </si>
  <si>
    <t>TBL RET 30X75MG</t>
  </si>
  <si>
    <t>196610</t>
  </si>
  <si>
    <t>96610</t>
  </si>
  <si>
    <t>APAURIN</t>
  </si>
  <si>
    <t>INJ 10X2ML/10MG</t>
  </si>
  <si>
    <t>394130</t>
  </si>
  <si>
    <t>B-komplex Zentiva 30drg</t>
  </si>
  <si>
    <t>846824</t>
  </si>
  <si>
    <t>124087</t>
  </si>
  <si>
    <t>PRESTANCE 5 MG/5 MG</t>
  </si>
  <si>
    <t>848560</t>
  </si>
  <si>
    <t>125752</t>
  </si>
  <si>
    <t>ESSENTIALE FORTE N</t>
  </si>
  <si>
    <t>POR CPS DUR 50</t>
  </si>
  <si>
    <t>848802</t>
  </si>
  <si>
    <t>163138</t>
  </si>
  <si>
    <t>FLAVOBION</t>
  </si>
  <si>
    <t>POR TBL FLM 50X70MG</t>
  </si>
  <si>
    <t>850724</t>
  </si>
  <si>
    <t>120325</t>
  </si>
  <si>
    <t>INDAPAMID STADA 1,5 MG</t>
  </si>
  <si>
    <t>POR TBL PRO 30X1.5MG</t>
  </si>
  <si>
    <t>900240</t>
  </si>
  <si>
    <t>DZ TRIXO LIND 500ML</t>
  </si>
  <si>
    <t>100231</t>
  </si>
  <si>
    <t>231</t>
  </si>
  <si>
    <t>NITROGLYCERIN SLOVAKOFARMA</t>
  </si>
  <si>
    <t>TBL 20X0.5MG</t>
  </si>
  <si>
    <t>843740</t>
  </si>
  <si>
    <t>AVIRIL Dětský zásyp s azulenem sypačka</t>
  </si>
  <si>
    <t>841498</t>
  </si>
  <si>
    <t>Carbosorb tbl.20-blistr</t>
  </si>
  <si>
    <t>114958</t>
  </si>
  <si>
    <t>14958</t>
  </si>
  <si>
    <t>RIVOTRIL 2 MG</t>
  </si>
  <si>
    <t>TBL 30X2MG</t>
  </si>
  <si>
    <t>166506</t>
  </si>
  <si>
    <t>66506</t>
  </si>
  <si>
    <t>ENAP-H</t>
  </si>
  <si>
    <t>TBL 30</t>
  </si>
  <si>
    <t>193723</t>
  </si>
  <si>
    <t>93723</t>
  </si>
  <si>
    <t>INDOMETACIN 50 BERLIN-CHEMIE</t>
  </si>
  <si>
    <t>SUP 10X50MG</t>
  </si>
  <si>
    <t>790011</t>
  </si>
  <si>
    <t>Emspoma M 500g/chladivá</t>
  </si>
  <si>
    <t>108499</t>
  </si>
  <si>
    <t>8499</t>
  </si>
  <si>
    <t>DIPIDOLOR</t>
  </si>
  <si>
    <t>INJ 5X2ML 7.5MG/ML</t>
  </si>
  <si>
    <t>187149</t>
  </si>
  <si>
    <t>87149</t>
  </si>
  <si>
    <t>THYROZOL 10</t>
  </si>
  <si>
    <t>TBL OBD 50X10MG</t>
  </si>
  <si>
    <t>131385</t>
  </si>
  <si>
    <t>31385</t>
  </si>
  <si>
    <t>TBL 30X12.5MG</t>
  </si>
  <si>
    <t>113703</t>
  </si>
  <si>
    <t>13703</t>
  </si>
  <si>
    <t>ZOVIRAX 200 MG</t>
  </si>
  <si>
    <t>POR TBL NOB25X200MG</t>
  </si>
  <si>
    <t>189869</t>
  </si>
  <si>
    <t>89869</t>
  </si>
  <si>
    <t>INJ 5X1ML</t>
  </si>
  <si>
    <t>175025</t>
  </si>
  <si>
    <t>75025</t>
  </si>
  <si>
    <t>THIAMIN LECIVA</t>
  </si>
  <si>
    <t>TBL 20X50MG(BLISTR)</t>
  </si>
  <si>
    <t>850729</t>
  </si>
  <si>
    <t>157875</t>
  </si>
  <si>
    <t>PARACETAMOL KABI 10MG/ML</t>
  </si>
  <si>
    <t>INF SOL 10X100ML/1000MG</t>
  </si>
  <si>
    <t>158659</t>
  </si>
  <si>
    <t>58659</t>
  </si>
  <si>
    <t>ATENOLOL AL 25</t>
  </si>
  <si>
    <t>POR TBL NOB 30X25MG</t>
  </si>
  <si>
    <t>168096</t>
  </si>
  <si>
    <t>IFIRMACOMBI 150 MG/12,5 MG</t>
  </si>
  <si>
    <t>447</t>
  </si>
  <si>
    <t>EPHEDRIN BIOTIKA</t>
  </si>
  <si>
    <t>INJ SOL 10X1ML/50MG</t>
  </si>
  <si>
    <t>100347</t>
  </si>
  <si>
    <t>347</t>
  </si>
  <si>
    <t>VITAMIN A SLOVAKOFARMA</t>
  </si>
  <si>
    <t>CPS 50X30KU</t>
  </si>
  <si>
    <t>845908</t>
  </si>
  <si>
    <t>122520</t>
  </si>
  <si>
    <t>SEPTONEX</t>
  </si>
  <si>
    <t>DRM. SPR. SOL. 1x100ml</t>
  </si>
  <si>
    <t>142459</t>
  </si>
  <si>
    <t>42459</t>
  </si>
  <si>
    <t>ATEHEXAL 100</t>
  </si>
  <si>
    <t>POR TBL FLM30X100MG</t>
  </si>
  <si>
    <t>850134</t>
  </si>
  <si>
    <t>115480</t>
  </si>
  <si>
    <t>APO-ENALAPRIL 10 MG</t>
  </si>
  <si>
    <t>POR TBL NOB 100X10MG</t>
  </si>
  <si>
    <t>192575</t>
  </si>
  <si>
    <t>APO-RABEPRAZOL 20 MG ENTEROSOLVENTNÍ TABLETY</t>
  </si>
  <si>
    <t>POR TBL ENT 28X20MG</t>
  </si>
  <si>
    <t>841094</t>
  </si>
  <si>
    <t>Corsodyl ustni voda 0,1% 200 ml</t>
  </si>
  <si>
    <t>989354</t>
  </si>
  <si>
    <t>3M Cavilon ochranný bariérový krém tuba 28g</t>
  </si>
  <si>
    <t>397238</t>
  </si>
  <si>
    <t>KL ETHANOLUM BENZ.DENAT. 500ml /400g/</t>
  </si>
  <si>
    <t>UN 1170</t>
  </si>
  <si>
    <t>845003</t>
  </si>
  <si>
    <t>107295</t>
  </si>
  <si>
    <t>0.9% SODIUM CHLORIDE IN WATER FOR INJECTION FRESEN</t>
  </si>
  <si>
    <t>INF SOL 1X100ML-PE</t>
  </si>
  <si>
    <t>56972</t>
  </si>
  <si>
    <t>TRITACE 1,25 MG</t>
  </si>
  <si>
    <t>POR TBL NOB 20X1.25MG</t>
  </si>
  <si>
    <t>109709</t>
  </si>
  <si>
    <t>9709</t>
  </si>
  <si>
    <t>SOLU-MEDROL</t>
  </si>
  <si>
    <t>INJ SIC 1X40MG+1ML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</si>
  <si>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</si>
  <si>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</si>
  <si>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</si>
  <si>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</si>
  <si>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</si>
  <si>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</si>
  <si>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</si>
  <si>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</si>
  <si>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116932</t>
  </si>
  <si>
    <t>16932</t>
  </si>
  <si>
    <t>MOXOSTAD 0.4 MG</t>
  </si>
  <si>
    <t>POR TBL FLM30X0.4MG</t>
  </si>
  <si>
    <t>128222</t>
  </si>
  <si>
    <t>28222</t>
  </si>
  <si>
    <t>LYRICA 150 MG</t>
  </si>
  <si>
    <t>POR CPSDUR14X150MG</t>
  </si>
  <si>
    <t>132064</t>
  </si>
  <si>
    <t>32064</t>
  </si>
  <si>
    <t>INJ SOL 10X1ML</t>
  </si>
  <si>
    <t>132086</t>
  </si>
  <si>
    <t>32086</t>
  </si>
  <si>
    <t>TRALGIT</t>
  </si>
  <si>
    <t>POR CPS DUR 20X50MG</t>
  </si>
  <si>
    <t>147741</t>
  </si>
  <si>
    <t>47741</t>
  </si>
  <si>
    <t>RIVOCOR 10</t>
  </si>
  <si>
    <t>156503</t>
  </si>
  <si>
    <t>56503</t>
  </si>
  <si>
    <t>SIOFOR 500</t>
  </si>
  <si>
    <t>TBL OBD 60X500MG</t>
  </si>
  <si>
    <t>159671</t>
  </si>
  <si>
    <t>59671</t>
  </si>
  <si>
    <t>POR TBL RET10X100MG</t>
  </si>
  <si>
    <t>159810</t>
  </si>
  <si>
    <t>59810</t>
  </si>
  <si>
    <t>INJ SOL 10X1.0ML</t>
  </si>
  <si>
    <t>190957</t>
  </si>
  <si>
    <t>90957</t>
  </si>
  <si>
    <t>TBL 30X0.25MG</t>
  </si>
  <si>
    <t>844410</t>
  </si>
  <si>
    <t>106344</t>
  </si>
  <si>
    <t>LANZUL 15 MG</t>
  </si>
  <si>
    <t>POR CPS ETD 28X15MG</t>
  </si>
  <si>
    <t>848907</t>
  </si>
  <si>
    <t>148072</t>
  </si>
  <si>
    <t>ROSUCARD 20 MG POTAHOVANÉ TABLETY</t>
  </si>
  <si>
    <t>849453</t>
  </si>
  <si>
    <t>163077</t>
  </si>
  <si>
    <t>AMARYL 2 MG</t>
  </si>
  <si>
    <t>850124</t>
  </si>
  <si>
    <t>125082</t>
  </si>
  <si>
    <t>APO-SIMVA 20</t>
  </si>
  <si>
    <t>113281</t>
  </si>
  <si>
    <t>13281</t>
  </si>
  <si>
    <t>RECOXA 15</t>
  </si>
  <si>
    <t>POR TBL NOB20X15MG</t>
  </si>
  <si>
    <t>126786</t>
  </si>
  <si>
    <t>26786</t>
  </si>
  <si>
    <t>NOVORAPID 100 U/ML</t>
  </si>
  <si>
    <t>INJ SOL 1X10ML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</si>
  <si>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</si>
  <si>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</si>
  <si>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</si>
  <si>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</si>
  <si>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</si>
  <si>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</si>
  <si>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</si>
  <si>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</si>
  <si>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149531</t>
  </si>
  <si>
    <t>49531</t>
  </si>
  <si>
    <t>CONTROLOC I.V.</t>
  </si>
  <si>
    <t>INJ PLV SOL 1X40MG</t>
  </si>
  <si>
    <t>190959</t>
  </si>
  <si>
    <t>90959</t>
  </si>
  <si>
    <t>TBL 30X0.5MG</t>
  </si>
  <si>
    <t>188734</t>
  </si>
  <si>
    <t>88734</t>
  </si>
  <si>
    <t>FLONIDAN</t>
  </si>
  <si>
    <t>TBL 10X10MG</t>
  </si>
  <si>
    <t>850106</t>
  </si>
  <si>
    <t>111898</t>
  </si>
  <si>
    <t>NITRESAN 10 MG</t>
  </si>
  <si>
    <t>47465</t>
  </si>
  <si>
    <t>VALTREX 500 MG</t>
  </si>
  <si>
    <t>POR TBL FLM 10X500MG</t>
  </si>
  <si>
    <t>166137</t>
  </si>
  <si>
    <t>66137</t>
  </si>
  <si>
    <t>OFLOXIN INF</t>
  </si>
  <si>
    <t>INF 1X100ML/200MG</t>
  </si>
  <si>
    <t>50113011</t>
  </si>
  <si>
    <t>87240</t>
  </si>
  <si>
    <t>Fanhdi 100 I.U/ml(1000 I.U.)GRIFOLS</t>
  </si>
  <si>
    <t>87239</t>
  </si>
  <si>
    <t>Fanhdi 50 I.U./ml(500 I.U) GRIFOLS</t>
  </si>
  <si>
    <t>849291</t>
  </si>
  <si>
    <t>144460</t>
  </si>
  <si>
    <t>METFORMIN 1000 MG ZENTIVA</t>
  </si>
  <si>
    <t>POR TBL FLM 60X1000 MG</t>
  </si>
  <si>
    <t>194582</t>
  </si>
  <si>
    <t>OPRYMEA 0,52 MG</t>
  </si>
  <si>
    <t>POR TBL PRO 30X0.52MG</t>
  </si>
  <si>
    <t>47244</t>
  </si>
  <si>
    <t>GLUKÓZA 5 BRAUN</t>
  </si>
  <si>
    <t>51383</t>
  </si>
  <si>
    <t>INF SOL 10X500MLPELAH</t>
  </si>
  <si>
    <t>102477</t>
  </si>
  <si>
    <t>2477</t>
  </si>
  <si>
    <t>102538</t>
  </si>
  <si>
    <t>2538</t>
  </si>
  <si>
    <t>HALOPERIDOL</t>
  </si>
  <si>
    <t>INJ 5X1ML/5MG</t>
  </si>
  <si>
    <t>102785</t>
  </si>
  <si>
    <t>2785</t>
  </si>
  <si>
    <t>FUROSEMID SLOVAKOFARMA FORTE</t>
  </si>
  <si>
    <t>TBL 10X250MG</t>
  </si>
  <si>
    <t>116439</t>
  </si>
  <si>
    <t>16439</t>
  </si>
  <si>
    <t>LOMIR SRO</t>
  </si>
  <si>
    <t>POR CPS PRO 30X5MG</t>
  </si>
  <si>
    <t>132917</t>
  </si>
  <si>
    <t>32917</t>
  </si>
  <si>
    <t>PREDUCTAL MR</t>
  </si>
  <si>
    <t>POR TBL RET 60X35MG</t>
  </si>
  <si>
    <t>144307</t>
  </si>
  <si>
    <t>44307</t>
  </si>
  <si>
    <t>EUPHYLLIN CR N 300</t>
  </si>
  <si>
    <t>CPS RET 50X300MG</t>
  </si>
  <si>
    <t>145310</t>
  </si>
  <si>
    <t>45310</t>
  </si>
  <si>
    <t>ANACID</t>
  </si>
  <si>
    <t>SUS 12X5ML(SACKY)</t>
  </si>
  <si>
    <t>146981</t>
  </si>
  <si>
    <t>46981</t>
  </si>
  <si>
    <t>BETALOC SR 200MG</t>
  </si>
  <si>
    <t>TBL RET 30X200MG</t>
  </si>
  <si>
    <t>158425</t>
  </si>
  <si>
    <t>58425</t>
  </si>
  <si>
    <t>DOLMINA 50</t>
  </si>
  <si>
    <t>TBL OBD 30X50MG</t>
  </si>
  <si>
    <t>176064</t>
  </si>
  <si>
    <t>76064</t>
  </si>
  <si>
    <t>ACIDUM FOLICUM LECIVA</t>
  </si>
  <si>
    <t>DRG 30X10MG</t>
  </si>
  <si>
    <t>184360</t>
  </si>
  <si>
    <t>84360</t>
  </si>
  <si>
    <t>TENAXUM</t>
  </si>
  <si>
    <t>192729</t>
  </si>
  <si>
    <t>92729</t>
  </si>
  <si>
    <t>ACIDUM ASCORBICUM</t>
  </si>
  <si>
    <t>INJ 5X5ML</t>
  </si>
  <si>
    <t>193104</t>
  </si>
  <si>
    <t>93104</t>
  </si>
  <si>
    <t>TBL 40X10MG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</si>
  <si>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</si>
  <si>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</si>
  <si>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</si>
  <si>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</si>
  <si>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</si>
  <si>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</si>
  <si>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</si>
  <si>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</si>
  <si>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</si>
  <si>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</si>
  <si>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</si>
  <si>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</si>
  <si>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</si>
  <si>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</si>
  <si>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</si>
  <si>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</si>
  <si>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395997</t>
  </si>
  <si>
    <t>DZ SOFTASEPT N BEZBARVÝ 250 ml</t>
  </si>
  <si>
    <t>840220</t>
  </si>
  <si>
    <t>Lactobacillus acidophil.cps.75 bez laktózy</t>
  </si>
  <si>
    <t>844960</t>
  </si>
  <si>
    <t>125114</t>
  </si>
  <si>
    <t>ANOPYRIN 100MG</t>
  </si>
  <si>
    <t>TBL 60X100 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</si>
  <si>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</si>
  <si>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</si>
  <si>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</si>
  <si>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</si>
  <si>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</si>
  <si>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</si>
  <si>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</si>
  <si>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849535</t>
  </si>
  <si>
    <t>134292</t>
  </si>
  <si>
    <t>VALSACOMBI 160 MG/25 MG</t>
  </si>
  <si>
    <t>905097</t>
  </si>
  <si>
    <t>158767</t>
  </si>
  <si>
    <t>DZ OCTENISEPT 250 ml</t>
  </si>
  <si>
    <t>sprej</t>
  </si>
  <si>
    <t>921064</t>
  </si>
  <si>
    <t>KL UNG.LENIENS, 100G</t>
  </si>
  <si>
    <t>102959</t>
  </si>
  <si>
    <t>2959</t>
  </si>
  <si>
    <t>PRESID 10 MG</t>
  </si>
  <si>
    <t>TBL RET 30X10MG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</si>
  <si>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</si>
  <si>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</si>
  <si>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</si>
  <si>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</si>
  <si>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</si>
  <si>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</si>
  <si>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</si>
  <si>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</si>
  <si>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146991</t>
  </si>
  <si>
    <t>46991</t>
  </si>
  <si>
    <t>IMODIUM</t>
  </si>
  <si>
    <t>CPS 20X2MG</t>
  </si>
  <si>
    <t>159104</t>
  </si>
  <si>
    <t>59104</t>
  </si>
  <si>
    <t>UROXAL 5MG</t>
  </si>
  <si>
    <t>TBL 60X5MG</t>
  </si>
  <si>
    <t>159448</t>
  </si>
  <si>
    <t>59448</t>
  </si>
  <si>
    <t>DUROGESIC 25MCG/H</t>
  </si>
  <si>
    <t>EMP 5X2.5MG(10CM2)</t>
  </si>
  <si>
    <t>188967</t>
  </si>
  <si>
    <t>88967</t>
  </si>
  <si>
    <t>STOPTUSSIN</t>
  </si>
  <si>
    <t>POR GTT SOL 1X50ML</t>
  </si>
  <si>
    <t>848172</t>
  </si>
  <si>
    <t>Biopron9  Premium tob.60</t>
  </si>
  <si>
    <t>848625</t>
  </si>
  <si>
    <t>138841</t>
  </si>
  <si>
    <t>DORETA 37,5 MG/325 MG</t>
  </si>
  <si>
    <t>803169</t>
  </si>
  <si>
    <t>KL BENZINUM 300g</t>
  </si>
  <si>
    <t>102963</t>
  </si>
  <si>
    <t>2963</t>
  </si>
  <si>
    <t>PREDNISON 20 LECIVA</t>
  </si>
  <si>
    <t>TBL 20X20MG(BLISTR)</t>
  </si>
  <si>
    <t>198876</t>
  </si>
  <si>
    <t>98876</t>
  </si>
  <si>
    <t>FYZIOLOGICKÝ ROZTOK VIAFLO</t>
  </si>
  <si>
    <t>INF SOL 20X500ML</t>
  </si>
  <si>
    <t>900321</t>
  </si>
  <si>
    <t>KL PRIPRAVEK</t>
  </si>
  <si>
    <t>841577</t>
  </si>
  <si>
    <t>MENALIND Professional olej.přís. 500ml</t>
  </si>
  <si>
    <t>842351</t>
  </si>
  <si>
    <t>Stopangin sol. 250ml</t>
  </si>
  <si>
    <t>848856</t>
  </si>
  <si>
    <t>155873</t>
  </si>
  <si>
    <t>TRENTAL 400</t>
  </si>
  <si>
    <t>POR TBL RET 100X400MG</t>
  </si>
  <si>
    <t>104178</t>
  </si>
  <si>
    <t>4178</t>
  </si>
  <si>
    <t>TRIAMCINOLON E LECIVA</t>
  </si>
  <si>
    <t>114711</t>
  </si>
  <si>
    <t>14711</t>
  </si>
  <si>
    <t>TARDYFERON</t>
  </si>
  <si>
    <t>TBL RET 30</t>
  </si>
  <si>
    <t>189775</t>
  </si>
  <si>
    <t>89775</t>
  </si>
  <si>
    <t>TBL.CALCII CARBON.PRAEC.0.5 MVM</t>
  </si>
  <si>
    <t>TBL 50X0.5GM</t>
  </si>
  <si>
    <t>191032</t>
  </si>
  <si>
    <t>91032</t>
  </si>
  <si>
    <t>SECATOXIN /R/ FORTE</t>
  </si>
  <si>
    <t>GTT 25ML 25MG/10ML</t>
  </si>
  <si>
    <t>921533</t>
  </si>
  <si>
    <t>KL UNG.ELOCOM 15G,LENIENS AD 100G</t>
  </si>
  <si>
    <t>847727</t>
  </si>
  <si>
    <t>500717</t>
  </si>
  <si>
    <t>158654</t>
  </si>
  <si>
    <t>58654</t>
  </si>
  <si>
    <t>CLOTRIMAZOL AL 200</t>
  </si>
  <si>
    <t>TBL VAG 3X200MG+APL</t>
  </si>
  <si>
    <t>198880</t>
  </si>
  <si>
    <t>98880</t>
  </si>
  <si>
    <t>114098</t>
  </si>
  <si>
    <t>14098</t>
  </si>
  <si>
    <t>OSTEOD 0.25 MCG</t>
  </si>
  <si>
    <t>127506</t>
  </si>
  <si>
    <t>27506</t>
  </si>
  <si>
    <t>LANTUS 100 IU/ML</t>
  </si>
  <si>
    <t>INJ SOL 5X3ML - CA</t>
  </si>
  <si>
    <t>987881</t>
  </si>
  <si>
    <t>Walmark Laktobacily FORTE s fruktooligosach.30+30</t>
  </si>
  <si>
    <t>911930</t>
  </si>
  <si>
    <t>KL KAL.PERMANGANAS 5 G</t>
  </si>
  <si>
    <t>500326</t>
  </si>
  <si>
    <t>1000</t>
  </si>
  <si>
    <t>KL BENZINUM 500 ml/333g HVLP</t>
  </si>
  <si>
    <t>911928</t>
  </si>
  <si>
    <t>KL ETHANOL.C.BENZINO 250G</t>
  </si>
  <si>
    <t>921245</t>
  </si>
  <si>
    <t>KL BENZINUM 150g v sirokohrdle lahvi</t>
  </si>
  <si>
    <t>120461</t>
  </si>
  <si>
    <t>20461</t>
  </si>
  <si>
    <t>AMBROSAN KAPKY</t>
  </si>
  <si>
    <t>POR GTT SOL 1X100ML</t>
  </si>
  <si>
    <t>988088</t>
  </si>
  <si>
    <t>Walmark Laktobacily FORTE s fruktooligosach.60+60</t>
  </si>
  <si>
    <t>185809</t>
  </si>
  <si>
    <t>85809</t>
  </si>
  <si>
    <t>LERIVON</t>
  </si>
  <si>
    <t>TBL 30X10MG</t>
  </si>
  <si>
    <t>841318</t>
  </si>
  <si>
    <t>HBF Calcium panthotenát mast 100ml</t>
  </si>
  <si>
    <t>202701</t>
  </si>
  <si>
    <t>POR TBL ENT 90X20MG</t>
  </si>
  <si>
    <t>165649</t>
  </si>
  <si>
    <t>FLUTIFORM 125 MIKROGRAMŮ/5 MIKROGRAMŮ V JEDNÉ DÁVC</t>
  </si>
  <si>
    <t>INH SUS PSS 120 DÁV</t>
  </si>
  <si>
    <t>115864</t>
  </si>
  <si>
    <t>15864</t>
  </si>
  <si>
    <t>TRITACE 10</t>
  </si>
  <si>
    <t>140373</t>
  </si>
  <si>
    <t>40373</t>
  </si>
  <si>
    <t>MEDROL 16 MG</t>
  </si>
  <si>
    <t>POR TBLNOB50X16MG-B</t>
  </si>
  <si>
    <t>156504</t>
  </si>
  <si>
    <t>56504</t>
  </si>
  <si>
    <t>SIOFOR 850</t>
  </si>
  <si>
    <t>TBL OBD 60X850MG</t>
  </si>
  <si>
    <t>159673</t>
  </si>
  <si>
    <t>59673</t>
  </si>
  <si>
    <t>POR TBL RET50X100MG</t>
  </si>
  <si>
    <t>176690</t>
  </si>
  <si>
    <t>BETAHISTIN ACTAVIS 24 MG</t>
  </si>
  <si>
    <t>POR TBL NOB 60X24MG</t>
  </si>
  <si>
    <t>849990</t>
  </si>
  <si>
    <t>102596</t>
  </si>
  <si>
    <t>CARVESAN 6,25</t>
  </si>
  <si>
    <t>POR TBL NOB 30X6,25MG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</si>
  <si>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</si>
  <si>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</si>
  <si>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</si>
  <si>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</si>
  <si>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</si>
  <si>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</si>
  <si>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</si>
  <si>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</si>
  <si>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103708</t>
  </si>
  <si>
    <t>3708</t>
  </si>
  <si>
    <t>ZYVOXID</t>
  </si>
  <si>
    <t>INF SOL 10X300ML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</si>
  <si>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</si>
  <si>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</si>
  <si>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</si>
  <si>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</si>
  <si>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</si>
  <si>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</si>
  <si>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</si>
  <si>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</si>
  <si>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120605</t>
  </si>
  <si>
    <t>20605</t>
  </si>
  <si>
    <t>COLOMYCIN INJEKCE 1000000 IU</t>
  </si>
  <si>
    <t>INJ PLV SOL 10X1MU</t>
  </si>
  <si>
    <t>183417</t>
  </si>
  <si>
    <t>83417</t>
  </si>
  <si>
    <t>MERONEM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</si>
  <si>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</si>
  <si>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</si>
  <si>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</si>
  <si>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</si>
  <si>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</si>
  <si>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</si>
  <si>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</si>
  <si>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</si>
  <si>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103902</t>
  </si>
  <si>
    <t>3902</t>
  </si>
  <si>
    <t>POR TBL FLM10X600MG</t>
  </si>
  <si>
    <t>103952</t>
  </si>
  <si>
    <t>3952</t>
  </si>
  <si>
    <t>AMIKIN</t>
  </si>
  <si>
    <t>INJ 1X2ML/500MG</t>
  </si>
  <si>
    <t>113453</t>
  </si>
  <si>
    <t>PIPERACILLIN/TAZOBACTAM KABI 4 G/0,5 G</t>
  </si>
  <si>
    <t>INF PLV SOL 10X4.5GM</t>
  </si>
  <si>
    <t>160041</t>
  </si>
  <si>
    <t>LINEZOLID TEVA 2 MG/ML</t>
  </si>
  <si>
    <t>INF SOL 10X300ML/600MG II</t>
  </si>
  <si>
    <t>156835</t>
  </si>
  <si>
    <t>MEROPENEM KABI 1 G</t>
  </si>
  <si>
    <t>INJ+INF PLV SOL 10X1000MG</t>
  </si>
  <si>
    <t>153922</t>
  </si>
  <si>
    <t>53922</t>
  </si>
  <si>
    <t>CIPHIN PRO INFUSION.200MG/100ML</t>
  </si>
  <si>
    <t>155636</t>
  </si>
  <si>
    <t>55636</t>
  </si>
  <si>
    <t>OFLOXIN 200</t>
  </si>
  <si>
    <t>TBL OBD 10X200MG</t>
  </si>
  <si>
    <t>105113</t>
  </si>
  <si>
    <t>5113</t>
  </si>
  <si>
    <t>TARGOCID 400MG</t>
  </si>
  <si>
    <t>INJ SIC 1X400MG+SOL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</si>
  <si>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</si>
  <si>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</si>
  <si>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</si>
  <si>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</si>
  <si>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</si>
  <si>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</si>
  <si>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</si>
  <si>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</si>
  <si>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165484</t>
  </si>
  <si>
    <t>65484</t>
  </si>
  <si>
    <t>CLOTRIMAZOL AL 1%</t>
  </si>
  <si>
    <t>CRM 1X20GM 1%</t>
  </si>
  <si>
    <t>193921</t>
  </si>
  <si>
    <t>93921</t>
  </si>
  <si>
    <t>BENEMICIN 150 MG</t>
  </si>
  <si>
    <t>CPS 100X150MG</t>
  </si>
  <si>
    <t>166036</t>
  </si>
  <si>
    <t>66036</t>
  </si>
  <si>
    <t>MYCOMAX 100</t>
  </si>
  <si>
    <t>CPS 28X100MG</t>
  </si>
  <si>
    <t>166037</t>
  </si>
  <si>
    <t>66037</t>
  </si>
  <si>
    <t>CPS 7X100MG</t>
  </si>
  <si>
    <t>100499</t>
  </si>
  <si>
    <t>499</t>
  </si>
  <si>
    <t>INJ 5X10ML 20%</t>
  </si>
  <si>
    <t>164881</t>
  </si>
  <si>
    <t>64881</t>
  </si>
  <si>
    <t>BEROTEC N 100 MCG</t>
  </si>
  <si>
    <t>INH SOL PSS200 DAV</t>
  </si>
  <si>
    <t>850602</t>
  </si>
  <si>
    <t>Sonogel na ultrazvuk 500ml</t>
  </si>
  <si>
    <t>843056</t>
  </si>
  <si>
    <t>Sanimed indiferentní gel 500ml</t>
  </si>
  <si>
    <t>116319</t>
  </si>
  <si>
    <t>16319</t>
  </si>
  <si>
    <t>BRAUNOVIDON MAST</t>
  </si>
  <si>
    <t>UNG 1X20GM-TUBA</t>
  </si>
  <si>
    <t>102439</t>
  </si>
  <si>
    <t>2439</t>
  </si>
  <si>
    <t>MARCAINE 0.5%</t>
  </si>
  <si>
    <t>INJ SOL5X20ML/100MG</t>
  </si>
  <si>
    <t>155911</t>
  </si>
  <si>
    <t>PEROXID VODIKU 3%</t>
  </si>
  <si>
    <t>LIQ  1X100ML</t>
  </si>
  <si>
    <t>380758</t>
  </si>
  <si>
    <t>80758</t>
  </si>
  <si>
    <t>OPSITE SPRAY 100 ML TRANSPARENT</t>
  </si>
  <si>
    <t>NI FILM PRO KRYTI R</t>
  </si>
  <si>
    <t>840572</t>
  </si>
  <si>
    <t>Sonografický gel Vita 520ml</t>
  </si>
  <si>
    <t>380759</t>
  </si>
  <si>
    <t>169469</t>
  </si>
  <si>
    <t>OPSITE SPRAY 240 ML</t>
  </si>
  <si>
    <t>TRANSPARENTNÍ FILM</t>
  </si>
  <si>
    <t>842161</t>
  </si>
  <si>
    <t>31950</t>
  </si>
  <si>
    <t>Carbocit tbl.20</t>
  </si>
  <si>
    <t>159622</t>
  </si>
  <si>
    <t>59622</t>
  </si>
  <si>
    <t>AJATIN PROFAR.TINKT.+MECH.ROZP.</t>
  </si>
  <si>
    <t>TCT 1X25ML+ROZPR.</t>
  </si>
  <si>
    <t>140536</t>
  </si>
  <si>
    <t>40536</t>
  </si>
  <si>
    <t>INJ 1X5ML 40MG/ML</t>
  </si>
  <si>
    <t>185526</t>
  </si>
  <si>
    <t>85526</t>
  </si>
  <si>
    <t>SUFENTA FORTE I.V.</t>
  </si>
  <si>
    <t>INJ 5X1ML/0.05MG</t>
  </si>
  <si>
    <t>110142</t>
  </si>
  <si>
    <t>10142</t>
  </si>
  <si>
    <t>ECOSAL INHALER</t>
  </si>
  <si>
    <t>AER DOS 200X100RG</t>
  </si>
  <si>
    <t>171950</t>
  </si>
  <si>
    <t>71950</t>
  </si>
  <si>
    <t>ISOPTIN SR 240</t>
  </si>
  <si>
    <t>TBL OBD 30X240MG</t>
  </si>
  <si>
    <t>47256</t>
  </si>
  <si>
    <t>INF SOL 20X100ML-PE</t>
  </si>
  <si>
    <t>100876</t>
  </si>
  <si>
    <t>876</t>
  </si>
  <si>
    <t>UNG OPH 1X5GM</t>
  </si>
  <si>
    <t>101710</t>
  </si>
  <si>
    <t>1710</t>
  </si>
  <si>
    <t>MILURIT 300</t>
  </si>
  <si>
    <t>TBL 30X300MG</t>
  </si>
  <si>
    <t>102420</t>
  </si>
  <si>
    <t>2420</t>
  </si>
  <si>
    <t>PANCREOLAN FORTE</t>
  </si>
  <si>
    <t>TBL ENT 30X220MG</t>
  </si>
  <si>
    <t>102486</t>
  </si>
  <si>
    <t>2486</t>
  </si>
  <si>
    <t>KALIUM CHLORATUM LECIVA 7.5%</t>
  </si>
  <si>
    <t>INJ 5X10ML 7.5%</t>
  </si>
  <si>
    <t>102679</t>
  </si>
  <si>
    <t>2679</t>
  </si>
  <si>
    <t>BERODUAL N</t>
  </si>
  <si>
    <t>INH SOL PSS 200DÁV</t>
  </si>
  <si>
    <t>104307</t>
  </si>
  <si>
    <t>4307</t>
  </si>
  <si>
    <t>NITRO POHL INFUS.</t>
  </si>
  <si>
    <t>INF 10X10ML/10MG</t>
  </si>
  <si>
    <t>111696</t>
  </si>
  <si>
    <t>11696</t>
  </si>
  <si>
    <t>PLASMALYTE ROZTOK S GLUKOZOU 5%</t>
  </si>
  <si>
    <t>132225</t>
  </si>
  <si>
    <t>32225</t>
  </si>
  <si>
    <t>BETALOC ZOK 25 MG</t>
  </si>
  <si>
    <t>TBL RET 28X25MG</t>
  </si>
  <si>
    <t>145244</t>
  </si>
  <si>
    <t>45244</t>
  </si>
  <si>
    <t>ISICOM 250MG</t>
  </si>
  <si>
    <t>TBL 100X275MG</t>
  </si>
  <si>
    <t>147195</t>
  </si>
  <si>
    <t>47195</t>
  </si>
  <si>
    <t>HUMULIN N 100 M.J./ML</t>
  </si>
  <si>
    <t>149012</t>
  </si>
  <si>
    <t>49012</t>
  </si>
  <si>
    <t>SOTAHEXAL 80</t>
  </si>
  <si>
    <t>POR TBL NOB 20X80MG</t>
  </si>
  <si>
    <t>166555</t>
  </si>
  <si>
    <t>66555</t>
  </si>
  <si>
    <t>MAGNOSOLV</t>
  </si>
  <si>
    <t>GRA 30X6.1GM(SACKY)</t>
  </si>
  <si>
    <t>192351</t>
  </si>
  <si>
    <t>92351</t>
  </si>
  <si>
    <t>ATROVENT 0.025%</t>
  </si>
  <si>
    <t>INH SOL 1X20ML</t>
  </si>
  <si>
    <t>193746</t>
  </si>
  <si>
    <t>93746</t>
  </si>
  <si>
    <t>HEPARIN LECIVA</t>
  </si>
  <si>
    <t>INJ 1X10ML/50KU</t>
  </si>
  <si>
    <t>395210</t>
  </si>
  <si>
    <t>Aqua Touch Jelly 25x6ml</t>
  </si>
  <si>
    <t>841176</t>
  </si>
  <si>
    <t>Indulona Univerzální 100ml</t>
  </si>
  <si>
    <t>842125</t>
  </si>
  <si>
    <t>DZ SOFTASEPT N BAREVNÝ 250 ml</t>
  </si>
  <si>
    <t>842230</t>
  </si>
  <si>
    <t>Vazelina bílá kosmetic.Valinka  50ml</t>
  </si>
  <si>
    <t>849896</t>
  </si>
  <si>
    <t>134281</t>
  </si>
  <si>
    <t>VALSACOMBI 160 MG/12,5 MG</t>
  </si>
  <si>
    <t>100394</t>
  </si>
  <si>
    <t>394</t>
  </si>
  <si>
    <t>ATROPIN BIOTIKA 1MG</t>
  </si>
  <si>
    <t>INJ 10X1ML/1MG</t>
  </si>
  <si>
    <t>102546</t>
  </si>
  <si>
    <t>2546</t>
  </si>
  <si>
    <t>MAXITROL</t>
  </si>
  <si>
    <t>SUS OPH 1X5ML</t>
  </si>
  <si>
    <t>109139</t>
  </si>
  <si>
    <t>9139</t>
  </si>
  <si>
    <t>HEMINEVRIN 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</si>
  <si>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</si>
  <si>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</si>
  <si>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</si>
  <si>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</si>
  <si>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</si>
  <si>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</si>
  <si>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</si>
  <si>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</si>
  <si>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121793</t>
  </si>
  <si>
    <t>21793</t>
  </si>
  <si>
    <t>MONOTAB SR</t>
  </si>
  <si>
    <t>POR TBL PRO20X100MG</t>
  </si>
  <si>
    <t>131089</t>
  </si>
  <si>
    <t>31089</t>
  </si>
  <si>
    <t>NITROMINT 2.6MG</t>
  </si>
  <si>
    <t>TBL RET 60X2.6MG</t>
  </si>
  <si>
    <t>136164</t>
  </si>
  <si>
    <t>ALFUZOSIN MYLAN 10 MG</t>
  </si>
  <si>
    <t>POR TBL PRO 30X10MG</t>
  </si>
  <si>
    <t>140564</t>
  </si>
  <si>
    <t>40564</t>
  </si>
  <si>
    <t>ELENIUM</t>
  </si>
  <si>
    <t>TBL OBD 20X10MG</t>
  </si>
  <si>
    <t>159357</t>
  </si>
  <si>
    <t>59357</t>
  </si>
  <si>
    <t>RINGERUV ROZTOK BRAUN</t>
  </si>
  <si>
    <t>INF 10X500ML(LDPE)</t>
  </si>
  <si>
    <t>162315</t>
  </si>
  <si>
    <t>62315</t>
  </si>
  <si>
    <t>BETADINE - zelená</t>
  </si>
  <si>
    <t>LIQ 1X30ML</t>
  </si>
  <si>
    <t>176501</t>
  </si>
  <si>
    <t>IBALGIN DUO EFFECT</t>
  </si>
  <si>
    <t>DRM CRM 1X50GM</t>
  </si>
  <si>
    <t>841541</t>
  </si>
  <si>
    <t>MENALIND Mycí emulze 500ml</t>
  </si>
  <si>
    <t>846023</t>
  </si>
  <si>
    <t>125266</t>
  </si>
  <si>
    <t>DOLGIT KRÉM</t>
  </si>
  <si>
    <t>DRM CRM 1X150GM</t>
  </si>
  <si>
    <t>849276</t>
  </si>
  <si>
    <t>155875</t>
  </si>
  <si>
    <t>TRENTAL</t>
  </si>
  <si>
    <t>INF SOL 5X5ML/100MG</t>
  </si>
  <si>
    <t>165633</t>
  </si>
  <si>
    <t>165751</t>
  </si>
  <si>
    <t>GELASPAN 4% EBI20x500 ml</t>
  </si>
  <si>
    <t>INF SOL20X500ML VAK</t>
  </si>
  <si>
    <t>98236</t>
  </si>
  <si>
    <t>HYDROGENUHLIČITAN SODNÝ 4.2%(W/V)-BRAUN</t>
  </si>
  <si>
    <t>INF SOL 1X250ML</t>
  </si>
  <si>
    <t>162597</t>
  </si>
  <si>
    <t>62597</t>
  </si>
  <si>
    <t>ENAP I.V.</t>
  </si>
  <si>
    <t>INJ 5X1ML/1.25MG</t>
  </si>
  <si>
    <t>190763</t>
  </si>
  <si>
    <t>90763</t>
  </si>
  <si>
    <t>EBRANTIL I.V.25</t>
  </si>
  <si>
    <t>INJ 5X5ML/25MG</t>
  </si>
  <si>
    <t>194852</t>
  </si>
  <si>
    <t>94852</t>
  </si>
  <si>
    <t>SOLUVIT N PRO INFUS.</t>
  </si>
  <si>
    <t>INJ SIC 10</t>
  </si>
  <si>
    <t>394762</t>
  </si>
  <si>
    <t>Ubrousky dět. s klipem Baby wipes Gently 72ks</t>
  </si>
  <si>
    <t>500280</t>
  </si>
  <si>
    <t>159836</t>
  </si>
  <si>
    <t>Propanorm 35mg/10ml inj.10 x 10 ml/35mg</t>
  </si>
  <si>
    <t>841645</t>
  </si>
  <si>
    <t>DZ Ubrousky dětské vlhčené</t>
  </si>
  <si>
    <t>100392</t>
  </si>
  <si>
    <t>392</t>
  </si>
  <si>
    <t>ATROPIN BIOTIKA 0.5MG</t>
  </si>
  <si>
    <t>705608</t>
  </si>
  <si>
    <t>Indulona A/64 ung.100ml modrá</t>
  </si>
  <si>
    <t>100407</t>
  </si>
  <si>
    <t>407</t>
  </si>
  <si>
    <t>CALCIUM BIOTIKA</t>
  </si>
  <si>
    <t>INJ 10X10ML/1GM</t>
  </si>
  <si>
    <t>192489</t>
  </si>
  <si>
    <t>92489</t>
  </si>
  <si>
    <t>SOL 10X67.5ML</t>
  </si>
  <si>
    <t>394108</t>
  </si>
  <si>
    <t>MENALIND Derm sprchová emulze</t>
  </si>
  <si>
    <t>200ml</t>
  </si>
  <si>
    <t>845265</t>
  </si>
  <si>
    <t>107935</t>
  </si>
  <si>
    <t>GLYVENOL 400</t>
  </si>
  <si>
    <t>POR CPS MOL 60X400MG</t>
  </si>
  <si>
    <t>146692</t>
  </si>
  <si>
    <t>46692</t>
  </si>
  <si>
    <t>EUTHYROX 75</t>
  </si>
  <si>
    <t>TBL 100X75RG</t>
  </si>
  <si>
    <t>146754</t>
  </si>
  <si>
    <t>46754</t>
  </si>
  <si>
    <t>VEROSPIRON 100MG</t>
  </si>
  <si>
    <t>CPS 30X100MG</t>
  </si>
  <si>
    <t>848725</t>
  </si>
  <si>
    <t>107677</t>
  </si>
  <si>
    <t>INF CNC SOL 20X100ML</t>
  </si>
  <si>
    <t>128786</t>
  </si>
  <si>
    <t>28786</t>
  </si>
  <si>
    <t>TOVIAZ 4 MG</t>
  </si>
  <si>
    <t>POR TBL PRO 28X4MG</t>
  </si>
  <si>
    <t>841314</t>
  </si>
  <si>
    <t>MENALIND Ochranná pěna 100ml</t>
  </si>
  <si>
    <t>988330</t>
  </si>
  <si>
    <t>HBF Borová mast 30g</t>
  </si>
  <si>
    <t>102132</t>
  </si>
  <si>
    <t>2132</t>
  </si>
  <si>
    <t>INJ 10X10ML</t>
  </si>
  <si>
    <t>118287</t>
  </si>
  <si>
    <t>18287</t>
  </si>
  <si>
    <t>VESICARE 10 MG</t>
  </si>
  <si>
    <t>850675</t>
  </si>
  <si>
    <t>Menalind professional tělové mléko 500ml</t>
  </si>
  <si>
    <t>126324</t>
  </si>
  <si>
    <t>26324</t>
  </si>
  <si>
    <t>AERIUS</t>
  </si>
  <si>
    <t>POR TBL FLM 10X5MG</t>
  </si>
  <si>
    <t>842266</t>
  </si>
  <si>
    <t>Ubrousky detske vlhčené</t>
  </si>
  <si>
    <t>110602</t>
  </si>
  <si>
    <t>10602</t>
  </si>
  <si>
    <t>TANTUM VERDE SPRAY</t>
  </si>
  <si>
    <t>ORM SPR 30ML 0.15%</t>
  </si>
  <si>
    <t>848149</t>
  </si>
  <si>
    <t>Ubrousky děts. Baby Wipes Parf. 72ks</t>
  </si>
  <si>
    <t>920352</t>
  </si>
  <si>
    <t>KL HELIANTHI OLEUM 180G</t>
  </si>
  <si>
    <t>146899</t>
  </si>
  <si>
    <t>46899</t>
  </si>
  <si>
    <t>MUNDISAL</t>
  </si>
  <si>
    <t>GEL 1X8GM</t>
  </si>
  <si>
    <t>619259</t>
  </si>
  <si>
    <t>:Ubrousky dětské hyg.Baby Wipes Aloe Vera Plus 80k</t>
  </si>
  <si>
    <t>s</t>
  </si>
  <si>
    <t>987840</t>
  </si>
  <si>
    <t>Bella Happy 64 ks dětské vlhčené ubrousky</t>
  </si>
  <si>
    <t>112895</t>
  </si>
  <si>
    <t>12895</t>
  </si>
  <si>
    <t>POR GRA SOL30SÁČKŮ</t>
  </si>
  <si>
    <t>846024</t>
  </si>
  <si>
    <t>100097</t>
  </si>
  <si>
    <t>VOLTAREN EMULGEL</t>
  </si>
  <si>
    <t>DRM GEL 1X100GM LAM</t>
  </si>
  <si>
    <t>116459</t>
  </si>
  <si>
    <t>16459</t>
  </si>
  <si>
    <t>ARICEPT 10 MG</t>
  </si>
  <si>
    <t>TBL OBD 28X10MG</t>
  </si>
  <si>
    <t>164703</t>
  </si>
  <si>
    <t>64703</t>
  </si>
  <si>
    <t>TANATRIL 5 MG</t>
  </si>
  <si>
    <t>795632</t>
  </si>
  <si>
    <t>MENALIND Sprchový olej</t>
  </si>
  <si>
    <t>849055</t>
  </si>
  <si>
    <t>125314</t>
  </si>
  <si>
    <t>POR GTT SOL 1X30ML</t>
  </si>
  <si>
    <t>845347</t>
  </si>
  <si>
    <t>Optive gtt.</t>
  </si>
  <si>
    <t>845180</t>
  </si>
  <si>
    <t>100301</t>
  </si>
  <si>
    <t>DUSPATALIN RETARD</t>
  </si>
  <si>
    <t>POR CPS RDR 30X200MG</t>
  </si>
  <si>
    <t>987754</t>
  </si>
  <si>
    <t>Bella Happy sensitive 56ks dětské vlhčené ubrousky</t>
  </si>
  <si>
    <t>621118</t>
  </si>
  <si>
    <t>Batole dětské vlhčené ubrousky 72ks</t>
  </si>
  <si>
    <t>107291</t>
  </si>
  <si>
    <t>0.9% SODIUM CHLORIDE IN WATER FOR INJECTION 'FRESE</t>
  </si>
  <si>
    <t>INF SOL 1X500ML-PE</t>
  </si>
  <si>
    <t>395712</t>
  </si>
  <si>
    <t>HBF Calcium panthotenát mast 30g</t>
  </si>
  <si>
    <t>113194</t>
  </si>
  <si>
    <t>13194</t>
  </si>
  <si>
    <t>GINGIO 120</t>
  </si>
  <si>
    <t>POR TBL FLM 60X120MG</t>
  </si>
  <si>
    <t>282011</t>
  </si>
  <si>
    <t>82011</t>
  </si>
  <si>
    <t>LINOVERA - SPRAY, NENASYCENÉ MASTNÉ KYSELINY</t>
  </si>
  <si>
    <t>30ML PRO OŠETŘENÍ RAN</t>
  </si>
  <si>
    <t>848118</t>
  </si>
  <si>
    <t>Ubrousky dětské hyg.Baby Wipes vit.E</t>
  </si>
  <si>
    <t>80ks s distr.</t>
  </si>
  <si>
    <t>167550</t>
  </si>
  <si>
    <t>67550</t>
  </si>
  <si>
    <t>ALMIRAL GEL</t>
  </si>
  <si>
    <t>GEL 1X250GM</t>
  </si>
  <si>
    <t>621119</t>
  </si>
  <si>
    <t>Baby Wipes Aloe Vera vlhčené ubrousky 80ks</t>
  </si>
  <si>
    <t>149113</t>
  </si>
  <si>
    <t>49113</t>
  </si>
  <si>
    <t>CONTROLOC 20 MG</t>
  </si>
  <si>
    <t>156981</t>
  </si>
  <si>
    <t>56981</t>
  </si>
  <si>
    <t>TRITACE 5</t>
  </si>
  <si>
    <t>158271</t>
  </si>
  <si>
    <t>58271</t>
  </si>
  <si>
    <t>LIPANTHYL 267 M</t>
  </si>
  <si>
    <t>CPS 30X267MG</t>
  </si>
  <si>
    <t>159808</t>
  </si>
  <si>
    <t>59808</t>
  </si>
  <si>
    <t>INJ 10X0.8ML/15.2KU</t>
  </si>
  <si>
    <t>848765</t>
  </si>
  <si>
    <t>107938</t>
  </si>
  <si>
    <t>INJ SOL 6X3ML/150MG</t>
  </si>
  <si>
    <t>850078</t>
  </si>
  <si>
    <t>102608</t>
  </si>
  <si>
    <t>CARVESAN 25</t>
  </si>
  <si>
    <t>848947</t>
  </si>
  <si>
    <t>135928</t>
  </si>
  <si>
    <t>ESOPREX 10 MG</t>
  </si>
  <si>
    <t>849500</t>
  </si>
  <si>
    <t>120805</t>
  </si>
  <si>
    <t>APO-PERINDO 8 MG</t>
  </si>
  <si>
    <t>POR TBL NOB 30X8MG</t>
  </si>
  <si>
    <t>194882</t>
  </si>
  <si>
    <t>94882</t>
  </si>
  <si>
    <t>INJ SIC 1X250MG+4ML</t>
  </si>
  <si>
    <t>110820</t>
  </si>
  <si>
    <t>10820</t>
  </si>
  <si>
    <t>ZOFRAN</t>
  </si>
  <si>
    <t>INJ SOL 5X4ML/8MG</t>
  </si>
  <si>
    <t>117431</t>
  </si>
  <si>
    <t>17431</t>
  </si>
  <si>
    <t>CITALEC 20 ZENTIVA</t>
  </si>
  <si>
    <t>POR TBL FLM30X20MG</t>
  </si>
  <si>
    <t>119220</t>
  </si>
  <si>
    <t>MONTELUKAST TEVA 10 MG</t>
  </si>
  <si>
    <t>POR TBL FLM 28X10MG</t>
  </si>
  <si>
    <t>847766</t>
  </si>
  <si>
    <t>125520</t>
  </si>
  <si>
    <t>APO-TIC</t>
  </si>
  <si>
    <t>POR TBL FLM 30X250MG</t>
  </si>
  <si>
    <t>849151</t>
  </si>
  <si>
    <t>122210</t>
  </si>
  <si>
    <t>APO-FENO</t>
  </si>
  <si>
    <t>POR CPS DUR 30X200MG</t>
  </si>
  <si>
    <t>142761</t>
  </si>
  <si>
    <t>42761</t>
  </si>
  <si>
    <t>TRANSTEC 70 MCG/H</t>
  </si>
  <si>
    <t>DRM EMP TDR 5X40MG</t>
  </si>
  <si>
    <t>191922</t>
  </si>
  <si>
    <t>SIOFOR 1000</t>
  </si>
  <si>
    <t>POR TBL FLM 60X1000MG</t>
  </si>
  <si>
    <t>33833</t>
  </si>
  <si>
    <t>DIASIP S PŘÍCHUTÍ CAPPUCCINO</t>
  </si>
  <si>
    <t>POR SOL 4X200ML</t>
  </si>
  <si>
    <t>33847</t>
  </si>
  <si>
    <t>NUTRIDRINK S PŘÍCHUTÍ VANILKOVOU</t>
  </si>
  <si>
    <t>33535</t>
  </si>
  <si>
    <t>NUTRICOMP DRINK PLUS JAHODA</t>
  </si>
  <si>
    <t>POR SOL 3X200ML</t>
  </si>
  <si>
    <t>33537</t>
  </si>
  <si>
    <t>NUTRICOMP DRINK PLUS ČOKOLÁDA</t>
  </si>
  <si>
    <t>103414</t>
  </si>
  <si>
    <t>3414</t>
  </si>
  <si>
    <t>NUTRIFLEX PERI</t>
  </si>
  <si>
    <t>133328</t>
  </si>
  <si>
    <t>33328</t>
  </si>
  <si>
    <t>NUTRIDRINK S PŘÍCH. TROP. OVOCE</t>
  </si>
  <si>
    <t>POR SOL 1X200ML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</si>
  <si>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</si>
  <si>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</si>
  <si>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</si>
  <si>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</si>
  <si>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</si>
  <si>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</si>
  <si>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133474</t>
  </si>
  <si>
    <t>33474</t>
  </si>
  <si>
    <t>NUTRIDRINK JUICE STYLE S PŘÍCHUTÍ JABLEČNOU</t>
  </si>
  <si>
    <t>500732</t>
  </si>
  <si>
    <t>33704</t>
  </si>
  <si>
    <t>DIASIP S PŘÍCHUTÍ CAPPUCHINO</t>
  </si>
  <si>
    <t>133473</t>
  </si>
  <si>
    <t>33473</t>
  </si>
  <si>
    <t>NUTRIDRINK JUICE STYLE S PŘÍCHUTÍ JAHODOVOU</t>
  </si>
  <si>
    <t>33750</t>
  </si>
  <si>
    <t>NUTRIDRINK CREME S PŘÍCHUTÍ VANILKOVOU</t>
  </si>
  <si>
    <t>POR SOL 4X125GM</t>
  </si>
  <si>
    <t>133323</t>
  </si>
  <si>
    <t>33323</t>
  </si>
  <si>
    <t>NUTRIDRINK S KARAMEL. PŘÍCHUTÍ</t>
  </si>
  <si>
    <t>848362</t>
  </si>
  <si>
    <t>33488</t>
  </si>
  <si>
    <t>NUTRIDRINK PROTEIN S PŘÍCHUTÍ VANILKOVOU</t>
  </si>
  <si>
    <t>133335</t>
  </si>
  <si>
    <t>33335</t>
  </si>
  <si>
    <t>NUTRIDRINK MULTI FIBRE S PŘ BAN</t>
  </si>
  <si>
    <t>395579</t>
  </si>
  <si>
    <t>33752</t>
  </si>
  <si>
    <t>NUTRIDRINK CREME S PŘÍCHUTÍ LES.OVOCE</t>
  </si>
  <si>
    <t>4x125ml</t>
  </si>
  <si>
    <t>847098</t>
  </si>
  <si>
    <t>33705</t>
  </si>
  <si>
    <t>NUTRIDRINK S PŘÍCH. VANILKOVOU 200ml</t>
  </si>
  <si>
    <t>133326</t>
  </si>
  <si>
    <t>33326</t>
  </si>
  <si>
    <t>NUTRIDRINK MULTI FIBRE S VANIL.</t>
  </si>
  <si>
    <t>133490</t>
  </si>
  <si>
    <t>33490</t>
  </si>
  <si>
    <t>NUTRIDRINK PROTEIN S PŘÍCHUTÍ LESNÍHO OVOCE</t>
  </si>
  <si>
    <t>155947</t>
  </si>
  <si>
    <t>55947</t>
  </si>
  <si>
    <t>OPHTAL LIQ 2X50ML</t>
  </si>
  <si>
    <t>900814</t>
  </si>
  <si>
    <t>KL SOL.FORMAL.K FIXACI TKANI,1000G</t>
  </si>
  <si>
    <t>159358</t>
  </si>
  <si>
    <t>59358</t>
  </si>
  <si>
    <t>INF 10X1000ML(LDPE)</t>
  </si>
  <si>
    <t>920200</t>
  </si>
  <si>
    <t>15877</t>
  </si>
  <si>
    <t>DZ BRAUNOL 1 L</t>
  </si>
  <si>
    <t>121393</t>
  </si>
  <si>
    <t>21393</t>
  </si>
  <si>
    <t>PATENTBLAU V</t>
  </si>
  <si>
    <t>144328</t>
  </si>
  <si>
    <t>GARAMYCIN SCHWAMM</t>
  </si>
  <si>
    <t>DRM SPO 1X130MG</t>
  </si>
  <si>
    <t>113441</t>
  </si>
  <si>
    <t>13441</t>
  </si>
  <si>
    <t>RINGERŮV ROZTOK VIAFLO</t>
  </si>
  <si>
    <t>396574</t>
  </si>
  <si>
    <t>IR  NaCl 0,9% 5000 ml vak Bieffe</t>
  </si>
  <si>
    <t>for irrig. 1x5000 ml 15%</t>
  </si>
  <si>
    <t>500989</t>
  </si>
  <si>
    <t>KL MS HYDROG.PEROX. 3% 1000g</t>
  </si>
  <si>
    <t>501030</t>
  </si>
  <si>
    <t>for irrig. 1x5000 ml</t>
  </si>
  <si>
    <t>900011</t>
  </si>
  <si>
    <t>KL SOL.HYD.PEROX.3% 1000G</t>
  </si>
  <si>
    <t>900558</t>
  </si>
  <si>
    <t>KL PERSTERIL 10% 1000G</t>
  </si>
  <si>
    <t>501075</t>
  </si>
  <si>
    <t>IR  NaCl 0,9% 3000 ml vak Bieffe</t>
  </si>
  <si>
    <t>for irrig. 1x3000 ml 15%</t>
  </si>
  <si>
    <t>Ortopedická klinika, lůžkové oddělení 29A</t>
  </si>
  <si>
    <t>Ortopedická klinika, lůžkové oddělení 29B</t>
  </si>
  <si>
    <t>Ortoped.klinika, lůžkové odd. 29C (6 lůžek KÚČOCH)</t>
  </si>
  <si>
    <t>Ortopedická klinika, ambulance</t>
  </si>
  <si>
    <t>Ortopedická klinika, JIP 29A</t>
  </si>
  <si>
    <t>Ortopedická klinika, operační sál - lokální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</si>
  <si>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</si>
  <si>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</si>
  <si>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</si>
  <si>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</si>
  <si>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</si>
  <si>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</si>
  <si>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1131 - Ortopedická klinika, JIP 29A</t>
  </si>
  <si>
    <t>1113 - Ortoped.klinika, lůžkové odd. 29C (6 lůžek KÚČOCH)</t>
  </si>
  <si>
    <t>1111 - Ortopedická klinika, lůžkové oddělení 29A</t>
  </si>
  <si>
    <t>1112 - Ortopedická klinika, lůžkové oddělení 29B</t>
  </si>
  <si>
    <t>1121 - Ortopedická klinika, ambulance</t>
  </si>
  <si>
    <t>V06XX - Potraviny pro zvláštní lékařské účely (PZLÚ)</t>
  </si>
  <si>
    <t>N04BC05 - Pramipexol</t>
  </si>
  <si>
    <t>N01AH03 - Sufentanyl</t>
  </si>
  <si>
    <t>M01AX17 - Nimesulid</t>
  </si>
  <si>
    <t>A10BA02 - Metformin</t>
  </si>
  <si>
    <t>H03AA01 - Levothyroxin, sodná sůl</t>
  </si>
  <si>
    <t>C08DA01 - Verapamil</t>
  </si>
  <si>
    <t>C07AB02 - Metoprolol</t>
  </si>
  <si>
    <t>C09CA07 - Telmisartan</t>
  </si>
  <si>
    <t>R03AC02 - Salbutamol</t>
  </si>
  <si>
    <t>C07AG02 - Karvedilol</t>
  </si>
  <si>
    <t>J05AB11 - Valaciklovir</t>
  </si>
  <si>
    <t>A10AB05 - Inzulin aspart</t>
  </si>
  <si>
    <t>B01AB06 - Nadroparin</t>
  </si>
  <si>
    <t>C02AC05 - Moxonidin</t>
  </si>
  <si>
    <t>C01BD01 - Amiodaron</t>
  </si>
  <si>
    <t>A03FA - Prokinetika</t>
  </si>
  <si>
    <t>N02AE01 - Buprenorfin</t>
  </si>
  <si>
    <t>C07AB05 - Betaxolol</t>
  </si>
  <si>
    <t>N06AB06 - Sertralin</t>
  </si>
  <si>
    <t>C07AB07 - Bisoprolol</t>
  </si>
  <si>
    <t>J01DB04 - Cefazolin</t>
  </si>
  <si>
    <t>J01FF01 - Klindamycin</t>
  </si>
  <si>
    <t>J01MA02 - Ciprofloxacin</t>
  </si>
  <si>
    <t>J01XA02 - Teikoplanin</t>
  </si>
  <si>
    <t>C08CA01 - Amlodipin</t>
  </si>
  <si>
    <t>A02BC03 - Lansoprazol</t>
  </si>
  <si>
    <t>C08CA08 - Nitrendipin</t>
  </si>
  <si>
    <t>N03AX12 - Gabapentin</t>
  </si>
  <si>
    <t>A04AA01 - Ondansetron</t>
  </si>
  <si>
    <t>N05CD08 - Midazolam</t>
  </si>
  <si>
    <t>C09AA02 - Enalapril</t>
  </si>
  <si>
    <t>N06BX18 - Vinpocetin</t>
  </si>
  <si>
    <t>C09AA04 - Perindopril</t>
  </si>
  <si>
    <t>J01CR02 - Amoxicilin a enzymový inhibitor</t>
  </si>
  <si>
    <t>C09AA05 - Ramipril</t>
  </si>
  <si>
    <t>J01DC02 - Cefuroxim</t>
  </si>
  <si>
    <t>C09BB03 - Lisinopril a amlodipin</t>
  </si>
  <si>
    <t>J01MA01 - Ofloxacin</t>
  </si>
  <si>
    <t>C09CA01 - Losartan</t>
  </si>
  <si>
    <t>J01XA01 - Vankomycin</t>
  </si>
  <si>
    <t>A06AD11 - Laktulóza</t>
  </si>
  <si>
    <t>J02AC01 - Flukonazol</t>
  </si>
  <si>
    <t>C09DA01 - Losartan a diuretika</t>
  </si>
  <si>
    <t>M01AC06 - Meloxikam</t>
  </si>
  <si>
    <t>C10AA01 - Simvastatin</t>
  </si>
  <si>
    <t>A10BB12 - Glimepirid</t>
  </si>
  <si>
    <t>C10AA05 - Atorvastatin</t>
  </si>
  <si>
    <t>N02AX02 - Tramadol</t>
  </si>
  <si>
    <t>C10AA07 - Rosuvastatin</t>
  </si>
  <si>
    <t>N03AX16 - Pregabalin</t>
  </si>
  <si>
    <t>N07CA01 - Betahistin</t>
  </si>
  <si>
    <t>N05BA12 - Alprazolam</t>
  </si>
  <si>
    <t>R03DC03 - Montelukast</t>
  </si>
  <si>
    <t>N06AB04 - Citalopram</t>
  </si>
  <si>
    <t>R06AE09 - Levocetirizin</t>
  </si>
  <si>
    <t>N06AB10 - Escitalopram</t>
  </si>
  <si>
    <t>A02BA02 - Ranitidin</t>
  </si>
  <si>
    <t>B01AC05 - Tiklopidin</t>
  </si>
  <si>
    <t>H02AB04 - Methylprednisolon</t>
  </si>
  <si>
    <t>C10AB05 - Fenofibrát</t>
  </si>
  <si>
    <t>R06AE07 - Cetirizin</t>
  </si>
  <si>
    <t>C10BX03 - Atorvastatin a amlodipin</t>
  </si>
  <si>
    <t>A02BC02 - Pantoprazol</t>
  </si>
  <si>
    <t>R06AX13 - Loratadin</t>
  </si>
  <si>
    <t>D01BA02 - Terbinafin</t>
  </si>
  <si>
    <t>G04CA02 - Tamsulosin</t>
  </si>
  <si>
    <t>A02BA02</t>
  </si>
  <si>
    <t>RANITAL 50 MG/2 ML</t>
  </si>
  <si>
    <t>INJ SOL 5X2ML/50MG</t>
  </si>
  <si>
    <t>A02BC02</t>
  </si>
  <si>
    <t>POR TBL ENT 28X40MG I</t>
  </si>
  <si>
    <t>A03FA</t>
  </si>
  <si>
    <t>A06AD11</t>
  </si>
  <si>
    <t>B01AB06</t>
  </si>
  <si>
    <t>C01BD01</t>
  </si>
  <si>
    <t>POR TBL NOB 30X200MG</t>
  </si>
  <si>
    <t>C02AC05</t>
  </si>
  <si>
    <t>C07AB05</t>
  </si>
  <si>
    <t>C07AB07</t>
  </si>
  <si>
    <t>C07AG02</t>
  </si>
  <si>
    <t>CORYOL 6,25 MG</t>
  </si>
  <si>
    <t>POR TBL NOB 30X6.25MG</t>
  </si>
  <si>
    <t>C08CA01</t>
  </si>
  <si>
    <t>C08DA01</t>
  </si>
  <si>
    <t>POR TBL RET 50X240MG</t>
  </si>
  <si>
    <t>C09BB03</t>
  </si>
  <si>
    <t>C09CA01</t>
  </si>
  <si>
    <t>C09DA01</t>
  </si>
  <si>
    <t>C10AA05</t>
  </si>
  <si>
    <t>SORTIS 20 MG</t>
  </si>
  <si>
    <t>C10BX03</t>
  </si>
  <si>
    <t>CADUET 5 MG/10 MG</t>
  </si>
  <si>
    <t>D01BA02</t>
  </si>
  <si>
    <t>POR TBL NOB 14X250MG I</t>
  </si>
  <si>
    <t>H02AB04</t>
  </si>
  <si>
    <t>POR TBL NOB 30X4MG</t>
  </si>
  <si>
    <t>DEPO-MEDROL 40 MG/ML</t>
  </si>
  <si>
    <t>INJ SUS 1X1ML/40MG</t>
  </si>
  <si>
    <t>H03AA01</t>
  </si>
  <si>
    <t>J01CR02</t>
  </si>
  <si>
    <t>AMOKSIKLAV 1 G</t>
  </si>
  <si>
    <t>POR TBL FLM 14X1GM</t>
  </si>
  <si>
    <t>AMOKSIKLAV 1,2 G</t>
  </si>
  <si>
    <t>INJ+INF PLV SOL 5X1.2GM</t>
  </si>
  <si>
    <t>J01DB04</t>
  </si>
  <si>
    <t>INJ PLV SOL 10X1GM</t>
  </si>
  <si>
    <t>J01DC02</t>
  </si>
  <si>
    <t>ZINACEF 1,5 G</t>
  </si>
  <si>
    <t>INJ PLV SOL 1X1.5GM</t>
  </si>
  <si>
    <t>J01FF01</t>
  </si>
  <si>
    <t>INJ SOL 1X2ML/300MG</t>
  </si>
  <si>
    <t>INJ SOL 1X4ML/600MG</t>
  </si>
  <si>
    <t>J01MA02</t>
  </si>
  <si>
    <t>M01AX17</t>
  </si>
  <si>
    <t>POR TBL NOB 15X100MG</t>
  </si>
  <si>
    <t>N02AX02</t>
  </si>
  <si>
    <t>POR TBL PRO 30X100MG</t>
  </si>
  <si>
    <t>N03AX12</t>
  </si>
  <si>
    <t>NEURONTIN 100 MG</t>
  </si>
  <si>
    <t>POR CPS DUR 20X100MG</t>
  </si>
  <si>
    <t>NEURONTIN 300 MG</t>
  </si>
  <si>
    <t>POR CPS DUR 50X300MG</t>
  </si>
  <si>
    <t>NEURONTIN 400 MG</t>
  </si>
  <si>
    <t>POR CPS DUR 50X400MG</t>
  </si>
  <si>
    <t>N05BA12</t>
  </si>
  <si>
    <t>XANAX 1 MG</t>
  </si>
  <si>
    <t>POR TBL NOB 30X1MG</t>
  </si>
  <si>
    <t>N06AB04</t>
  </si>
  <si>
    <t>POR TBL FLM 30X10 MG</t>
  </si>
  <si>
    <t>N06AB06</t>
  </si>
  <si>
    <t>ZOLOFT 50 MG</t>
  </si>
  <si>
    <t>POR TBL FLM 28X50MG</t>
  </si>
  <si>
    <t>N06BX18</t>
  </si>
  <si>
    <t>R06AE07</t>
  </si>
  <si>
    <t>R06AE09</t>
  </si>
  <si>
    <t>A02BC03</t>
  </si>
  <si>
    <t>A10AB05</t>
  </si>
  <si>
    <t>A10BA02</t>
  </si>
  <si>
    <t>POR TBL FLM 60X500MG</t>
  </si>
  <si>
    <t>A10BB12</t>
  </si>
  <si>
    <t>MOXOSTAD 0,4 MG</t>
  </si>
  <si>
    <t>POR TBL FLM 30X0.4MG</t>
  </si>
  <si>
    <t>C08CA08</t>
  </si>
  <si>
    <t>C09AA02</t>
  </si>
  <si>
    <t>C09AA05</t>
  </si>
  <si>
    <t>C09CA07</t>
  </si>
  <si>
    <t>C10AA01</t>
  </si>
  <si>
    <t>C10AA07</t>
  </si>
  <si>
    <t>G04CA02</t>
  </si>
  <si>
    <t>POR CPS RDR 30X0.4MG</t>
  </si>
  <si>
    <t>SOLU-MEDROL 40 MG/ML</t>
  </si>
  <si>
    <t>INJ PSO LQF 40MG+1ML</t>
  </si>
  <si>
    <t>J01MA01</t>
  </si>
  <si>
    <t>INF SOL 1X100ML</t>
  </si>
  <si>
    <t>J05AB11</t>
  </si>
  <si>
    <t>M01AC06</t>
  </si>
  <si>
    <t>POR TBL NOB 20X15MG</t>
  </si>
  <si>
    <t>POR TBL PRO 10X100MG</t>
  </si>
  <si>
    <t>N03AX16</t>
  </si>
  <si>
    <t>POR CPS DUR 14X75MG</t>
  </si>
  <si>
    <t>POR CPS DUR 14X150MG</t>
  </si>
  <si>
    <t>XANAX 0,25 MG</t>
  </si>
  <si>
    <t>POR TBL NOB 30X0.25MG</t>
  </si>
  <si>
    <t>XANAX 0,5 MG</t>
  </si>
  <si>
    <t>POR TBL NOB 30X0.5MG</t>
  </si>
  <si>
    <t>N05CD08</t>
  </si>
  <si>
    <t>DORMICUM 7,5 MG</t>
  </si>
  <si>
    <t>POR TBL FLM 10X7.5MG</t>
  </si>
  <si>
    <t>R03AC02</t>
  </si>
  <si>
    <t>INH SUS PSS 200X100RG</t>
  </si>
  <si>
    <t>R06AX13</t>
  </si>
  <si>
    <t>FLONIDAN 10 MG TABLETY</t>
  </si>
  <si>
    <t>POR TBL NOB 10X10MG</t>
  </si>
  <si>
    <t>POR TBL FLM 60X850MG</t>
  </si>
  <si>
    <t>C07AB02</t>
  </si>
  <si>
    <t>BETALOC SR 200 MG</t>
  </si>
  <si>
    <t>POR TBL PRO 30X200MG</t>
  </si>
  <si>
    <t>TRITACE 10 MG</t>
  </si>
  <si>
    <t>POR TBL NOB 50X16MG</t>
  </si>
  <si>
    <t>POR TBL FLM 10X200MG</t>
  </si>
  <si>
    <t>CIPHIN PRO INFUSIONE 200 MG/100 ML</t>
  </si>
  <si>
    <t>INF SOL 1X100ML/200MG</t>
  </si>
  <si>
    <t>J01XA01</t>
  </si>
  <si>
    <t>EDICIN 1 G</t>
  </si>
  <si>
    <t>INF PLV SOL 1X1GM</t>
  </si>
  <si>
    <t>J01XA02</t>
  </si>
  <si>
    <t>TARGOCID 400 MG</t>
  </si>
  <si>
    <t>INJ+POR PSO LQF 1X400MG</t>
  </si>
  <si>
    <t>J02AC01</t>
  </si>
  <si>
    <t>POR CPS DUR 28X100MG</t>
  </si>
  <si>
    <t>POR CPS DUR 7X100MG</t>
  </si>
  <si>
    <t>POR TBL PRO 50X100MG</t>
  </si>
  <si>
    <t>N04BC05</t>
  </si>
  <si>
    <t>N07CA01</t>
  </si>
  <si>
    <t>INJ SUS 1X5ML/200MG</t>
  </si>
  <si>
    <t>POR TBL ENT 28X20MG I</t>
  </si>
  <si>
    <t>A04AA01</t>
  </si>
  <si>
    <t>B01AC05</t>
  </si>
  <si>
    <t>ISOPTIN SR 240 MG</t>
  </si>
  <si>
    <t>POR TBL PRO 30X240MG</t>
  </si>
  <si>
    <t>INJ SOL 5X1ML/1.25MG</t>
  </si>
  <si>
    <t>C09AA04</t>
  </si>
  <si>
    <t>TRITACE 5 MG</t>
  </si>
  <si>
    <t>C10AB05</t>
  </si>
  <si>
    <t>POR CPS DUR 30X267MG</t>
  </si>
  <si>
    <t>SOLU-MEDROL 62,5 MG/ML</t>
  </si>
  <si>
    <t>INJ PSO LQF 250MG+4ML</t>
  </si>
  <si>
    <t>N01AH03</t>
  </si>
  <si>
    <t>SUFENTA FORTE</t>
  </si>
  <si>
    <t>INJ SOL 5X1ML/50RG</t>
  </si>
  <si>
    <t>N02AE01</t>
  </si>
  <si>
    <t>POR TBL FLM 30X20 MG</t>
  </si>
  <si>
    <t>N06AB10</t>
  </si>
  <si>
    <t>R03DC03</t>
  </si>
  <si>
    <t>V06XX</t>
  </si>
  <si>
    <t>NUTRIDRINK S PŘÍCHUTÍ KARAMELOVOU</t>
  </si>
  <si>
    <t>NUTRIDRINK MULTI FIBRE S PŘÍCHUTÍ VANILKOVOU</t>
  </si>
  <si>
    <t>NUTRIDRINK S PŘÍCHUTÍ TROPICKÉHO OVOCE</t>
  </si>
  <si>
    <t>NUTRIDRINK MULTI FIBRE S PŘÍCHUTÍ BANÁNOVOU</t>
  </si>
  <si>
    <t>DIASIP S PŘÍCHUTÍ JAHODOVOU</t>
  </si>
  <si>
    <t>DIASIP S PŘÍCHUTÍ VANILKOVOU</t>
  </si>
  <si>
    <t>NUTRIDRINK CREME S PŘÍCHUTÍ LESNÍHO OVOCE</t>
  </si>
  <si>
    <t>Přehled plnění pozitivního listu - spotřeba léčivých přípravků - orientační přehled</t>
  </si>
  <si>
    <t>11 - Ortopedická klinika</t>
  </si>
  <si>
    <t>1111 - lůžkové oddělení 29A</t>
  </si>
  <si>
    <t>1112 - lůžkové oddělení 29B</t>
  </si>
  <si>
    <t>1113 - lůžkové oddělení 29C (6 lůžek KÚČOCH)</t>
  </si>
  <si>
    <t>1121 - ambulance</t>
  </si>
  <si>
    <t>1131 - JIP 29A</t>
  </si>
  <si>
    <t>1162 - operační sál - lokální</t>
  </si>
  <si>
    <t>HVLP</t>
  </si>
  <si>
    <t>PZT</t>
  </si>
  <si>
    <t>89301111</t>
  </si>
  <si>
    <t>Standardní lůžková péče Celkem</t>
  </si>
  <si>
    <t>89301112</t>
  </si>
  <si>
    <t>Ambulance ortopedická Celkem</t>
  </si>
  <si>
    <t>89301114</t>
  </si>
  <si>
    <t>Příjmová ambulance Celkem</t>
  </si>
  <si>
    <t>Buňa Pavol</t>
  </si>
  <si>
    <t>Čech Libor</t>
  </si>
  <si>
    <t>Čechová Ivana</t>
  </si>
  <si>
    <t>Ditmar Rudolf</t>
  </si>
  <si>
    <t>Gallo Jiří</t>
  </si>
  <si>
    <t>Holibka Radomír</t>
  </si>
  <si>
    <t>Jemelík Petr</t>
  </si>
  <si>
    <t>Kalina Radim</t>
  </si>
  <si>
    <t>Kamínek Petr</t>
  </si>
  <si>
    <t>Lošťák Jiří</t>
  </si>
  <si>
    <t>Mikulík Josef</t>
  </si>
  <si>
    <t>Neoral Petr</t>
  </si>
  <si>
    <t>Obhlídal Martin</t>
  </si>
  <si>
    <t>Pach Miroslav</t>
  </si>
  <si>
    <t>Radiměřský Karel</t>
  </si>
  <si>
    <t>Smižanský Matej</t>
  </si>
  <si>
    <t>Spáčil Aleš</t>
  </si>
  <si>
    <t>Šos Zdeněk</t>
  </si>
  <si>
    <t>Špička Jan</t>
  </si>
  <si>
    <t>Uvízl Miroslav</t>
  </si>
  <si>
    <t>Večeřa Marek</t>
  </si>
  <si>
    <t>Chocholáč Dalimil</t>
  </si>
  <si>
    <t>Svoboda Michal</t>
  </si>
  <si>
    <t>Mitro Jakub</t>
  </si>
  <si>
    <t>Béreš Maroš</t>
  </si>
  <si>
    <t>Amoxicilin a enzymový inhibitor</t>
  </si>
  <si>
    <t>Cefuroxim</t>
  </si>
  <si>
    <t>Diazepam</t>
  </si>
  <si>
    <t>DIAZEPAM SLOVAKOFARMA 10 MG</t>
  </si>
  <si>
    <t>POR TBL NOB 20X10MG</t>
  </si>
  <si>
    <t>Hydrogenované námelové alkaloidy</t>
  </si>
  <si>
    <t>SECATOXIN FORTE</t>
  </si>
  <si>
    <t>POR GTT SOL 1X25ML</t>
  </si>
  <si>
    <t>Jiná kapiláry stabilizující látky</t>
  </si>
  <si>
    <t>POR TBL ENT 30X20MG</t>
  </si>
  <si>
    <t>202700</t>
  </si>
  <si>
    <t>POR TBL ENT 60X20MG</t>
  </si>
  <si>
    <t>Klindamycin</t>
  </si>
  <si>
    <t>Nadroparin</t>
  </si>
  <si>
    <t>Nimesulid</t>
  </si>
  <si>
    <t>Ofloxacin</t>
  </si>
  <si>
    <t>Rutosid, kombinace</t>
  </si>
  <si>
    <t>4361</t>
  </si>
  <si>
    <t>ANAVENOL</t>
  </si>
  <si>
    <t>POR TBL OBD 60</t>
  </si>
  <si>
    <t>Sodná sůl metamizolu</t>
  </si>
  <si>
    <t>NOVALGIN TABLETY</t>
  </si>
  <si>
    <t>POR TBL FLM 20X500MG</t>
  </si>
  <si>
    <t>Pomůcky  kompenzační pro tělesně postižené</t>
  </si>
  <si>
    <t>93526</t>
  </si>
  <si>
    <t>BERLE PODPAŽNÍ THUASNE W2010</t>
  </si>
  <si>
    <t>KRÁTKÁ/STŘEDNÍ/DLOUHÁ, VÝŠKOVĚ STAVITELNÉ, POHODLNÉ ČALOUNĚNÍ, DO 130KG</t>
  </si>
  <si>
    <t>93896</t>
  </si>
  <si>
    <t>BERLE FRANCOUZSKÁ SPECIÁLNÍ THUASNE W2017</t>
  </si>
  <si>
    <t>VYMĚKČENÁ BERLE, VÝŠKOVĚ NASTAVITELNÁ, NOSNOST 150KG, ODRAZKY</t>
  </si>
  <si>
    <t>Pomůcky ortopedickoprotetické</t>
  </si>
  <si>
    <t>11649</t>
  </si>
  <si>
    <t>ORTÉZA RAMENNÍHO KLOUBU UNIFIX PAN 2.02</t>
  </si>
  <si>
    <t>UNIVERZÁLNÍ PRO PRAVÉ A LEVÉ RAMENO,VELIKOSTI S,M,L</t>
  </si>
  <si>
    <t>140316</t>
  </si>
  <si>
    <t>ORTÉZA KOLENNÍ RIGIDNÍ, ÚHEL 20.</t>
  </si>
  <si>
    <t>KR 005</t>
  </si>
  <si>
    <t>140335</t>
  </si>
  <si>
    <t>BANDÁŽ RAMENNÍ ZÁVĚSNÁ</t>
  </si>
  <si>
    <t>RB 037</t>
  </si>
  <si>
    <t>3956</t>
  </si>
  <si>
    <t>DLAHA KOLENNÍHO KLOUBU FIXAČNÍ</t>
  </si>
  <si>
    <t>S FLEXÍ 20ST.</t>
  </si>
  <si>
    <t>62919</t>
  </si>
  <si>
    <t>ORTÉZA KOLENNÍ FIXAČNÍ S FLEXÍ 20.,PANOPFLEX PAN 7</t>
  </si>
  <si>
    <t>ZADNÍ ANATOMICKY TVAROVANÁ DLAHA A DVĚ BOČNÍ DLAHY VE 20.,VEL.XS,S,M,L,XL</t>
  </si>
  <si>
    <t>78090</t>
  </si>
  <si>
    <t>ORTÉZA BÉRCE A STEHNA POLOHOVATELNÁ ORTEX 010</t>
  </si>
  <si>
    <t>21083</t>
  </si>
  <si>
    <t>DLAHA KOLENNÍHO KLOUBU S FLEXÍ 20ST.TYP 005</t>
  </si>
  <si>
    <t>Bromazepam</t>
  </si>
  <si>
    <t>LEXAURIN 1,5</t>
  </si>
  <si>
    <t>POR TBL NOB 30X1.5MG</t>
  </si>
  <si>
    <t>Doxycyklin</t>
  </si>
  <si>
    <t>47718</t>
  </si>
  <si>
    <t>DOXYCYCLIN AL 100</t>
  </si>
  <si>
    <t>POR TBL NOB 10X100MG</t>
  </si>
  <si>
    <t>Rivaroxaban</t>
  </si>
  <si>
    <t>500718</t>
  </si>
  <si>
    <t>Tramadol</t>
  </si>
  <si>
    <t>42776</t>
  </si>
  <si>
    <t>TRALGIT SR 150</t>
  </si>
  <si>
    <t>POR TBL PRO 30X150MG</t>
  </si>
  <si>
    <t>140328</t>
  </si>
  <si>
    <t>FIXACE ZÁPĚSTÍ BEZ FIXACE PALCE</t>
  </si>
  <si>
    <t>FZ 030</t>
  </si>
  <si>
    <t>Ortopedicko protetické pomůcky sériově vyráběné</t>
  </si>
  <si>
    <t>140336</t>
  </si>
  <si>
    <t>FIXACE RAMENNÍHO PLETENCE</t>
  </si>
  <si>
    <t>FD 038</t>
  </si>
  <si>
    <t>Kompenzační pomůcky pro tělesně postižené</t>
  </si>
  <si>
    <t>Ortopedicko protetické pomůcky individuálně zhotovené</t>
  </si>
  <si>
    <t>957</t>
  </si>
  <si>
    <t>ORTÉZA TRUPOVÁ</t>
  </si>
  <si>
    <t>S KONSTRUK.ZÁKLADEM Z PEV.MAT.(PE,LAM.KOV)ZHOTOV.NA ZÁKL.SEJMUTÍ MĚR.PODKLADŮ</t>
  </si>
  <si>
    <t>Indometacin</t>
  </si>
  <si>
    <t>RCT SUP 10X100MG</t>
  </si>
  <si>
    <t>Magnesium-laktát</t>
  </si>
  <si>
    <t>86393</t>
  </si>
  <si>
    <t>MAGNESII LACTICI 0,5 TBL. MEDICAMENTA</t>
  </si>
  <si>
    <t>POR TBL NOB 50X0.5GM</t>
  </si>
  <si>
    <t>POR GRA SUS 30SÁČ I</t>
  </si>
  <si>
    <t>Vápník, kombinace s vitaminem D a/nebo jinými léčivy</t>
  </si>
  <si>
    <t>189079</t>
  </si>
  <si>
    <t>CALCICHEW D3 LEMON 400 IU</t>
  </si>
  <si>
    <t>POR TBL MND 60</t>
  </si>
  <si>
    <t>Diosmin, kombinace</t>
  </si>
  <si>
    <t>POR TBL FLM 30X500MG</t>
  </si>
  <si>
    <t>Klarithromycin</t>
  </si>
  <si>
    <t>32546</t>
  </si>
  <si>
    <t>KLACID SR</t>
  </si>
  <si>
    <t>POR TBL RET 14X500MG-DOUBLE BL</t>
  </si>
  <si>
    <t>53190</t>
  </si>
  <si>
    <t>POR TBL RET 14X500MG</t>
  </si>
  <si>
    <t>TBL.MAGNESII LACTICI 0,5 GLO</t>
  </si>
  <si>
    <t>POR TBL NOB 100X500MG</t>
  </si>
  <si>
    <t>Zolpidem</t>
  </si>
  <si>
    <t>16286</t>
  </si>
  <si>
    <t>STILNOX</t>
  </si>
  <si>
    <t>Amiodaron</t>
  </si>
  <si>
    <t>132654</t>
  </si>
  <si>
    <t>Ciprofloxacin</t>
  </si>
  <si>
    <t>Flukonazol</t>
  </si>
  <si>
    <t>Kaptopril</t>
  </si>
  <si>
    <t>TENSIOMIN 12,5 MG</t>
  </si>
  <si>
    <t>POR TBL NOB 30X12.5MG</t>
  </si>
  <si>
    <t>53853</t>
  </si>
  <si>
    <t>KLACID 500</t>
  </si>
  <si>
    <t>POR TBL FLM 14X500MG</t>
  </si>
  <si>
    <t>Rifampicin</t>
  </si>
  <si>
    <t>POR CPS DUR 100X150MG</t>
  </si>
  <si>
    <t>167770</t>
  </si>
  <si>
    <t>POR TBL FLM 10X1X10MG</t>
  </si>
  <si>
    <t>Různé jiné kombinace železa</t>
  </si>
  <si>
    <t>POR TBL FLM 50X100MG</t>
  </si>
  <si>
    <t>Sulfamethoxazol a trimethoprim</t>
  </si>
  <si>
    <t>3377</t>
  </si>
  <si>
    <t>BISEPTOL 480</t>
  </si>
  <si>
    <t>POR TBL NOB 20X480MG</t>
  </si>
  <si>
    <t>32083</t>
  </si>
  <si>
    <t>TRALGIT GTT.</t>
  </si>
  <si>
    <t>POR GTT SOL 1X10ML</t>
  </si>
  <si>
    <t>42775</t>
  </si>
  <si>
    <t>POR TBL PRO 10X150MG</t>
  </si>
  <si>
    <t>11634</t>
  </si>
  <si>
    <t>SEDAČKA NA VANU 4628 H</t>
  </si>
  <si>
    <t>PLASTOVÁ, ŠÍŘKA 23 CM, NASTAVITELNÁ DLE ŠÍŘKY VANY, PODPŮRNÉ MADLO</t>
  </si>
  <si>
    <t>23883</t>
  </si>
  <si>
    <t>NÁSTAVEC NA WC PLASTOVÝ 508 A</t>
  </si>
  <si>
    <t>VÝŠKA 15CM</t>
  </si>
  <si>
    <t>23914</t>
  </si>
  <si>
    <t>SEDAČKA POD SPRCHU 537 B</t>
  </si>
  <si>
    <t>NASTAVITELNÁ VÝŠKA 49-60CM,PLASTOVÉ HYGIENICKÉ SEDÁTKO</t>
  </si>
  <si>
    <t>23760</t>
  </si>
  <si>
    <t>CHODÍTKO ČTYŘBODOVÉ SKLÁDACÍ 233 ELC</t>
  </si>
  <si>
    <t>PŘEDNÍ KOLEČKA,NASTAVITELNÉ,82,5-91,5CM</t>
  </si>
  <si>
    <t>23865</t>
  </si>
  <si>
    <t>NÁSTAVEC NA WC PŘENOSNÝ 500</t>
  </si>
  <si>
    <t>NASTAVITELNÝ 48-64CM,PLASTOVÝ TOALETNÍ NÁSTAVEC,PODPŮRNÁ KONSTRUKCE S MADLY</t>
  </si>
  <si>
    <t>23937</t>
  </si>
  <si>
    <t>SEDAČKA DO VANY PLASTOVÁ 559</t>
  </si>
  <si>
    <t>VÝŠKA 559-A 15CM, 559-B 20CM,PROTISKLUZOVÉ PŘÍSAVKY</t>
  </si>
  <si>
    <t>23939</t>
  </si>
  <si>
    <t>NÁSTAVEC NA WC PLASTOVÝ 580</t>
  </si>
  <si>
    <t>NASTAVITELNÉ TŘI POLOHY VÝŠKY 5,10,15CM,ODKLOPNÁ MADLA,POKLOP</t>
  </si>
  <si>
    <t>Enoxaparin</t>
  </si>
  <si>
    <t>115401</t>
  </si>
  <si>
    <t>CLEXANE</t>
  </si>
  <si>
    <t>INJ SOL ISP 10X0.4ML/4KU</t>
  </si>
  <si>
    <t>140334</t>
  </si>
  <si>
    <t>OBAL PAŽE ZÁVĚSNÝ S ELASTICKOU FIXACÍ</t>
  </si>
  <si>
    <t>ZO 036</t>
  </si>
  <si>
    <t>140312</t>
  </si>
  <si>
    <t>ORTÉZA KOLENNÍ SE STAVITELNÝM KLOUBEM</t>
  </si>
  <si>
    <t>KK 001</t>
  </si>
  <si>
    <t>12754</t>
  </si>
  <si>
    <t>TABULETTA MAGNESII LACTICI 0,5 CSC</t>
  </si>
  <si>
    <t>POR TBL NOB 50X500MG</t>
  </si>
  <si>
    <t>11662</t>
  </si>
  <si>
    <t>ORTÉZA PRSTŮ RUKY PAN 5.04</t>
  </si>
  <si>
    <t>S DLAHOU, VELIKOST S,M,L, UNIVERZÁLNÍ PRO PRAVOU A LEVOU RUKU</t>
  </si>
  <si>
    <t>11661</t>
  </si>
  <si>
    <t>ORTÉZA PALCE RUKY PAN 5.03</t>
  </si>
  <si>
    <t>S DLAHOU, VELIKOST S,M,L, UNIVERZÁLNÍ PRO PRAVÝ A LEVÝ PALEC</t>
  </si>
  <si>
    <t>Pomůcky ortopedickoprotetické  individuálně zhotovované</t>
  </si>
  <si>
    <t>Aciklovir</t>
  </si>
  <si>
    <t>POR TBL NOB 25X200MG</t>
  </si>
  <si>
    <t>13705</t>
  </si>
  <si>
    <t>ZOVIRAX 800 MG</t>
  </si>
  <si>
    <t>POR TBL NOB 35X800MG</t>
  </si>
  <si>
    <t>Diklofenak</t>
  </si>
  <si>
    <t>89024</t>
  </si>
  <si>
    <t>DICLOFENAC AL 50</t>
  </si>
  <si>
    <t>POR TBL FLM 20X50MG</t>
  </si>
  <si>
    <t>Klotrimazol</t>
  </si>
  <si>
    <t>63749</t>
  </si>
  <si>
    <t>ZÁVĚS RAMENNÍ</t>
  </si>
  <si>
    <t>Bemiparin</t>
  </si>
  <si>
    <t>70535</t>
  </si>
  <si>
    <t>POR TBL NOB 1000X0.5GM</t>
  </si>
  <si>
    <t>184525</t>
  </si>
  <si>
    <t>POR TBL NOB 20X0.5GM</t>
  </si>
  <si>
    <t>Pitofenon a analgetika</t>
  </si>
  <si>
    <t>50335</t>
  </si>
  <si>
    <t>ALGIFEN NEO</t>
  </si>
  <si>
    <t>ORTÉZA HLEZNA S PELOTAMI PAN 8.01</t>
  </si>
  <si>
    <t>ROZEPINATELNÁ,SE TŘEMI DLAHAMI,VEL. S,M,L,XL, UNIV. P-L</t>
  </si>
  <si>
    <t>11664</t>
  </si>
  <si>
    <t>ORTÉZA KOLENNÍHO KLOUBU S LIMITACÍ PAN 7.01</t>
  </si>
  <si>
    <t>FLEXE A EXTENZE PO 10 ST. VEL. S,M,L,XL UNIV. PRO PRAVOU A LEVOU KONČ.</t>
  </si>
  <si>
    <t>POR TBL NOB 100X0.5GM</t>
  </si>
  <si>
    <t>5950</t>
  </si>
  <si>
    <t>POR TBL FLM 10X1GM</t>
  </si>
  <si>
    <t>500714</t>
  </si>
  <si>
    <t>Tramadol, kombinace</t>
  </si>
  <si>
    <t>17926</t>
  </si>
  <si>
    <t>ZALDIAR</t>
  </si>
  <si>
    <t>39710</t>
  </si>
  <si>
    <t>DLAHA PRO FIXACI PRSTŮ RUKY TYP A</t>
  </si>
  <si>
    <t>VELIKOST A3</t>
  </si>
  <si>
    <t>39709</t>
  </si>
  <si>
    <t>VELIKOST A2</t>
  </si>
  <si>
    <t>23915</t>
  </si>
  <si>
    <t>SEDAČKA DO SPRCHY SKLOPNÁ 538</t>
  </si>
  <si>
    <t>PLASTOVÉ HYGIENICKÉ SEDÁTKO</t>
  </si>
  <si>
    <t>16285</t>
  </si>
  <si>
    <t>119653</t>
  </si>
  <si>
    <t>POR TBL FLM 60X100MG</t>
  </si>
  <si>
    <t>11799</t>
  </si>
  <si>
    <t>NÁSTAVEC NA WC VT 1840</t>
  </si>
  <si>
    <t>32060</t>
  </si>
  <si>
    <t>INJ SOL 2X0.6ML</t>
  </si>
  <si>
    <t>POR GRA SUS 15SÁČ I</t>
  </si>
  <si>
    <t>Aceklofenak</t>
  </si>
  <si>
    <t>160838</t>
  </si>
  <si>
    <t>BIOFENAC 100 MG POTAHOVANÉ TABLETY</t>
  </si>
  <si>
    <t>POR TBL FLM 20X100MG</t>
  </si>
  <si>
    <t>160839</t>
  </si>
  <si>
    <t>15612</t>
  </si>
  <si>
    <t>DRM GEL 1X50GM</t>
  </si>
  <si>
    <t>Erdostein</t>
  </si>
  <si>
    <t>ERDOMED</t>
  </si>
  <si>
    <t>POR CPS DUR 20X300MG</t>
  </si>
  <si>
    <t>Glukosamin</t>
  </si>
  <si>
    <t>59645</t>
  </si>
  <si>
    <t>DONA</t>
  </si>
  <si>
    <t>POR PLV SOL 1X20SÁČKŮ</t>
  </si>
  <si>
    <t>Chondroitin-sulfát</t>
  </si>
  <si>
    <t>14822</t>
  </si>
  <si>
    <t>CONDROSULF 800</t>
  </si>
  <si>
    <t>POR TBL OBD 90X800MG</t>
  </si>
  <si>
    <t>14824</t>
  </si>
  <si>
    <t>POR GRA 90X4GM/800MG</t>
  </si>
  <si>
    <t>Kyselina alendronová a cholekalciferol</t>
  </si>
  <si>
    <t>29955</t>
  </si>
  <si>
    <t>FOSAVANCE 70 MG/5600 IU</t>
  </si>
  <si>
    <t>POR TBL NOB 12</t>
  </si>
  <si>
    <t>Organo-heparinoid</t>
  </si>
  <si>
    <t>HEPAROID LÉČIVA</t>
  </si>
  <si>
    <t>84262</t>
  </si>
  <si>
    <t>POR GTT SOL 1X96ML</t>
  </si>
  <si>
    <t>Obuv ortopedická</t>
  </si>
  <si>
    <t>971</t>
  </si>
  <si>
    <t>VLOŽKY ORTOPEDICKÉ-SPECIÁLNÍ</t>
  </si>
  <si>
    <t>80%</t>
  </si>
  <si>
    <t>Obvazový materiál</t>
  </si>
  <si>
    <t>18517</t>
  </si>
  <si>
    <t>KRYTÍ INADINE</t>
  </si>
  <si>
    <t>9,5X9,5CM 5KS</t>
  </si>
  <si>
    <t>882</t>
  </si>
  <si>
    <t>OBINADLO ELASTICKÉ IDEAL</t>
  </si>
  <si>
    <t>12CMX5M,PÁSKOVANÁ DO SUPERIORU,1KS</t>
  </si>
  <si>
    <t>Pomůcky dále nespecifikované,paruky</t>
  </si>
  <si>
    <t>93329</t>
  </si>
  <si>
    <t>ROZTOK ELASTOVISKOZNÍ SYNOCROM FORTE</t>
  </si>
  <si>
    <t>INJ.3X2ML (2% ROZTOK NATRIUM HYALURONÁTU),HRAZENY 3 APLIKACE DO 1 KLOUBU/6MĚS.</t>
  </si>
  <si>
    <t>93433</t>
  </si>
  <si>
    <t>ROZTOK VISKOELASTICKÝ ERECTUS</t>
  </si>
  <si>
    <t>INJ 1X2ML,HRAZENY 3 APLIKACE DO 1 KLOUBU/6 MĚS.</t>
  </si>
  <si>
    <t>11807</t>
  </si>
  <si>
    <t>ORTÉZA KRČNÍ LÍMEC ORTEL C1</t>
  </si>
  <si>
    <t>ANATOM.TVAROVANÝ,FIXAČNÍ PÁSKA NA SUCHÝ ZIP</t>
  </si>
  <si>
    <t>19007</t>
  </si>
  <si>
    <t>ORTÉZA ZÁPĚSTÍ DYNASTAB 7040-7041</t>
  </si>
  <si>
    <t>DYNASTAB 7040-7041 ORTÉZA S DLAHOU</t>
  </si>
  <si>
    <t>21988</t>
  </si>
  <si>
    <t>ORTÉZA KOLENNÍ NEOPRÉNOVÁ ROZEPÍNACÍ SNÍŽEK 101C</t>
  </si>
  <si>
    <t>VEL.OBV.KOLENA S-35-36CM,M-37-38CM,L-39-40CM,XL-41-42CM,XXL-43-44CM</t>
  </si>
  <si>
    <t>23204</t>
  </si>
  <si>
    <t>ORTÉZA KOLENNÍHO KLOUBU</t>
  </si>
  <si>
    <t>KRÁTKÁ LÉČEBNÁ S KLOUBEM</t>
  </si>
  <si>
    <t>78945</t>
  </si>
  <si>
    <t>ORTÉZA KOLENNÍ GENUMEDI</t>
  </si>
  <si>
    <t>93655</t>
  </si>
  <si>
    <t>ORTÉZA KOLENNÍ</t>
  </si>
  <si>
    <t>PROTECT.ST PRO</t>
  </si>
  <si>
    <t>93903</t>
  </si>
  <si>
    <t>BANDÁŽ KOLENNÍ ÚPLETOVÁ AKTIVNÍ</t>
  </si>
  <si>
    <t>ORTEX 04K</t>
  </si>
  <si>
    <t>93170</t>
  </si>
  <si>
    <t>ORTÉZA HLEZNA RIGIDNÍ</t>
  </si>
  <si>
    <t>PROTECT.WALKER BOOT</t>
  </si>
  <si>
    <t>12494</t>
  </si>
  <si>
    <t>AUGMENTIN 1 G</t>
  </si>
  <si>
    <t>85525</t>
  </si>
  <si>
    <t>AMOKSIKLAV 625 MG</t>
  </si>
  <si>
    <t>POR TBL FLM 21X625MG</t>
  </si>
  <si>
    <t>203097</t>
  </si>
  <si>
    <t>POR TBL FLM 21X1GM</t>
  </si>
  <si>
    <t>132601</t>
  </si>
  <si>
    <t>LEXAURIN 3</t>
  </si>
  <si>
    <t>POR TBL NOB 30X3MG</t>
  </si>
  <si>
    <t>Diacerein</t>
  </si>
  <si>
    <t>21668</t>
  </si>
  <si>
    <t>ARTRODAR</t>
  </si>
  <si>
    <t>POR CPS DUR 30X50MG</t>
  </si>
  <si>
    <t>Dihydrokodein</t>
  </si>
  <si>
    <t>41823</t>
  </si>
  <si>
    <t>DHC CONTINUS 60 MG</t>
  </si>
  <si>
    <t>POR TBL RET 60X60MG</t>
  </si>
  <si>
    <t>125122</t>
  </si>
  <si>
    <t>APO-DICLO SR 100</t>
  </si>
  <si>
    <t>POR TBL RET 100X100MG</t>
  </si>
  <si>
    <t>15613</t>
  </si>
  <si>
    <t>DRM GEL 1X100GM</t>
  </si>
  <si>
    <t>16580</t>
  </si>
  <si>
    <t>DOLMINA GEL</t>
  </si>
  <si>
    <t>46621</t>
  </si>
  <si>
    <t>UNO</t>
  </si>
  <si>
    <t>POR TBL RET 20X150MG</t>
  </si>
  <si>
    <t>46623</t>
  </si>
  <si>
    <t>POR TBL RET 100X150MG</t>
  </si>
  <si>
    <t>186135</t>
  </si>
  <si>
    <t>OLFEN</t>
  </si>
  <si>
    <t>132546</t>
  </si>
  <si>
    <t>132547</t>
  </si>
  <si>
    <t>132647</t>
  </si>
  <si>
    <t>132660</t>
  </si>
  <si>
    <t>132632</t>
  </si>
  <si>
    <t>132634</t>
  </si>
  <si>
    <t>115402</t>
  </si>
  <si>
    <t>INJ SOL ISP 10X0.6ML/6KU</t>
  </si>
  <si>
    <t>Hořčík (různé sole v kombinaci)</t>
  </si>
  <si>
    <t>POR GRA SOL 30</t>
  </si>
  <si>
    <t>14821</t>
  </si>
  <si>
    <t>POR TBL OBD 30X800MG</t>
  </si>
  <si>
    <t>14823</t>
  </si>
  <si>
    <t>POR GRA 30X4GM/800MG</t>
  </si>
  <si>
    <t>Jiná antihistaminika pro systémovou aplikaci</t>
  </si>
  <si>
    <t>POR TBL NOB 20X2MG</t>
  </si>
  <si>
    <t>Ketoprofen</t>
  </si>
  <si>
    <t>16287</t>
  </si>
  <si>
    <t>FASTUM GEL</t>
  </si>
  <si>
    <t>Kyselina acetylsalicylová</t>
  </si>
  <si>
    <t>188850</t>
  </si>
  <si>
    <t>STACYL 100 MG ENTEROSOLVENTNÍ TABLETY</t>
  </si>
  <si>
    <t>POR TBL ENT 100X100MG I</t>
  </si>
  <si>
    <t>29954</t>
  </si>
  <si>
    <t>POR TBL NOB 4</t>
  </si>
  <si>
    <t>Kyselina tiaprofenová</t>
  </si>
  <si>
    <t>96484</t>
  </si>
  <si>
    <t>SURGAM LÉČIVA</t>
  </si>
  <si>
    <t>POR TBL NOB 20X300MG</t>
  </si>
  <si>
    <t>Meloxikam</t>
  </si>
  <si>
    <t>112561</t>
  </si>
  <si>
    <t>POR TBL NOB 30X15MG</t>
  </si>
  <si>
    <t>59072</t>
  </si>
  <si>
    <t>MOVALIS 15 MG</t>
  </si>
  <si>
    <t>12893</t>
  </si>
  <si>
    <t>POR TBL NOB 60X100MG</t>
  </si>
  <si>
    <t>66046</t>
  </si>
  <si>
    <t>AULIN GEL</t>
  </si>
  <si>
    <t>DRM GEL 1X100GM/3GM</t>
  </si>
  <si>
    <t>Perindopril</t>
  </si>
  <si>
    <t>101211</t>
  </si>
  <si>
    <t>POR TBL FLM 90X5MG</t>
  </si>
  <si>
    <t>176954</t>
  </si>
  <si>
    <t>169791</t>
  </si>
  <si>
    <t>TRAMADOL/PARACETAMOL TEVA 37,5 MG/325 MG</t>
  </si>
  <si>
    <t>POR TBL FLM 90</t>
  </si>
  <si>
    <t>Trandolapril a verapamil</t>
  </si>
  <si>
    <t>14695</t>
  </si>
  <si>
    <t>TARKA 180/2 MG TBL.</t>
  </si>
  <si>
    <t>POR TBL RET 98</t>
  </si>
  <si>
    <t>189081</t>
  </si>
  <si>
    <t>POR TBL MND 100</t>
  </si>
  <si>
    <t>47515</t>
  </si>
  <si>
    <t>CALCICHEW D3 200 IU</t>
  </si>
  <si>
    <t>189096</t>
  </si>
  <si>
    <t>CALCICHEW D3 LEMON 800 IU</t>
  </si>
  <si>
    <t>POR TBL MND 30</t>
  </si>
  <si>
    <t>132619</t>
  </si>
  <si>
    <t>Kompresivní punčochy a návleky</t>
  </si>
  <si>
    <t>45552</t>
  </si>
  <si>
    <t>NÁVLEK KOTNÍKOVÝ III.K.T.</t>
  </si>
  <si>
    <t>MAXIS C A-B</t>
  </si>
  <si>
    <t>78853</t>
  </si>
  <si>
    <t>OBUV ZDRAVOTNÍ DĚTSKÁ VZOR 011-LETNÍ SANDÁLOVÁ</t>
  </si>
  <si>
    <t>VEL.18-34</t>
  </si>
  <si>
    <t>960</t>
  </si>
  <si>
    <t>OBUV STANDARDNÍ-ORTOPEDICKÉ ÚPRAVY</t>
  </si>
  <si>
    <t>969</t>
  </si>
  <si>
    <t>VLOŽKY ORTOPEDICKÉ-INDIVIDUÁLNÍ</t>
  </si>
  <si>
    <t>PŘÍSPĚVEK POJIŠŤOVNY DO VÝŠE</t>
  </si>
  <si>
    <t>964</t>
  </si>
  <si>
    <t>OBUV ORTOPEDICKÁ-SLOŽITĚJŠÍ-INDIV.ZHOTOVOVANÁ</t>
  </si>
  <si>
    <t>90%</t>
  </si>
  <si>
    <t>80588</t>
  </si>
  <si>
    <t>OBINADLO ELASTICKÉ CZIDEÁL</t>
  </si>
  <si>
    <t>12CMX5M,KRÁTKÝ TAH,1KS</t>
  </si>
  <si>
    <t>23886</t>
  </si>
  <si>
    <t>NÁSTAVEC NA WC PLASTOVÝ 508 B</t>
  </si>
  <si>
    <t>VÝŠKA 10CM</t>
  </si>
  <si>
    <t>63903</t>
  </si>
  <si>
    <t>HŮL VYCHÁZKOVÁ SKLÁDACÍ 90-1050</t>
  </si>
  <si>
    <t>NASTAVITELNÁ VÝŠKA</t>
  </si>
  <si>
    <t>78982</t>
  </si>
  <si>
    <t>SEDAČKA NA VANU VT 1820</t>
  </si>
  <si>
    <t>NASTAVITELNÁ ŠÍŘKA,NOSNOST 190KG</t>
  </si>
  <si>
    <t>11975</t>
  </si>
  <si>
    <t>BERLE FRANCOUZSKÁ PŘEDLOKETNí SPECIÁLNÍ 222 KL-A</t>
  </si>
  <si>
    <t>ANATOMICKY TVAROVANÉ DRŽADLO,NASTAVITELNÁ 76-96CM, DO 130KG</t>
  </si>
  <si>
    <t>23887</t>
  </si>
  <si>
    <t>NÁSTAVEC NA WC PLASTOVÝ 508 B/SUPER</t>
  </si>
  <si>
    <t>VÝŠKA 10CM,DVA FIXAČNÍ ŠROUBY</t>
  </si>
  <si>
    <t>11874</t>
  </si>
  <si>
    <t>ORTÉZA ZÁPĚSTÍ MODEL 450</t>
  </si>
  <si>
    <t>HLINÍKOVÁ DLAHA NA PALEC</t>
  </si>
  <si>
    <t>23642</t>
  </si>
  <si>
    <t>ORTÉZA KOLENNÍ S KOVOVÝMI DLAHAMI</t>
  </si>
  <si>
    <t>DRYTEX ECONOMY HINGED KNEE SUPPORT- S DVOUOSÝM KLOUBEM (0670)</t>
  </si>
  <si>
    <t>78609</t>
  </si>
  <si>
    <t>PÁS BEDERNÍ OR 11B</t>
  </si>
  <si>
    <t>S VÝZTUHAMI</t>
  </si>
  <si>
    <t>78911</t>
  </si>
  <si>
    <t>PÁSKA EPIKONDYLÁRNÍ - TYP 202</t>
  </si>
  <si>
    <t>VELIKOSTI M,L</t>
  </si>
  <si>
    <t>93815</t>
  </si>
  <si>
    <t>PROTECT.ST</t>
  </si>
  <si>
    <t>93884</t>
  </si>
  <si>
    <t>PÁS BEDERNÍ LOMBASKIN 0870</t>
  </si>
  <si>
    <t>EXTRA TENKÝ BEDERNÍ PÁS S PEVNÝMI VÝZTUHAMI</t>
  </si>
  <si>
    <t>78954</t>
  </si>
  <si>
    <t>ORTÉZA BEDRNÍ S VÝZTUHAMI - TYP 411</t>
  </si>
  <si>
    <t>93080</t>
  </si>
  <si>
    <t>ORTÉZA RAMENNÍ 1072</t>
  </si>
  <si>
    <t>PRODYŠNÝ NEOPRÉN S BAVL.VYPODLOŽ., 4 VELIKOSTI, BÉŽOVÝ</t>
  </si>
  <si>
    <t>949</t>
  </si>
  <si>
    <t>ORTÉZA-DĚTSKÁ DO 18TI LET-STANDARDNÍ</t>
  </si>
  <si>
    <t>S KONSTR.ZÁKL.Z PEV.MAT.(PE,LAMINÁT,KOV)ZHOTOV.NA PODKLADĚ SEJMUTÍ MĚR.PODKLADŮ</t>
  </si>
  <si>
    <t>Dále nespecifikované pomůcky</t>
  </si>
  <si>
    <t>84129</t>
  </si>
  <si>
    <t>HERPESIN 400</t>
  </si>
  <si>
    <t>POR TBL NOB 50X400MG</t>
  </si>
  <si>
    <t>Avokádový a sójový olej, nezmýdelnitelné</t>
  </si>
  <si>
    <t>49688</t>
  </si>
  <si>
    <t>PIASCLEDINE 300</t>
  </si>
  <si>
    <t>POR CPS DUR 30</t>
  </si>
  <si>
    <t>Citalopram</t>
  </si>
  <si>
    <t>17433</t>
  </si>
  <si>
    <t>POR TBL FLM 60X20 MG</t>
  </si>
  <si>
    <t>21671</t>
  </si>
  <si>
    <t>POR CPS DUR 50X50MG</t>
  </si>
  <si>
    <t>41790</t>
  </si>
  <si>
    <t>POR TBL RET 20X60MG</t>
  </si>
  <si>
    <t>125121</t>
  </si>
  <si>
    <t>POR TBL RET 30X100MG</t>
  </si>
  <si>
    <t>2146</t>
  </si>
  <si>
    <t>DICLOFENAC AL RETARD</t>
  </si>
  <si>
    <t>DRM GEL 1X250GM</t>
  </si>
  <si>
    <t>75631</t>
  </si>
  <si>
    <t>POR TBL RET 20X100MG</t>
  </si>
  <si>
    <t>75632</t>
  </si>
  <si>
    <t>POR TBL RET 50X100MG</t>
  </si>
  <si>
    <t>46622</t>
  </si>
  <si>
    <t>POR TBL RET 50X150MG</t>
  </si>
  <si>
    <t>115366</t>
  </si>
  <si>
    <t>Ibuprofen</t>
  </si>
  <si>
    <t>11063</t>
  </si>
  <si>
    <t>IBALGIN 600</t>
  </si>
  <si>
    <t>POR TBL FLM 30X600MG</t>
  </si>
  <si>
    <t>11064</t>
  </si>
  <si>
    <t>POR TBL FLM 100X600MG</t>
  </si>
  <si>
    <t>107188</t>
  </si>
  <si>
    <t>ELMETACIN</t>
  </si>
  <si>
    <t>DRM SPR SOL 1X50ML/400MG</t>
  </si>
  <si>
    <t>Jiná antibiotika pro lokální aplikaci</t>
  </si>
  <si>
    <t>DRM UNG 1X10GM</t>
  </si>
  <si>
    <t>Kapecitabin</t>
  </si>
  <si>
    <t>27023</t>
  </si>
  <si>
    <t>XELODA 150 MG</t>
  </si>
  <si>
    <t>POR TBL FLM 60X150MG</t>
  </si>
  <si>
    <t>Kodein</t>
  </si>
  <si>
    <t>56993</t>
  </si>
  <si>
    <t>CODEIN SLOVAKOFARMA 30 MG</t>
  </si>
  <si>
    <t>POR TBL NOB 10X30MG</t>
  </si>
  <si>
    <t>25416</t>
  </si>
  <si>
    <t>FOSAVANCE 70 MG/2800 IU</t>
  </si>
  <si>
    <t>Kyselina ibandronová</t>
  </si>
  <si>
    <t>25422</t>
  </si>
  <si>
    <t>BONVIVA 150 MG</t>
  </si>
  <si>
    <t>POR TBL FLM 3X150MG</t>
  </si>
  <si>
    <t>Kyselina risedronová</t>
  </si>
  <si>
    <t>101833</t>
  </si>
  <si>
    <t>TEVANEL 35 MG</t>
  </si>
  <si>
    <t>POR TBL FLM 12X35MG</t>
  </si>
  <si>
    <t>187849</t>
  </si>
  <si>
    <t>Levocetirizin</t>
  </si>
  <si>
    <t>124346</t>
  </si>
  <si>
    <t>Lornoxikam</t>
  </si>
  <si>
    <t>119900</t>
  </si>
  <si>
    <t>XEFO RAPID 8 MG</t>
  </si>
  <si>
    <t>POR TBL FLM 50X8MG</t>
  </si>
  <si>
    <t>Losartan a diuretika</t>
  </si>
  <si>
    <t>104713</t>
  </si>
  <si>
    <t>LORISTA H 50 MG/12,5 MG</t>
  </si>
  <si>
    <t>POR TBL FLM 98X50/12.5MG</t>
  </si>
  <si>
    <t>Mefenoxalon</t>
  </si>
  <si>
    <t>85656</t>
  </si>
  <si>
    <t>DORSIFLEX 200 MG</t>
  </si>
  <si>
    <t>112562</t>
  </si>
  <si>
    <t>POR TBL NOB 60X15MG</t>
  </si>
  <si>
    <t>150980</t>
  </si>
  <si>
    <t>MELOXICAM MYLAN 15 MG</t>
  </si>
  <si>
    <t>150981</t>
  </si>
  <si>
    <t>POR TBL NOB 50X15MG</t>
  </si>
  <si>
    <t>22901</t>
  </si>
  <si>
    <t>MELOXICAM-TEVA 15 MG</t>
  </si>
  <si>
    <t>POR TBL NOB 50X15MG I</t>
  </si>
  <si>
    <t>Nitrofurantoin</t>
  </si>
  <si>
    <t>154748</t>
  </si>
  <si>
    <t>NITROFURANTOIN - RATIOPHARM 100 MG</t>
  </si>
  <si>
    <t>POR CPS PRO 50X100MG</t>
  </si>
  <si>
    <t>Pentoxifylin</t>
  </si>
  <si>
    <t>50768</t>
  </si>
  <si>
    <t>AGAPURIN SR 600</t>
  </si>
  <si>
    <t>POR TBL PRO 20X600MG</t>
  </si>
  <si>
    <t>ASCORUTIN</t>
  </si>
  <si>
    <t>POR TBL FLM 50</t>
  </si>
  <si>
    <t>12687</t>
  </si>
  <si>
    <t>TRAMAL RETARD TABLETY 100 MG</t>
  </si>
  <si>
    <t>187303</t>
  </si>
  <si>
    <t>TUTUS 37,5 MG/325 MG</t>
  </si>
  <si>
    <t>164888</t>
  </si>
  <si>
    <t>CALTRATE 600 MG/400 IU D3 POTAHOVANÁ TABLETA</t>
  </si>
  <si>
    <t>189078</t>
  </si>
  <si>
    <t>POR TBL MND 50</t>
  </si>
  <si>
    <t>189088</t>
  </si>
  <si>
    <t>189098</t>
  </si>
  <si>
    <t>99808</t>
  </si>
  <si>
    <t>BIOMIN H</t>
  </si>
  <si>
    <t>POR PLV 60XSÁČ</t>
  </si>
  <si>
    <t>189080</t>
  </si>
  <si>
    <t>POR TBL MND 90</t>
  </si>
  <si>
    <t>23904</t>
  </si>
  <si>
    <t>SEDAČKA DO VANY ZÁVĚSNÁ 530 P</t>
  </si>
  <si>
    <t>PLASTOVÉ SEDÁTKO,NASTAVITELNÁ DLE ŠÍŘKY VANY</t>
  </si>
  <si>
    <t>23902</t>
  </si>
  <si>
    <t>SEDAČKA NA VANU 528</t>
  </si>
  <si>
    <t>PLASTOVÁ,ŠÍŘKA 25CM,NASTAVITELNÁ DLE ŠÍŘKY VANY</t>
  </si>
  <si>
    <t>93328</t>
  </si>
  <si>
    <t>INJ.1X2ML (2% ROZTOK NATRIUM HYALURONÁTU),HRAZENY 3 APLIKACE DO 1 KLOUBU/6 MĚS.</t>
  </si>
  <si>
    <t>78914</t>
  </si>
  <si>
    <t>ORTÉZA PALCE S VÝZTUHOU - TYP 305</t>
  </si>
  <si>
    <t>PRODYŠNÝ MATERIÁL,VÝZTUHA,ZAPÍNÁNÍ NA VELCRO</t>
  </si>
  <si>
    <t>78917</t>
  </si>
  <si>
    <t>BANDÁŽ ZÁPĚSTÍ BUMERANG - TYP 308</t>
  </si>
  <si>
    <t>UNIVERZÁLNÍ VELIKOST</t>
  </si>
  <si>
    <t>78942</t>
  </si>
  <si>
    <t>BANDÁŽ ACHILOVKY ACHIMED</t>
  </si>
  <si>
    <t>93987</t>
  </si>
  <si>
    <t>ORTÉZA KOLENNÍ GENUMEDI PLUS</t>
  </si>
  <si>
    <t>BANDÁŽ KOLENE SE ZPEVNĚNÍM POD KOLENEM A NA STEHNĚ</t>
  </si>
  <si>
    <t>78807</t>
  </si>
  <si>
    <t>ORTÉZA PALCE ORTEX 020</t>
  </si>
  <si>
    <t>FIXACE KLOUBU PALCE</t>
  </si>
  <si>
    <t>78941</t>
  </si>
  <si>
    <t>BANDÁŽ HLEZENNÍ LEVAMED</t>
  </si>
  <si>
    <t>12002</t>
  </si>
  <si>
    <t>BANDÁŽ NOČNÍ HALLUX VALGUS ORTEX 024</t>
  </si>
  <si>
    <t>140587</t>
  </si>
  <si>
    <t>ORTÉZA KOLENNÍ PRODYŠNÁ S POSTRANNÍMI DLAHAMI</t>
  </si>
  <si>
    <t>GENUMEDI PRO</t>
  </si>
  <si>
    <t>93814</t>
  </si>
  <si>
    <t>BANDÁŽ ACHILLOVKY</t>
  </si>
  <si>
    <t>PROTECT.ACHI</t>
  </si>
  <si>
    <t>Obvazový materiál, náplasti</t>
  </si>
  <si>
    <t>62971</t>
  </si>
  <si>
    <t>ORTÉZA KOLENNÍHO KLOUBU OR33</t>
  </si>
  <si>
    <t>NÁVLEKOVÁ S VÝZTUHOU</t>
  </si>
  <si>
    <t>93651</t>
  </si>
  <si>
    <t>BANDÁŽ HLEZENNÍ</t>
  </si>
  <si>
    <t>MEDI.501</t>
  </si>
  <si>
    <t>93904</t>
  </si>
  <si>
    <t>BANDÁŽ HLEZENNÍHO KLOUBU ÚPLETOVÁ</t>
  </si>
  <si>
    <t>SE SILIKONOVOU VÝZTUHOU ORTEX 06E</t>
  </si>
  <si>
    <t>Fentermin</t>
  </si>
  <si>
    <t>97374</t>
  </si>
  <si>
    <t>ADIPEX RETARD</t>
  </si>
  <si>
    <t>POR CPS RML 100X15MG</t>
  </si>
  <si>
    <t>124137</t>
  </si>
  <si>
    <t>IBUPROFEN 400 MG GALMED</t>
  </si>
  <si>
    <t>Kyselina alendronová</t>
  </si>
  <si>
    <t>21909</t>
  </si>
  <si>
    <t>FOSAMAX 70 MG 1X TÝDNĚ</t>
  </si>
  <si>
    <t>POR TBL NOB 12X70MG I</t>
  </si>
  <si>
    <t>Kyselina hyaluronová</t>
  </si>
  <si>
    <t>59840</t>
  </si>
  <si>
    <t>HYALGAN 20 MG/2 ML</t>
  </si>
  <si>
    <t>INJ SOL 1X2ML/20MG</t>
  </si>
  <si>
    <t>5250</t>
  </si>
  <si>
    <t>VLOŽKY ORTOPEDICKÉ DĚTSKÉ-INDIVIDUÁLNÍ</t>
  </si>
  <si>
    <t>80592</t>
  </si>
  <si>
    <t>OBINADLO ELASTICKÉ CZIDEÁL TEX</t>
  </si>
  <si>
    <t>14CMX5M,DLOUHÝ TAH,1KS</t>
  </si>
  <si>
    <t>93482</t>
  </si>
  <si>
    <t>LŮŽKO POLOHOVACÍ ELEKTRICKÉ CASA CLASSIC LIGHT</t>
  </si>
  <si>
    <t>POJÍZDNÉ, VÝŠKOVĚ NASTAVITELNÉ, VYBAVENÍ: HRAZDA, HRAZDIČKA, POSTRANICE</t>
  </si>
  <si>
    <t>62685</t>
  </si>
  <si>
    <t>MATRACE ANTIDEKUBITNÍ CASACARE 1</t>
  </si>
  <si>
    <t>PU PĚNA,ROZMĚR 90X197X12CM,PROŘEZÁVANÝ POVRCH,PAROPRODYŠNÝ A OMYVATELNÝ POTAH</t>
  </si>
  <si>
    <t>888</t>
  </si>
  <si>
    <t>OBINADLO ELASTICKÉ IDEALTEX</t>
  </si>
  <si>
    <t>8CMX5M,V NAPNUTÉM STAVU,DLOUHÝ TAH,1KS</t>
  </si>
  <si>
    <t>191729</t>
  </si>
  <si>
    <t>Alprazolam</t>
  </si>
  <si>
    <t>Butamirát</t>
  </si>
  <si>
    <t>14725</t>
  </si>
  <si>
    <t>TUSSIN</t>
  </si>
  <si>
    <t>Cetirizin</t>
  </si>
  <si>
    <t>66029</t>
  </si>
  <si>
    <t>169278</t>
  </si>
  <si>
    <t>Ergokalciferol</t>
  </si>
  <si>
    <t>353</t>
  </si>
  <si>
    <t>VITAMIN D SLOVAKOFARMA</t>
  </si>
  <si>
    <t>POR CPS MOL 1X300KU</t>
  </si>
  <si>
    <t>14209</t>
  </si>
  <si>
    <t>GOOL</t>
  </si>
  <si>
    <t>POR PLV SOL 30SÁČ</t>
  </si>
  <si>
    <t>55759</t>
  </si>
  <si>
    <t>PAMYCON NA PŘÍPRAVU KAPEK</t>
  </si>
  <si>
    <t>DRM PLV SOL 1X1LAH</t>
  </si>
  <si>
    <t>201971</t>
  </si>
  <si>
    <t>DRM PLV SOL 1X10LAH</t>
  </si>
  <si>
    <t>88</t>
  </si>
  <si>
    <t>CODEIN SLOVAKOFARMA 15 MG</t>
  </si>
  <si>
    <t>POR TBL NOB 10X15MG</t>
  </si>
  <si>
    <t>ANOPYRIN 100 MG</t>
  </si>
  <si>
    <t>POR TBL NOB 3X20X100MG</t>
  </si>
  <si>
    <t>99295</t>
  </si>
  <si>
    <t>POR TBL NOB 2X10X100MG</t>
  </si>
  <si>
    <t>200214</t>
  </si>
  <si>
    <t>POR TBL NOB 56X100MG</t>
  </si>
  <si>
    <t>119899</t>
  </si>
  <si>
    <t>POR TBL FLM 30X8MG</t>
  </si>
  <si>
    <t>119898</t>
  </si>
  <si>
    <t>POR TBL FLM 20X8MG</t>
  </si>
  <si>
    <t>Piroxikam</t>
  </si>
  <si>
    <t>49522</t>
  </si>
  <si>
    <t>FLAMEXIN</t>
  </si>
  <si>
    <t>POR TBL NOB 30X20MG</t>
  </si>
  <si>
    <t>49520</t>
  </si>
  <si>
    <t>POR TBL NOB 10X20MG</t>
  </si>
  <si>
    <t>Tizanidin</t>
  </si>
  <si>
    <t>16052</t>
  </si>
  <si>
    <t>SIRDALUD 4 MG</t>
  </si>
  <si>
    <t>201133</t>
  </si>
  <si>
    <t>TRAMAL KAPKY 100 MG/1 ML</t>
  </si>
  <si>
    <t>32069</t>
  </si>
  <si>
    <t>TRAMADOL AL KAPKY</t>
  </si>
  <si>
    <t>POR GTT SOL 1X50ML/5GM</t>
  </si>
  <si>
    <t>Trypsin, kombinace</t>
  </si>
  <si>
    <t>96405</t>
  </si>
  <si>
    <t>WOBENZYM</t>
  </si>
  <si>
    <t>POR TBL ENT 200</t>
  </si>
  <si>
    <t>189076</t>
  </si>
  <si>
    <t>POR TBL MND 20</t>
  </si>
  <si>
    <t>132642</t>
  </si>
  <si>
    <t>132803</t>
  </si>
  <si>
    <t>962</t>
  </si>
  <si>
    <t>OBUV ORTOPEDICKÁ-JEDNODUCHÁ-INDIV.ZHOTOVOVANÁ</t>
  </si>
  <si>
    <t>50%</t>
  </si>
  <si>
    <t>19250</t>
  </si>
  <si>
    <t>HŮL BERLOVÁ STAVITELNÁ HS 95</t>
  </si>
  <si>
    <t>PLASTOVÁ NEBO DŘEVĚNÁ RUČKA</t>
  </si>
  <si>
    <t>11626</t>
  </si>
  <si>
    <t>SEDAČKA DO SPRCHY SKLOPNÁ 4240</t>
  </si>
  <si>
    <t>POLSTROVANÉ SEDÁTKO 33 X 29 CM, NASTAVITELNÁ VÝŠKA 48 - 56 CM, POJISTKA SKLÁPĚNÍ</t>
  </si>
  <si>
    <t>93178</t>
  </si>
  <si>
    <t>ROZTOK ELASTOVISKOZNÍ RENEHAVIS,LMW/HMW NATRIUM HY</t>
  </si>
  <si>
    <t>DVOUKOMOROVÁ INJ.1X(2,2%LMW+1%HMW),HRAZENA 1-3 APLIKACE DO 1 KLOUBU/6 MĚS.</t>
  </si>
  <si>
    <t>140276</t>
  </si>
  <si>
    <t>PÁS BEDERNÍ LUMBAFORTE S VÝZTUHAMI</t>
  </si>
  <si>
    <t>PROTECT.LUMBAFORTE-PÁS BEDERNÍ PRODYŠNÝ</t>
  </si>
  <si>
    <t>78145</t>
  </si>
  <si>
    <t>NÁKRČNÍK ANATOMICKÝ SNÍŽEK 109C</t>
  </si>
  <si>
    <t>VEL.DÉLKA 45 A 50CM, VÝŠKA 7,8,9,10CM</t>
  </si>
  <si>
    <t>78930</t>
  </si>
  <si>
    <t>PÁSKA PERONEÁLNÍ - TYP 702</t>
  </si>
  <si>
    <t>PÁSKA PERONEÁLNÍ, KRÁTKÁ, DLOUHÁ</t>
  </si>
  <si>
    <t>11772</t>
  </si>
  <si>
    <t>ORTÉZA KOLENNÍ 20 ST. TYP 04406</t>
  </si>
  <si>
    <t>Vozíky včetně příslušenství</t>
  </si>
  <si>
    <t>5246</t>
  </si>
  <si>
    <t>RUKAVICE KOŽENÉ PRO VOZÍČKÁŘE</t>
  </si>
  <si>
    <t>MAXIMÁLNĚ 2 PÁRY ROČNĚ,PŘÍSPĚVEK POJIŠŤOVNY DO VÝŠE</t>
  </si>
  <si>
    <t>11708</t>
  </si>
  <si>
    <t>ORTÉZA KOLENNÍ POOPERAČNÍ ROVNÁ TYP 550</t>
  </si>
  <si>
    <t>DVĚ POSTRANNÍ A JEDNA DORZÁLNÍ KOVOVÁ DLAHA, FLEXE 20ST.</t>
  </si>
  <si>
    <t>78160</t>
  </si>
  <si>
    <t>ORTÉZA KONČETINOVÁ-SPECIÁLNÍ</t>
  </si>
  <si>
    <t>S KONSTRUK.ZÁKL.Z ODLEH.MAT.(TITAN,KARBON)NEBO VYUŽITÍM ATYP.KONSTR.DÍLŮ</t>
  </si>
  <si>
    <t>63702</t>
  </si>
  <si>
    <t>ROZTOK ELASTOVISKOZNÍ SYNOCROM</t>
  </si>
  <si>
    <t>INJ.3X2 ML(1% ROZTOK NATRIUM HYALURONÁTU),HRAZENO 3-5 APLIKACÍ DO 1 KLOUBU/6MĚS.</t>
  </si>
  <si>
    <t>Vozíky invalidní včetně příslušenství</t>
  </si>
  <si>
    <t>200530</t>
  </si>
  <si>
    <t>POR TBL FLM 24X1GM</t>
  </si>
  <si>
    <t>200531</t>
  </si>
  <si>
    <t>POR TBL FLM 30X1GM</t>
  </si>
  <si>
    <t>Antiagregancia kromě heparinu, kombinace</t>
  </si>
  <si>
    <t>57364</t>
  </si>
  <si>
    <t>AGGRENOX</t>
  </si>
  <si>
    <t>POR CPS RDR 60</t>
  </si>
  <si>
    <t>Atorvastatin</t>
  </si>
  <si>
    <t>Azithromycin</t>
  </si>
  <si>
    <t>45010</t>
  </si>
  <si>
    <t>AZITROMYCIN SANDOZ 500 MG</t>
  </si>
  <si>
    <t>POR TBL FLM 3X500MG</t>
  </si>
  <si>
    <t>45011</t>
  </si>
  <si>
    <t>POR TBL FLM 6X500MG</t>
  </si>
  <si>
    <t>Celekoxib</t>
  </si>
  <si>
    <t>85024</t>
  </si>
  <si>
    <t>CELEBREX 100 MG</t>
  </si>
  <si>
    <t>POR CPS DUR 100X100MG I</t>
  </si>
  <si>
    <t>DIAZEPAM SLOVAKOFARMA 5 MG</t>
  </si>
  <si>
    <t>POR TBL NOB 20X5MG</t>
  </si>
  <si>
    <t>10543</t>
  </si>
  <si>
    <t>DRM GEL 1X100ML PUMPA</t>
  </si>
  <si>
    <t>16031</t>
  </si>
  <si>
    <t>VOLTAREN 50</t>
  </si>
  <si>
    <t>POR TBL ENT 20X50MG</t>
  </si>
  <si>
    <t>75633</t>
  </si>
  <si>
    <t>107922</t>
  </si>
  <si>
    <t>APO-DICLO 50 MG</t>
  </si>
  <si>
    <t>POR TBL ENT 30X50MG</t>
  </si>
  <si>
    <t>201992</t>
  </si>
  <si>
    <t>POR TBL FLM 120X500MG</t>
  </si>
  <si>
    <t>132633</t>
  </si>
  <si>
    <t>132646</t>
  </si>
  <si>
    <t>132806</t>
  </si>
  <si>
    <t>Donepezil</t>
  </si>
  <si>
    <t>131506</t>
  </si>
  <si>
    <t>APO-DONEPEZIL 10 MG POTAHOVANÉ TABLETY</t>
  </si>
  <si>
    <t>Dosulepin</t>
  </si>
  <si>
    <t>77047</t>
  </si>
  <si>
    <t>PROTHIADEN 75</t>
  </si>
  <si>
    <t>POR TBL FLM 30X75MG</t>
  </si>
  <si>
    <t>Hydromorfon</t>
  </si>
  <si>
    <t>10843</t>
  </si>
  <si>
    <t>PALLADONE-SR 8 MG</t>
  </si>
  <si>
    <t>POR CPS PRO 30X8MG</t>
  </si>
  <si>
    <t>32076</t>
  </si>
  <si>
    <t>IBALGIN 200</t>
  </si>
  <si>
    <t>POR TBL FLM 12X200MG</t>
  </si>
  <si>
    <t>32078</t>
  </si>
  <si>
    <t>POR TBL FLM 30X200MG</t>
  </si>
  <si>
    <t>196123</t>
  </si>
  <si>
    <t>IBUPROFEN DR. MAX 200 MG POTAHOVANÉ TABLETY</t>
  </si>
  <si>
    <t>POR TBL FLM 10X200MG I</t>
  </si>
  <si>
    <t>100014</t>
  </si>
  <si>
    <t>POR TBL FLM 24X200MG</t>
  </si>
  <si>
    <t>RCT SUP 10X50MG</t>
  </si>
  <si>
    <t>18966</t>
  </si>
  <si>
    <t>KEPLAT</t>
  </si>
  <si>
    <t>DRM EMP MED 7X20 MG</t>
  </si>
  <si>
    <t>32544</t>
  </si>
  <si>
    <t>POR TBL RET 10X500MG-DOUBLE BL</t>
  </si>
  <si>
    <t>203290</t>
  </si>
  <si>
    <t>Klonazepam</t>
  </si>
  <si>
    <t>151142</t>
  </si>
  <si>
    <t>41671</t>
  </si>
  <si>
    <t>ALENDRONATE-TEVA 70 MG</t>
  </si>
  <si>
    <t>POR TBL NOB 12X70MG</t>
  </si>
  <si>
    <t>65392</t>
  </si>
  <si>
    <t>21275</t>
  </si>
  <si>
    <t>MELOBAX 15 MG TABLETY</t>
  </si>
  <si>
    <t>21266</t>
  </si>
  <si>
    <t>POR TBL NOB 14X15MG</t>
  </si>
  <si>
    <t>21271</t>
  </si>
  <si>
    <t>POR TBL NOB 28X15MG</t>
  </si>
  <si>
    <t>12896</t>
  </si>
  <si>
    <t>POR GRA SUS 60SÁČ</t>
  </si>
  <si>
    <t>32845</t>
  </si>
  <si>
    <t>POR GRA SUS 3SÁČ I</t>
  </si>
  <si>
    <t>66044</t>
  </si>
  <si>
    <t>DRM GEL 1X30GM/900MG</t>
  </si>
  <si>
    <t>Pefloxacin</t>
  </si>
  <si>
    <t>94156</t>
  </si>
  <si>
    <t>ABAKTAL 400 MG TABLETY</t>
  </si>
  <si>
    <t>POR TBL FLM 10X400MG</t>
  </si>
  <si>
    <t>88708</t>
  </si>
  <si>
    <t>ALGIFEN</t>
  </si>
  <si>
    <t>POR TBL NOB 20</t>
  </si>
  <si>
    <t>Promethazin</t>
  </si>
  <si>
    <t>122197</t>
  </si>
  <si>
    <t>PROTHAZIN</t>
  </si>
  <si>
    <t>POR TBL FLM 20X25MG</t>
  </si>
  <si>
    <t>Tetrazepam</t>
  </si>
  <si>
    <t>57780</t>
  </si>
  <si>
    <t>MYOLASTAN</t>
  </si>
  <si>
    <t>16050</t>
  </si>
  <si>
    <t>57793</t>
  </si>
  <si>
    <t>Uhličitan vápenatý</t>
  </si>
  <si>
    <t>137119</t>
  </si>
  <si>
    <t>CALCIUM 500 MG PHARMAVIT</t>
  </si>
  <si>
    <t>POR TBL EFF 20X500MG</t>
  </si>
  <si>
    <t>169675</t>
  </si>
  <si>
    <t>57610</t>
  </si>
  <si>
    <t>KOMBI-KALZ 1000/880</t>
  </si>
  <si>
    <t>POR GRA SOL 30-SÁČ</t>
  </si>
  <si>
    <t>POR GRA SOL SCC 30-SÁČ</t>
  </si>
  <si>
    <t>57598</t>
  </si>
  <si>
    <t>POR GRA SOL 10-SÁČ</t>
  </si>
  <si>
    <t>POR GRA SOL SCC 10-SÁČ</t>
  </si>
  <si>
    <t>177607</t>
  </si>
  <si>
    <t>CALCIUM/VITAMIN D3 MEDA 500 MG/800 IU ŽVÝKACÍ TABLETY</t>
  </si>
  <si>
    <t>POR TBL MND 40</t>
  </si>
  <si>
    <t>80585</t>
  </si>
  <si>
    <t>6CMX5M,KRÁTKÝ TAH,1KS</t>
  </si>
  <si>
    <t>22319</t>
  </si>
  <si>
    <t>BERLE PODPAŽNÍ DŘEVĚNÁ BPD 96, VEL.A</t>
  </si>
  <si>
    <t>793141120100</t>
  </si>
  <si>
    <t>140258</t>
  </si>
  <si>
    <t>ROZTOK ELASTOVISKOZNÍ MONOVISC</t>
  </si>
  <si>
    <t>INJ.1X4ML,ROZ.MODIFIKOVANÉ NAHA 25MG/1ML,HRAZENA 1 APLIKACE DO 1 KLOUBU/6 MĚS.</t>
  </si>
  <si>
    <t>23641</t>
  </si>
  <si>
    <t>DRYTEX HINGED KNEE SUPPORT- S DVOUOSÝM KLOUBEM (0555)</t>
  </si>
  <si>
    <t>62916</t>
  </si>
  <si>
    <t>ORTÉZA PRO KOREKCI AC LUXACE ORTEX 025</t>
  </si>
  <si>
    <t>19436</t>
  </si>
  <si>
    <t>ORTÉZA BEDERNÍ PÁS EXTRA PEVNÝ</t>
  </si>
  <si>
    <t>SUCHÝ ZIP VEL.S-XL,KAT.Č.6333</t>
  </si>
  <si>
    <t>93882</t>
  </si>
  <si>
    <t>ORTÉZA KOLENNÍ  9107</t>
  </si>
  <si>
    <t>ORTÉZA S KLOUBOVÝMI KOVOVÝMI DLAHAMI, SILIKONOVÁ VLOŽKA,  3-D TEXTILNÍ ÚPLET</t>
  </si>
  <si>
    <t>23828</t>
  </si>
  <si>
    <t>ORTÉZA RAMENNÍ 107A</t>
  </si>
  <si>
    <t>VEL.S-80-90CM,M-91-100CM,L-101-110CM,XL-111-120CM,XXL-121-130CM,PR/LE</t>
  </si>
  <si>
    <t>94933</t>
  </si>
  <si>
    <t>POR TBL FLM 14X1GM+SÁČ</t>
  </si>
  <si>
    <t>49674</t>
  </si>
  <si>
    <t>POR CPS DUR 15</t>
  </si>
  <si>
    <t>58142</t>
  </si>
  <si>
    <t>199680</t>
  </si>
  <si>
    <t>POR CPS DUR 60X300MG</t>
  </si>
  <si>
    <t>162673</t>
  </si>
  <si>
    <t>IBALGIN 400</t>
  </si>
  <si>
    <t>POR TBL FLM 36X400MG</t>
  </si>
  <si>
    <t>107135</t>
  </si>
  <si>
    <t>DALACIN C 150 MG</t>
  </si>
  <si>
    <t>POR CPS DUR 16X150MG</t>
  </si>
  <si>
    <t>15317</t>
  </si>
  <si>
    <t>171577</t>
  </si>
  <si>
    <t>MAGNESIUM LACTATE BIOMEDICA 500 MG TABLETY</t>
  </si>
  <si>
    <t>53480</t>
  </si>
  <si>
    <t>Prednison</t>
  </si>
  <si>
    <t>PREDNISON 20 LÉČIVA</t>
  </si>
  <si>
    <t>POR TBL NOB 20X20MG</t>
  </si>
  <si>
    <t>Pseudoefedrin, kombinace</t>
  </si>
  <si>
    <t>83059</t>
  </si>
  <si>
    <t>CLARINASE REPETABS</t>
  </si>
  <si>
    <t>POR TBL RET 14</t>
  </si>
  <si>
    <t>57781</t>
  </si>
  <si>
    <t>POR TBL FLM 10X50MG</t>
  </si>
  <si>
    <t>Trospium</t>
  </si>
  <si>
    <t>Jiná</t>
  </si>
  <si>
    <t>80715</t>
  </si>
  <si>
    <t>Jiný</t>
  </si>
  <si>
    <t>140197</t>
  </si>
  <si>
    <t>BOTA TERAPEUTICKÁ MAILAND</t>
  </si>
  <si>
    <t>VELIKOSTI 33-50, UNIVERZÁLNÍ OBOUSTRANNÉ PROVEDENÍ</t>
  </si>
  <si>
    <t>959</t>
  </si>
  <si>
    <t>OBUV ORTOPEDICKÁ</t>
  </si>
  <si>
    <t>PŘÍMÁ SOUČÁST PROT.POMŮCKY NEBO OBUV NAHRAZUJÍCÍ PŘÍSTROJ</t>
  </si>
  <si>
    <t>966</t>
  </si>
  <si>
    <t>OBUV ORTOPEDICKÁ-VELMI SLOŽITÁ-INDIV.ZHOT.</t>
  </si>
  <si>
    <t>80587</t>
  </si>
  <si>
    <t>10CMX5M,KRÁTKÝ TAH,1KS</t>
  </si>
  <si>
    <t>81082</t>
  </si>
  <si>
    <t>KRYTÍ AQUACEL AG - HYDROFIBER</t>
  </si>
  <si>
    <t>10X10CM TECHNOLOGIE HYDROFIBER 10KS</t>
  </si>
  <si>
    <t>81682</t>
  </si>
  <si>
    <t>9,5X9,5CM 25KS</t>
  </si>
  <si>
    <t>81002</t>
  </si>
  <si>
    <t>KRYTÍ AQUACEL - HYDROFIBER</t>
  </si>
  <si>
    <t>5X5CM TECHNOLOGIE HYDROFIBER 10KS</t>
  </si>
  <si>
    <t>81320</t>
  </si>
  <si>
    <t>KRYTÍ AMORFNÍ ASKINA GEL</t>
  </si>
  <si>
    <t>15G,V TUBĚ 10KS</t>
  </si>
  <si>
    <t>KRYTÍ HYDROGELOVÉ AMORFNÍ ASKINA GEL</t>
  </si>
  <si>
    <t>80093</t>
  </si>
  <si>
    <t>KRYTÍ HYDROGEL NU-GEL</t>
  </si>
  <si>
    <t>15G</t>
  </si>
  <si>
    <t>80586</t>
  </si>
  <si>
    <t>8CMX5M,KRÁTKÝ TAH,1KS</t>
  </si>
  <si>
    <t>170137</t>
  </si>
  <si>
    <t>RENASYS GO SBĚRNÁ NÁDOBA</t>
  </si>
  <si>
    <t>SBĚRNÁ NÁDOBA S GELEM A FILTREM,750ML</t>
  </si>
  <si>
    <t>80765</t>
  </si>
  <si>
    <t>KRYTÍ BACTIGRAS</t>
  </si>
  <si>
    <t>10X10CM 0,5%CHLORHEXIDINACETÁT 10KS</t>
  </si>
  <si>
    <t>82142</t>
  </si>
  <si>
    <t>RENASYS F PŘEVAZOVÝ SET STŘEDNÍ M</t>
  </si>
  <si>
    <t>SET S POLYURETANOVOU PĚNOU</t>
  </si>
  <si>
    <t>11615</t>
  </si>
  <si>
    <t>SEDAČKA NA VANU 555</t>
  </si>
  <si>
    <t>PLASTOVÁ, ŠÍŘKA 33 CM, NASTAVITELNÁ DLE ŠÍŘKY VANY, PODPŮRNÉ MADLO</t>
  </si>
  <si>
    <t>23739</t>
  </si>
  <si>
    <t>CHODÍTKO ČTYŘKOLOVÉ SKLÁDACÍ 103</t>
  </si>
  <si>
    <t>DURALOVÉ,NASTAVITELNÉ 84-92CM,SEDÁTKO,NÁKUPNÍ KOŠÍK,BRZDY DELUXE</t>
  </si>
  <si>
    <t>23799</t>
  </si>
  <si>
    <t>KŘESLO KLOZETOVÉ PEVNÉ 513 S</t>
  </si>
  <si>
    <t>NASTAVITELNÁ VÝŠKA,ODNÍMATELNÁ MADLA,PLASTOVÁ NÁDOBA S VÍKEM</t>
  </si>
  <si>
    <t>93895</t>
  </si>
  <si>
    <t>BERLE FRANCOUZSKÁ THUASNE W2016</t>
  </si>
  <si>
    <t>VÝŠKOVĚ NASTAVITELNÁ, NOSNOST 150KG</t>
  </si>
  <si>
    <t>11612</t>
  </si>
  <si>
    <t>NÁSTAVEC NA WC PLASTOVÝ 575 B/DELUXE</t>
  </si>
  <si>
    <t>VÝŠKA 10 CM, DVA FIXAČNÍ ŠROUBY, POKLOP</t>
  </si>
  <si>
    <t>93297</t>
  </si>
  <si>
    <t>MATRACE ANTIDEKUBITNÍ VISCO 2</t>
  </si>
  <si>
    <t>PU PĚNA S PAMĚTÍ, OMYVATELNÝ POTAH, ROZMĚRY 195X90X14 CM</t>
  </si>
  <si>
    <t>93911</t>
  </si>
  <si>
    <t>PODLOŽKA ANTIDEKUBITNÍ LATEX</t>
  </si>
  <si>
    <t>LATEXOVÁ PĚNA, TEXTILNÍ POTAH, ROZMĚRY 43X42X5 CM</t>
  </si>
  <si>
    <t>11668</t>
  </si>
  <si>
    <t>ORTÉZA KOLENNÍ S DVOUOSÝM KLOUBEM PAN 7.05</t>
  </si>
  <si>
    <t>ROZEPINATELNÁ,KRÁTKÁ, VEL. S,M,L,XL,XXL UNIV. P-L</t>
  </si>
  <si>
    <t>140310</t>
  </si>
  <si>
    <t>BANDÁŽ HLEZNA S OSMIČKOU</t>
  </si>
  <si>
    <t>MALLEOTRAIN S</t>
  </si>
  <si>
    <t>22742</t>
  </si>
  <si>
    <t>ORTÉZA HK-ZÁPĚSTÍ TYP 045</t>
  </si>
  <si>
    <t>VELIKOST STŘEDNÍ,VELKÁ,PRO DÍTĚ 10-15LET,</t>
  </si>
  <si>
    <t>DLAHA FIXAČNÍ LOKETNÍHO KLOUBU</t>
  </si>
  <si>
    <t>S VYMEZENÝM ROZSAHEM POHYBU</t>
  </si>
  <si>
    <t>78913</t>
  </si>
  <si>
    <t>ORTÉZA ZÁPĚSTÍ S VÝZTUHOU - TYP 304</t>
  </si>
  <si>
    <t>78952</t>
  </si>
  <si>
    <t>ORTÉZA PRSTOVÁ - TYP 309</t>
  </si>
  <si>
    <t>78953</t>
  </si>
  <si>
    <t>ORTÉZA PALCE - TYP 310</t>
  </si>
  <si>
    <t>93108</t>
  </si>
  <si>
    <t>ORTÉZA ZÁPĚSTÍ LIGAFLEX CLASSIC 2435 P/L</t>
  </si>
  <si>
    <t>PEVNÁ ORTÉZA, ODSTRANITELNÉ DLAHY PROSTUPNÉ RTG</t>
  </si>
  <si>
    <t>93653</t>
  </si>
  <si>
    <t>PÁSKA EPIKONDYLÁRNÍ</t>
  </si>
  <si>
    <t>EPIBRACE</t>
  </si>
  <si>
    <t>93656</t>
  </si>
  <si>
    <t>ORTÉZA HLEZENNÍ S OSMIČKOU</t>
  </si>
  <si>
    <t>PROTECT.LEVA STRAP</t>
  </si>
  <si>
    <t>140281</t>
  </si>
  <si>
    <t>ORTÉZA PALCE</t>
  </si>
  <si>
    <t>MEDI THUMB SUPPORT</t>
  </si>
  <si>
    <t>140421</t>
  </si>
  <si>
    <t>PÁSKA EPIKONDYLÁRNÍ EPI-MED 48 001</t>
  </si>
  <si>
    <t>5 VELIKOSTÍ,PLASTOVÁ OPORA</t>
  </si>
  <si>
    <t>78916</t>
  </si>
  <si>
    <t>PÁSKA ZÁPĚSTNÍ  - TYP 307</t>
  </si>
  <si>
    <t>954</t>
  </si>
  <si>
    <t>ORTÉZA KONČETINOVÁ-STANDARDNÍ</t>
  </si>
  <si>
    <t>S KONSTRUK.ZÁKL.Z PEV.MAT.(PE,LAMINÁT,KOV) ZHOTOV.NA PODKL.SEJMUTÍ MĚR.PODKLADŮ</t>
  </si>
  <si>
    <t>16470</t>
  </si>
  <si>
    <t>VOZÍK MECHANICKÝ ODLEHČENÝ MEYRA E-BASIC 1751</t>
  </si>
  <si>
    <t>Š.SED.38-46CM,PODN.93/805,POSTR.70,577,KOLA 651,NOSNOST 120KG</t>
  </si>
  <si>
    <t>140304</t>
  </si>
  <si>
    <t>ORTÉZA KOLENNÍHO KLOUBU S KOVOVÝMI DLAHAMI</t>
  </si>
  <si>
    <t>STABIMED PRO - PRODYŠNÝ MATERIÁL, KOVOVÉ DLAHY</t>
  </si>
  <si>
    <t>140591</t>
  </si>
  <si>
    <t>BANDÁŽ HLEZENNÍ PLETENINOVÁ SE ZVÝŠENOU STABILIZAC</t>
  </si>
  <si>
    <t>LEVAMED ACTIVE</t>
  </si>
  <si>
    <t>93286</t>
  </si>
  <si>
    <t>PROTECT.EPI</t>
  </si>
  <si>
    <t>140414</t>
  </si>
  <si>
    <t>ORTÉZA PALCOVÁ, PUSH ORTHO CMC</t>
  </si>
  <si>
    <t>VEL.: 1 - 3 PRAVÁ NEBO LEVÁ. 3.10.1</t>
  </si>
  <si>
    <t>15764</t>
  </si>
  <si>
    <t>BERLE PŘEDLOKETNÍ FRANCOUZSKÁ DURALOVÁ FD 93</t>
  </si>
  <si>
    <t>NOSNOST 150KG</t>
  </si>
  <si>
    <t>63801</t>
  </si>
  <si>
    <t>NÁSTAVEC NA WC APOLLO-V 10</t>
  </si>
  <si>
    <t>VÝŠKA 10 CM, S VÍKEM</t>
  </si>
  <si>
    <t>93709</t>
  </si>
  <si>
    <t>SEDAČKA DO VANY PROFILO S OPĚRADLEM</t>
  </si>
  <si>
    <t>MULTIFUNKČNÍ,NASTAVITELNÁ</t>
  </si>
  <si>
    <t>1681</t>
  </si>
  <si>
    <t>PROTÉZA HK-PRVOVYBAVENÍ</t>
  </si>
  <si>
    <t>135137</t>
  </si>
  <si>
    <t>VOZÍK MECHANICKÝ ODLEHČENÝ SM BREEZY BASIX</t>
  </si>
  <si>
    <t>Š.SEDU 40,5-52CM PO 2,5CM,NOSNOST 125KG</t>
  </si>
  <si>
    <t>23968</t>
  </si>
  <si>
    <t>VOZÍK MECHANICKÝ ODLEHČENÝ DMA 318 - 23</t>
  </si>
  <si>
    <t>RYCHLOUP.KOLA,ADAPTÉR TĚŽIŠTĚ,BRZDY PRO DOPROVOD,NAST.PODRUČKY,STABIL.KOLEČKA</t>
  </si>
  <si>
    <t>23958</t>
  </si>
  <si>
    <t>VOZÍK MECHANICKÝ ZESÍLENÝ DMA 218-23 WHD</t>
  </si>
  <si>
    <t>KOVOVÉ STUPAČKY A POSTRANICE, DVOJITÝ KŘÍŽ, ZESÍLENÁ NOSNOST 140 KG, ŠÍŘKA SEDU</t>
  </si>
  <si>
    <t>30521</t>
  </si>
  <si>
    <t>ZIBOR 2500 IU</t>
  </si>
  <si>
    <t>INJ SOL ISP 10X0.2ML</t>
  </si>
  <si>
    <t>30526</t>
  </si>
  <si>
    <t>ZIBOR 3500 IU</t>
  </si>
  <si>
    <t>75289</t>
  </si>
  <si>
    <t>DRM CRM 1X100GM</t>
  </si>
  <si>
    <t>67408</t>
  </si>
  <si>
    <t>INDOBENE</t>
  </si>
  <si>
    <t>17187</t>
  </si>
  <si>
    <t>NIMESIL</t>
  </si>
  <si>
    <t>POR GRA SUS 30X100MG</t>
  </si>
  <si>
    <t>49503</t>
  </si>
  <si>
    <t>Prulifloxacin</t>
  </si>
  <si>
    <t>19159</t>
  </si>
  <si>
    <t>UNIDROX</t>
  </si>
  <si>
    <t>POR TBL FLM 5X600 MG</t>
  </si>
  <si>
    <t>23747</t>
  </si>
  <si>
    <t>CHODÍTKO ČTYŘKOLOVÉ S PODPŮRNOU DESKOU 203</t>
  </si>
  <si>
    <t>NASTAVITELNÉ 97-142CM,PODPŮRNÁ DESKA,POLOHOVÁNÍ DRŽADEL</t>
  </si>
  <si>
    <t>23700</t>
  </si>
  <si>
    <t>BERLE FRANCOUZSKÁ PŘEDLOKETNÍ DURALOVÁ 123 A/EX</t>
  </si>
  <si>
    <t>DVOJITĚ NASTAVITELNÁ 76-105CM,18-25CM,OPĚRKA PŘEDLOKTÍ UZAVŘENÁ SKLOPNÁ</t>
  </si>
  <si>
    <t>408</t>
  </si>
  <si>
    <t>HŮL VYCHÁZKOVÁ DURALOVÁ H 81/1</t>
  </si>
  <si>
    <t>PLASTOVÁ RUKOJEŤ</t>
  </si>
  <si>
    <t>63720</t>
  </si>
  <si>
    <t>ROZTOK ELASTOVISKOZNÍ SYNVISC-ONE (HYLAN G-F 20)</t>
  </si>
  <si>
    <t>INJEKCE 1X6ML,HRAZENA 1 APLIKACE DO 1 KLOUBU/6 MĚS.</t>
  </si>
  <si>
    <t>140728</t>
  </si>
  <si>
    <t>ROZTOK ELASTOVISKÓZNÍ SINOVIAL ONE</t>
  </si>
  <si>
    <t>INJ.1X2,5ML, HRAZENA 1 APLIKACE DO 1 KLOUBU/6 MĚS.</t>
  </si>
  <si>
    <t>11811</t>
  </si>
  <si>
    <t>ORTÉZA LOKETNÍ SILISTAB EPI 2305</t>
  </si>
  <si>
    <t>PRUŽNÝ MATERIÁL, SILIK.PELOTY, PŘEDLOKETNÍ EPI PÁSKA</t>
  </si>
  <si>
    <t>78604</t>
  </si>
  <si>
    <t>ORTÉZA HLEZNA OR 6</t>
  </si>
  <si>
    <t>PROFYLAKTICKÁ</t>
  </si>
  <si>
    <t>11782</t>
  </si>
  <si>
    <t>ORTÉZA KOLENNÍ ČTYŘBODOVÁ - ARMOR</t>
  </si>
  <si>
    <t>S VELMI PEVNÝM SKELETEM, PRO INSTABILITU ACL,PCL,CI</t>
  </si>
  <si>
    <t>93938</t>
  </si>
  <si>
    <t>ORTÉZA KOLENNÍ DRYTEX WRAP ECONOMY</t>
  </si>
  <si>
    <t>PRO INS. MCL, LCL, CELKOVÉ ZPEVNĚNÍ KOLENE, ROZEPÍNACÍ (11-0672-x)</t>
  </si>
  <si>
    <t>23643</t>
  </si>
  <si>
    <t>PODPORA KOLENNÍ S LATERÁLNÍ J VÝZTUHOU PATELY</t>
  </si>
  <si>
    <t>DRYTEX LATERAL PATELLA KNEE (0659,0660)</t>
  </si>
  <si>
    <t>85524</t>
  </si>
  <si>
    <t>AMOKSIKLAV 375 MG</t>
  </si>
  <si>
    <t>POR TBL FLM 21X375MG</t>
  </si>
  <si>
    <t>23750</t>
  </si>
  <si>
    <t>BRUFEN 600 MG</t>
  </si>
  <si>
    <t>POR GRA EFF 30X600MG</t>
  </si>
  <si>
    <t>Jiná střevní antiinfektiva</t>
  </si>
  <si>
    <t>POR TBL FLM 20X250MG</t>
  </si>
  <si>
    <t>75490</t>
  </si>
  <si>
    <t>KLACID 250</t>
  </si>
  <si>
    <t>POR TBL FLM 14X250MG</t>
  </si>
  <si>
    <t>Mometason</t>
  </si>
  <si>
    <t>16456</t>
  </si>
  <si>
    <t>NASONEX</t>
  </si>
  <si>
    <t>NAS SPR SUS 60X50RG</t>
  </si>
  <si>
    <t>Omeprazol</t>
  </si>
  <si>
    <t>POR CPS ETD 14X20MG SKLO</t>
  </si>
  <si>
    <t>101227</t>
  </si>
  <si>
    <t>PRESTARIUM NEO FORTE</t>
  </si>
  <si>
    <t>Thiethylperazin</t>
  </si>
  <si>
    <t>RCT SUP 6X6.5MG</t>
  </si>
  <si>
    <t>78854</t>
  </si>
  <si>
    <t>OBUV ZDRAVOTNÍ DĚTSKÁ VZOR 012-CELOROČNÍ VYCHÁZ.</t>
  </si>
  <si>
    <t>VEL.23-34</t>
  </si>
  <si>
    <t>78856</t>
  </si>
  <si>
    <t>OBUV ZDRAVOTNÍ DĚTSKÁ VZOR 014-CELOROČNÍ</t>
  </si>
  <si>
    <t>961</t>
  </si>
  <si>
    <t>OBUV ORTOPEDICKÁ-DĚTSKÁ-INDIV.ZHOTOVOVANÁ</t>
  </si>
  <si>
    <t>11573</t>
  </si>
  <si>
    <t>OBUV ZDRAVOTNÍ DĚTSKÁ VZOR 013-ZIMNÍ VYCHÁZKOVÁ</t>
  </si>
  <si>
    <t>VEL.35-41</t>
  </si>
  <si>
    <t>78855</t>
  </si>
  <si>
    <t>13175</t>
  </si>
  <si>
    <t>LEHÁTKO DĚTSKÉ-POLOHOVACÍ REPO 02</t>
  </si>
  <si>
    <t>DO VANY,VÍCEÚČELOVÉ,S UPÍNACÍMI PRVKY DOLNÍCH KONČETIN,PASU A FIXACÍ HLAVY</t>
  </si>
  <si>
    <t>140466</t>
  </si>
  <si>
    <t>SEDAČKA ANTIDEKUBITNÍ ANATOMICKÁ</t>
  </si>
  <si>
    <t>VÝŠKA 50MM, VISCOELASTICKÁ PUR PĚNA, TŘÍVRSTVÁ TKANINA, ROZMĚRY DLE VOZÍKU</t>
  </si>
  <si>
    <t>23639</t>
  </si>
  <si>
    <t>TŘMENY ABDUKČNÍ PAVLÍKOVY VZOR BRNO</t>
  </si>
  <si>
    <t>VEL. 0-2</t>
  </si>
  <si>
    <t>11419</t>
  </si>
  <si>
    <t>LÍMEC ANATOMICKÝ FIXAČNÍ</t>
  </si>
  <si>
    <t>REHABILITAČNÍ</t>
  </si>
  <si>
    <t>7961</t>
  </si>
  <si>
    <t>PŘÍSLUŠENSTVÍ K VOZÍKU MECHAN. KURY</t>
  </si>
  <si>
    <t>KRYTY KOL</t>
  </si>
  <si>
    <t>135232</t>
  </si>
  <si>
    <t>PŘÍSLUŠENSTVÍ K MECH. VOZÍKŮM KURY</t>
  </si>
  <si>
    <t>PÁS FIXAČNÍ ČTYŘBODOVÝ AD13 - TRUP</t>
  </si>
  <si>
    <t>135224</t>
  </si>
  <si>
    <t>OPĚRKA ZAD POLOHOVACÍ,ANATOMICKY TVAROVANÁ,POLSTROVANÁ NÍZKÁ,STŘEDNÍ,VYSOKÁ</t>
  </si>
  <si>
    <t>78327</t>
  </si>
  <si>
    <t>KLÍN ABDUKČNÍ</t>
  </si>
  <si>
    <t>78326</t>
  </si>
  <si>
    <t>KOLEČKO STABILIZAČNÍ</t>
  </si>
  <si>
    <t>135225</t>
  </si>
  <si>
    <t>PELOTY BOČNÍ STAVITELNÉ K OPĚRCE ZAD ANATOM. TVAROVANÉ</t>
  </si>
  <si>
    <t>135226</t>
  </si>
  <si>
    <t>OPĚRKA HLAVY VÝŠKOVĚ STAVITELNÁ POLSTROVANÁ NÍZKÁ, VYSOKÁ</t>
  </si>
  <si>
    <t>135290</t>
  </si>
  <si>
    <t>PODVOZEK PRO SEDACÍ ORTÉZY HOP2</t>
  </si>
  <si>
    <t>PRO NEJTĚŽŠÍ POSTIŽENÍ, PLYNULÉ POLOH. OD LEHU DO SEDU SE DVĚMA  PLYN. PRUŽINAMI</t>
  </si>
  <si>
    <t>24625</t>
  </si>
  <si>
    <t>PŘÍSLUŠENSTVÍ K PODVOZKU HOP</t>
  </si>
  <si>
    <t>UPEVŇOVACÍ SYSTÉM PRO ORTÉZU</t>
  </si>
  <si>
    <t>78330</t>
  </si>
  <si>
    <t>SPECIÁLNÍ POPRUH PRO UPEVNĚNÍ NOHOU</t>
  </si>
  <si>
    <t>7939</t>
  </si>
  <si>
    <t>POSTRANICE KRÁTKÁ S PODRUČKOU</t>
  </si>
  <si>
    <t>11535</t>
  </si>
  <si>
    <t>PROTÉZA DK PRO AMP.V BÉRCI A NÍŽE-SPECIÁLNÍ VYB.</t>
  </si>
  <si>
    <t>INDIKAČNÍ STUPEŇ 3-4</t>
  </si>
  <si>
    <t>84895</t>
  </si>
  <si>
    <t>ZINNAT 125 MG</t>
  </si>
  <si>
    <t>POR TBL FLM 10X125MG</t>
  </si>
  <si>
    <t>41808</t>
  </si>
  <si>
    <t>DHC CONTINUS 90 MG</t>
  </si>
  <si>
    <t>POR TBL RET 40X90MG B</t>
  </si>
  <si>
    <t>14825</t>
  </si>
  <si>
    <t>FLECTOR EP GEL</t>
  </si>
  <si>
    <t>DRM GEL 1X60GM</t>
  </si>
  <si>
    <t>14826</t>
  </si>
  <si>
    <t>89026</t>
  </si>
  <si>
    <t>POR TBL FLM 100X50MG</t>
  </si>
  <si>
    <t>15539</t>
  </si>
  <si>
    <t>OLFEN-100 SR</t>
  </si>
  <si>
    <t>POR CPS PRO 20X100MG</t>
  </si>
  <si>
    <t>67409</t>
  </si>
  <si>
    <t>999999</t>
  </si>
  <si>
    <t>48261</t>
  </si>
  <si>
    <t>PLV ADS 1X20GM</t>
  </si>
  <si>
    <t>132644</t>
  </si>
  <si>
    <t>POR TBL NOB 14X500MG</t>
  </si>
  <si>
    <t>3645</t>
  </si>
  <si>
    <t>DIMEXOL</t>
  </si>
  <si>
    <t>Tolperison</t>
  </si>
  <si>
    <t>57525</t>
  </si>
  <si>
    <t>MYDOCALM 150 MG</t>
  </si>
  <si>
    <t>POR TBL FLM 30X150MG</t>
  </si>
  <si>
    <t>17925</t>
  </si>
  <si>
    <t>POR TBL FLM 20</t>
  </si>
  <si>
    <t>967</t>
  </si>
  <si>
    <t>OBUV ORTOPEDICKÁ-OPRAVY PROTETICKÉ ČÁSTI</t>
  </si>
  <si>
    <t>POUZE OPRAVY OBUVI, KTERÁ SLOUŽÍ JAKO LÉČEBNÁ ČÁST</t>
  </si>
  <si>
    <t>63808</t>
  </si>
  <si>
    <t>SEDAČKA VANOVÁ PROFILO-V</t>
  </si>
  <si>
    <t>MULTIFUNKČNÍ, NASTAVITELNÁ</t>
  </si>
  <si>
    <t>63701</t>
  </si>
  <si>
    <t>INJ.1X2 ML,1% ROZ. NATRIUM HYALURONÁTU,HRAZENO 3-5 APLIKACÍ DO 1 KLOUBU/6 MĚS.</t>
  </si>
  <si>
    <t>11705</t>
  </si>
  <si>
    <t>ORTÉZA - INFRAPATELÁRNÍ PÁSKA TYP 510</t>
  </si>
  <si>
    <t>39708</t>
  </si>
  <si>
    <t>VELIKOST A1</t>
  </si>
  <si>
    <t>93818</t>
  </si>
  <si>
    <t>PROTECT.4</t>
  </si>
  <si>
    <t>19432</t>
  </si>
  <si>
    <t>ORTÉZA BEDERNÍ PÁS ELASTICKÝ TERMO</t>
  </si>
  <si>
    <t>NÁVLEK VEL.S-XL,KAT.Č.2227</t>
  </si>
  <si>
    <t>11669</t>
  </si>
  <si>
    <t>NÁVLEK S FIX. PÁSEM, VEL. S,M,L,XL, UNIV. P-L</t>
  </si>
  <si>
    <t>78144</t>
  </si>
  <si>
    <t>NÁKRČNÍK ANATOMICKÝ SNÍŽEK 109B</t>
  </si>
  <si>
    <t>62920</t>
  </si>
  <si>
    <t>ORTÉZA KOLENNÍ KRÁTKÁ S LIMITACÍ PAN 7.08</t>
  </si>
  <si>
    <t>S JEDNOOSÝM NASTAVITELNÝM KLOUBEM,UNIV.P-L</t>
  </si>
  <si>
    <t>78164</t>
  </si>
  <si>
    <t>ORTÉZA TRUPOVÁ ELASTICKÁ-STANDARDNÍ</t>
  </si>
  <si>
    <t>S KONSTR.ZÁKL.Z MĚK.I TVRD.MAT.,ZHOTOV.NA PODKL.ODEBRÁNÍ MĚR,VE FUNK.PROVEDENÍ</t>
  </si>
  <si>
    <t>81029</t>
  </si>
  <si>
    <t>OBINADLO ELASTICKÉ CZELAST SAMOFIXAČNÍ</t>
  </si>
  <si>
    <t>12CMX4,5M,DLOUHÝ TAH,1KS</t>
  </si>
  <si>
    <t>80591</t>
  </si>
  <si>
    <t>12CMX5M,DLOUHÝ TAH,1KS</t>
  </si>
  <si>
    <t>93817</t>
  </si>
  <si>
    <t>ORTÉZA ZÁPĚSTÍ</t>
  </si>
  <si>
    <t>PROTECT.WRIST</t>
  </si>
  <si>
    <t>140338</t>
  </si>
  <si>
    <t>ORTÉZA ZÁPĚSTÍ RIGIDNÍ S FIXACÍ PALCE</t>
  </si>
  <si>
    <t>FP 040</t>
  </si>
  <si>
    <t>12006</t>
  </si>
  <si>
    <t>BANDÁŽ LOKTE S EPIKONDYLÁRNÍ PÁSKOU OR 16</t>
  </si>
  <si>
    <t>78927</t>
  </si>
  <si>
    <t>BANDÁŽ STEHENNÍ - TYP 602</t>
  </si>
  <si>
    <t>NÁVLEK NA STEHNO, NEOPREN</t>
  </si>
  <si>
    <t>47725</t>
  </si>
  <si>
    <t>ZINNAT 250 MG</t>
  </si>
  <si>
    <t>POR TBL FLM 10X250MG</t>
  </si>
  <si>
    <t>Desloratadin</t>
  </si>
  <si>
    <t>28837</t>
  </si>
  <si>
    <t>AERIUS 0,5 MG/ML</t>
  </si>
  <si>
    <t>POR SOL 1X60ML LŽIČKA</t>
  </si>
  <si>
    <t>14830</t>
  </si>
  <si>
    <t>FLECTOR EP TISSUGEL</t>
  </si>
  <si>
    <t>DRM EMP TDR 5KS</t>
  </si>
  <si>
    <t>14831</t>
  </si>
  <si>
    <t>DRM EMP TDR 10KS</t>
  </si>
  <si>
    <t>Fenobarbital</t>
  </si>
  <si>
    <t>68579</t>
  </si>
  <si>
    <t>PHENAEMAL 0,1</t>
  </si>
  <si>
    <t>POR TBL NOB 50X100MG SKLO</t>
  </si>
  <si>
    <t>Fluocinolon-acetonid</t>
  </si>
  <si>
    <t>4156</t>
  </si>
  <si>
    <t>GELARGIN</t>
  </si>
  <si>
    <t>DRM GEL 1X25GM</t>
  </si>
  <si>
    <t>Furosemid</t>
  </si>
  <si>
    <t>56804</t>
  </si>
  <si>
    <t>FURORESE 40</t>
  </si>
  <si>
    <t>POR TBL NOB 50X40MG</t>
  </si>
  <si>
    <t>84114</t>
  </si>
  <si>
    <t>25362</t>
  </si>
  <si>
    <t>HELICID 10 ZENTIVA</t>
  </si>
  <si>
    <t>POR CPS ETD 28X10MG SKLO</t>
  </si>
  <si>
    <t>POR CPS ETD 90X20MG SKLO</t>
  </si>
  <si>
    <t>Perindopril a amlodipin</t>
  </si>
  <si>
    <t>124133</t>
  </si>
  <si>
    <t>PRESTANCE 10 MG/10 MG</t>
  </si>
  <si>
    <t>POR TBL NOB 90</t>
  </si>
  <si>
    <t>Dienogest a ethinylestradiol</t>
  </si>
  <si>
    <t>58137</t>
  </si>
  <si>
    <t>JEANINE</t>
  </si>
  <si>
    <t>POR TBL OBD 1X21</t>
  </si>
  <si>
    <t>140360</t>
  </si>
  <si>
    <t>BERLE PODPAŽNÍ DURALOVÁ DPB 10</t>
  </si>
  <si>
    <t>VELIKOST STŘEDNÍ,DLOUHÁ A DĚTSKÁ,130 KG VYMĚKČENÁ RUKOJEŤ A PODPAŽNÍ NÁVLEK</t>
  </si>
  <si>
    <t>11648</t>
  </si>
  <si>
    <t>ORTÉZA RAMENNÍHO KLOUBU-DESSAULTŮV OBVAZ PAN 2.01</t>
  </si>
  <si>
    <t>UNIVERZÁLNÍ PRO PRAVÉ A LEVÉ RAMENO,VELIKOSTI XXS,XS,S,M,L,XL,XXL</t>
  </si>
  <si>
    <t>21079</t>
  </si>
  <si>
    <t>DLAHA KOLENNÍHO KLOUBU FIXAČNÍ TYP 001</t>
  </si>
  <si>
    <t>S LIMITOVANÝM ROZSAHEM POHYBU 0-120ST.</t>
  </si>
  <si>
    <t>39956</t>
  </si>
  <si>
    <t>ZÁVĚS RAMENNÍHO KLOUBU-DESSAULT</t>
  </si>
  <si>
    <t>TYP 008</t>
  </si>
  <si>
    <t>12136</t>
  </si>
  <si>
    <t>BANDÁŽ ACHILOVY ŠLACHY 3440</t>
  </si>
  <si>
    <t>ACHILLOTRAIN</t>
  </si>
  <si>
    <t>23982</t>
  </si>
  <si>
    <t>KOČÁREK ZDRAVOTNÍ MAJOR BUGGY 822</t>
  </si>
  <si>
    <t>SKLÁDACÍ,Š.SEDAČKY 39CM,NOSNOST 63KG,VÁHA 7KG,ODNÍM.STUPAČKA,BRZDY,PÁS BEZPEČ.</t>
  </si>
  <si>
    <t>78602</t>
  </si>
  <si>
    <t>PÁSKA EPIONDYLÁRNÍ OR 16A</t>
  </si>
  <si>
    <t>S GUMOVOU PELOTOU</t>
  </si>
  <si>
    <t>140331</t>
  </si>
  <si>
    <t>FIXACE ZÁPĚSTÍ RIGIDNÍ BEZ PALCE</t>
  </si>
  <si>
    <t>FR 033</t>
  </si>
  <si>
    <t>63122</t>
  </si>
  <si>
    <t>MANŽETA ZÁPĚSTNÍ OBOUSTRANNÁ</t>
  </si>
  <si>
    <t>TYP 011D</t>
  </si>
  <si>
    <t>191730</t>
  </si>
  <si>
    <t>191728</t>
  </si>
  <si>
    <t>BIOFENAC 100 MG PRÁŠEK PRO PŘÍPRAVU PERORÁLNÍHO ROZTOKU</t>
  </si>
  <si>
    <t>POR PLV SOL 20X100MG</t>
  </si>
  <si>
    <t>Betamethason a antibiotika</t>
  </si>
  <si>
    <t>17171</t>
  </si>
  <si>
    <t>BELOGENT MAST</t>
  </si>
  <si>
    <t>DRM UNG 1X30GM</t>
  </si>
  <si>
    <t>41826</t>
  </si>
  <si>
    <t>POR TBL RET 60X90MG B</t>
  </si>
  <si>
    <t>169567</t>
  </si>
  <si>
    <t>DIKY 4%</t>
  </si>
  <si>
    <t>DRM SPR SOL 25GM</t>
  </si>
  <si>
    <t>89025</t>
  </si>
  <si>
    <t>POR TBL FLM 50X50MG</t>
  </si>
  <si>
    <t>95560</t>
  </si>
  <si>
    <t>POR CPS DUR 30X300MG</t>
  </si>
  <si>
    <t>Gestoden a ethinylestradiol</t>
  </si>
  <si>
    <t>148065</t>
  </si>
  <si>
    <t>ARTIZIA 0,075 MG/0,020 MG OBALENÉ TABLETY</t>
  </si>
  <si>
    <t>POR TBL OBD 3X21</t>
  </si>
  <si>
    <t>Guajfenesin</t>
  </si>
  <si>
    <t>94234</t>
  </si>
  <si>
    <t>GUAJACURAN</t>
  </si>
  <si>
    <t>POR TBL OBD 30X200MG</t>
  </si>
  <si>
    <t>Cholekalciferol</t>
  </si>
  <si>
    <t>Kolchicin</t>
  </si>
  <si>
    <t>40444</t>
  </si>
  <si>
    <t>COLCHICUM-DISPERT</t>
  </si>
  <si>
    <t>POR TBL OBD 20X500RG</t>
  </si>
  <si>
    <t>Kyanokobalamin</t>
  </si>
  <si>
    <t>643</t>
  </si>
  <si>
    <t>VITAMIN B12 LÉČIVA 1000 MCG</t>
  </si>
  <si>
    <t>INJ SOL 5X1ML/1000RG</t>
  </si>
  <si>
    <t>25414</t>
  </si>
  <si>
    <t>26099</t>
  </si>
  <si>
    <t>BONVIVA 3 MG/3 ML</t>
  </si>
  <si>
    <t>IVN INJ SOL 1X3MG/3ML</t>
  </si>
  <si>
    <t>96635</t>
  </si>
  <si>
    <t>MAGNE B6</t>
  </si>
  <si>
    <t>POR TBL OBD 50</t>
  </si>
  <si>
    <t>117916</t>
  </si>
  <si>
    <t>MELOVIS 15 MG</t>
  </si>
  <si>
    <t>84003</t>
  </si>
  <si>
    <t>RECTODELT 100 MG</t>
  </si>
  <si>
    <t>RCT SUP 6X100MG</t>
  </si>
  <si>
    <t>Stroncium-ranelát</t>
  </si>
  <si>
    <t>28270</t>
  </si>
  <si>
    <t>PROTELOS 2 G</t>
  </si>
  <si>
    <t>POR GRA SUS 56X2GM</t>
  </si>
  <si>
    <t>189082</t>
  </si>
  <si>
    <t>POR TBL MND 120</t>
  </si>
  <si>
    <t>93529</t>
  </si>
  <si>
    <t>HŮL SKLÁDACÍ VYCHÁZKOVÁ THUASNE W2070</t>
  </si>
  <si>
    <t>VÝŠKOVĚ NASTAVITELNÁ 83-93CM, DO 100KG</t>
  </si>
  <si>
    <t>140088</t>
  </si>
  <si>
    <t>KŘESLO KLOZETOVÉ DŘEVĚNÉ 519 C ASTRA</t>
  </si>
  <si>
    <t>POLSTROVÁNÍ, TOALETNÍ PLASTOVÁ NÁDOBA</t>
  </si>
  <si>
    <t>11699</t>
  </si>
  <si>
    <t>ORTÉZA RAMENNÍ TYP 204</t>
  </si>
  <si>
    <t>NEOPREN</t>
  </si>
  <si>
    <t>19466</t>
  </si>
  <si>
    <t>ORTÉZA RAMEN ZPEVNĚNÍ CLAVICULA</t>
  </si>
  <si>
    <t>PŘEZKY VEL.XS-L,KAT.Č.6209</t>
  </si>
  <si>
    <t>23580</t>
  </si>
  <si>
    <t>ORTÉZA HLEZENNÉHO KLOUBU LÉČEBNÁ S DLAHAMI-II.</t>
  </si>
  <si>
    <t>S,M,L,XL OR 6B</t>
  </si>
  <si>
    <t>63677</t>
  </si>
  <si>
    <t>BANDÁŽ KOLENNÍ, PUSH MED, 2.30.1</t>
  </si>
  <si>
    <t>VEL.: 1 - 5</t>
  </si>
  <si>
    <t>93171</t>
  </si>
  <si>
    <t>PÁSKA INFRAPATELÁRNÍ</t>
  </si>
  <si>
    <t>MEDI PATELLA</t>
  </si>
  <si>
    <t>140670</t>
  </si>
  <si>
    <t>ORTÉZA ZÁPĚSTÍ A PALCE - TYP 301T</t>
  </si>
  <si>
    <t>NASTAVITELNÁ KOVOVÁ VÝZTUHA</t>
  </si>
  <si>
    <t>78558</t>
  </si>
  <si>
    <t>INFRAPATELÁRNÍ PÁSKA</t>
  </si>
  <si>
    <t>140282</t>
  </si>
  <si>
    <t>ORTÉZA ZÁPĚSTÍ A PALCE</t>
  </si>
  <si>
    <t>MANUMED T</t>
  </si>
  <si>
    <t>93628</t>
  </si>
  <si>
    <t>ORTÉZA KOLENNÍ S DVOJITÝM NASTAVITELNÝM KLOUBEM 21</t>
  </si>
  <si>
    <t>NASTAVITELNÝ KLOUB, PEVNÁ FIXACE, 5 VELIKOSTÍ, BÉŽOVÝ</t>
  </si>
  <si>
    <t>78921</t>
  </si>
  <si>
    <t>PÁS BŘIŠNÍ - TYP 408</t>
  </si>
  <si>
    <t>PÁS BŘIŠNÍ, PRODYŠNÝ MATERIÁL</t>
  </si>
  <si>
    <t>93881</t>
  </si>
  <si>
    <t>ORTÉZA KOLENNÍ  7120</t>
  </si>
  <si>
    <t>ORTÉZA S KLOUBOVÝMI KOVOVÝMI DLAHAMI, SILIKON. VLOŽKA, 3-TEX, PLNĚ ROZPÍNATELNÁ</t>
  </si>
  <si>
    <t>63786</t>
  </si>
  <si>
    <t>ORTÉZA HLEZENNÍ SURROUND ANKLE AIR</t>
  </si>
  <si>
    <t>PRO KONTROLU INVERZE/EVERZE, SE VZDUCHEM</t>
  </si>
  <si>
    <t>140588</t>
  </si>
  <si>
    <t>ORTÉZA KOLENNÍ PRODYŠNÁ S NASTAVITELNOU FLEXÍ 0.-9</t>
  </si>
  <si>
    <t>PROTECT.ST PIN</t>
  </si>
  <si>
    <t>23497</t>
  </si>
  <si>
    <t>ORTÉZA KOLENNÍ S KOVOVOU VÝSTUHOU A KLOUBEM</t>
  </si>
  <si>
    <t>GENUTRAIN-S 7 VELIKOSTÍ</t>
  </si>
  <si>
    <t>11674</t>
  </si>
  <si>
    <t>ORTÉZA HLEZENNÍHO KLOUBU OR 6D</t>
  </si>
  <si>
    <t>LÉČEBNÁ DYNAMICKÁ</t>
  </si>
  <si>
    <t>93168</t>
  </si>
  <si>
    <t>ORTÉZA HLEZNA RIGIDNÍ S PNEUMATICKÝM VYMĚKČENÍM</t>
  </si>
  <si>
    <t>PROTECT.AIR WALKER BOOT</t>
  </si>
  <si>
    <t>78931</t>
  </si>
  <si>
    <t>KOREKTOR VBOČENÉHO PALCE - TYP 703</t>
  </si>
  <si>
    <t>BANDÁŽ NA HALLUX VALGUS</t>
  </si>
  <si>
    <t>23884</t>
  </si>
  <si>
    <t>NÁSTAVEC NA WC PLASTOVÝ 508 A/SUPER</t>
  </si>
  <si>
    <t>VÝŠKA 15CM,DVA FIXAČNÍ ŠROUBY</t>
  </si>
  <si>
    <t>78161</t>
  </si>
  <si>
    <t>ORTÉZA KONČETINOVÁ-ATYPICKÁ BANDÁŽ-JEDNODUCHÁ</t>
  </si>
  <si>
    <t>S KONSTRUK.ZÁKL.Z MĚK.ELAST.MAT.,ZHOTOV.NA PODKLADĚ ODEBRÁNÍ MĚR</t>
  </si>
  <si>
    <t>Implantáty kostní, urologické, mammární</t>
  </si>
  <si>
    <t>193653</t>
  </si>
  <si>
    <t>IMPLANTÁT NÁHRADA PRO OBNOVU DEFEKTU KLOUBNÍ CHRUP</t>
  </si>
  <si>
    <t>BIOADHEZIVNÍ,BIODEGRADOVATELNÝ POLYMER VYROBENÝ Z HYAFF 20X20X2MM</t>
  </si>
  <si>
    <t>85026</t>
  </si>
  <si>
    <t>POR CPS DUR 30X100MG I</t>
  </si>
  <si>
    <t>26330</t>
  </si>
  <si>
    <t>POR TBL FLM 50X5MG</t>
  </si>
  <si>
    <t>28812</t>
  </si>
  <si>
    <t>POR TBL DIS 90X5MG</t>
  </si>
  <si>
    <t>200143</t>
  </si>
  <si>
    <t>VERAL 75 RETARD</t>
  </si>
  <si>
    <t>POR TBL RET 50X75MG</t>
  </si>
  <si>
    <t>Montelukast</t>
  </si>
  <si>
    <t>132628</t>
  </si>
  <si>
    <t>SINGULAIR 10</t>
  </si>
  <si>
    <t>157241</t>
  </si>
  <si>
    <t>OMEPRAZOL ACTAVIS 20 MG</t>
  </si>
  <si>
    <t>POR CPS ETD 30X20MG</t>
  </si>
  <si>
    <t>12473</t>
  </si>
  <si>
    <t>TRAMABENE KAPKY</t>
  </si>
  <si>
    <t>POR GTT SOL 1X100ML/10GM</t>
  </si>
  <si>
    <t>17927</t>
  </si>
  <si>
    <t>POR TBL FLM 40</t>
  </si>
  <si>
    <t>179372</t>
  </si>
  <si>
    <t>FOXIS 37,5MG/325 MG</t>
  </si>
  <si>
    <t>POR TBL FLM 100</t>
  </si>
  <si>
    <t>78923</t>
  </si>
  <si>
    <t>ORTÉZA KOLENNÍ - TYP 503</t>
  </si>
  <si>
    <t>DVOUOSÝ KOLENNÍ KLOUB KOVOVÝ, PRODYŠNÝ MATERIÁL</t>
  </si>
  <si>
    <t>93283</t>
  </si>
  <si>
    <t>BANDÁŽ KOLENNÍ, LUXACE PATELLY</t>
  </si>
  <si>
    <t>PROTECT.PT SOFT</t>
  </si>
  <si>
    <t>Kompresní punčochy a návleky</t>
  </si>
  <si>
    <t>47516</t>
  </si>
  <si>
    <t>23735</t>
  </si>
  <si>
    <t>CHODÍTKO ČTYŘKOLOVÉ SKLÁDACÍ SHOPPER 100</t>
  </si>
  <si>
    <t>NASTAVITELNÉ 87-98CM,SEDÁTKO,NÁKUPNÍ KOŠÍK,PODNOS,BRZDY</t>
  </si>
  <si>
    <t>23976</t>
  </si>
  <si>
    <t>VOZÍK MECHANICKÝ ODLEHČENÝ DMA 348 - 23</t>
  </si>
  <si>
    <t>RYCHLOUP. ZADNÍ KOLA, ADAPTÉR TĚŽIŠTĚ, SKLÁDACÍ OPĚRKA ZAD</t>
  </si>
  <si>
    <t>140098</t>
  </si>
  <si>
    <t>PODLOŽKA ANTIDEKUBITNÍ PĚNOVÁ S PAMĚTÍ 361C VISCOF</t>
  </si>
  <si>
    <t>PU PĚNA S PAMĚŤOVÝM EFEKTEM, ANATOMICKÝ TVAR, VÝŠKA: 8 CM, 7 VELIKOSTÍ</t>
  </si>
  <si>
    <t>135062</t>
  </si>
  <si>
    <t>VOZÍK MECHANICKÝ ODLEHČENÝ PROGEO BASIC LIGHT PLUS</t>
  </si>
  <si>
    <t>RYCHLOUP. ZADNÍ KOLA, NAST. PODRUČKY A OPĚRKA ZAD, ZUŽOVACÍ A STABIL. KOLEČKA</t>
  </si>
  <si>
    <t>67542</t>
  </si>
  <si>
    <t>ALMIRAL 50</t>
  </si>
  <si>
    <t>POR TBL ENT 100X50MG</t>
  </si>
  <si>
    <t>57608</t>
  </si>
  <si>
    <t>IBUMAX 400 MG</t>
  </si>
  <si>
    <t>160816</t>
  </si>
  <si>
    <t>115399</t>
  </si>
  <si>
    <t>DRM GEL 1X100GM+DÁVKOVAČ</t>
  </si>
  <si>
    <t>22569</t>
  </si>
  <si>
    <t>ARTRILOM 15 MG</t>
  </si>
  <si>
    <t>Moklobemid</t>
  </si>
  <si>
    <t>14954</t>
  </si>
  <si>
    <t>AURORIX 150 MG</t>
  </si>
  <si>
    <t>Telmisartan</t>
  </si>
  <si>
    <t>184333</t>
  </si>
  <si>
    <t>ZANACODAR 80 MG TABLETY</t>
  </si>
  <si>
    <t>POR TBL NOB 90X80MG</t>
  </si>
  <si>
    <t>101783</t>
  </si>
  <si>
    <t>NOAX UNO 100 MG</t>
  </si>
  <si>
    <t>4306</t>
  </si>
  <si>
    <t>TRAMAL TOBOLKY 50 MG</t>
  </si>
  <si>
    <t>POR CPS DUR 20X50MG I</t>
  </si>
  <si>
    <t>101796</t>
  </si>
  <si>
    <t>NOAX UNO 200 MG</t>
  </si>
  <si>
    <t>POR TBL PRO 60X200MG</t>
  </si>
  <si>
    <t>97445</t>
  </si>
  <si>
    <t>TRAMAL ČÍPKY 100 MG</t>
  </si>
  <si>
    <t>RCT SUP 20X100MG</t>
  </si>
  <si>
    <t>101784</t>
  </si>
  <si>
    <t>POR TBL PRO 60X100MG</t>
  </si>
  <si>
    <t>17929</t>
  </si>
  <si>
    <t>201609</t>
  </si>
  <si>
    <t>Retigabin</t>
  </si>
  <si>
    <t>168058</t>
  </si>
  <si>
    <t>TROBALT 50 MG</t>
  </si>
  <si>
    <t>POR TBL FLM 21X50MG</t>
  </si>
  <si>
    <t>78957</t>
  </si>
  <si>
    <t>HŮL SKLÁDACÍ DURALOVÁ HS 01</t>
  </si>
  <si>
    <t>93890</t>
  </si>
  <si>
    <t>ORTÉZA HLEZENNÍ MALLEOPRO ACTIV 2368</t>
  </si>
  <si>
    <t>TEXTILNÍ 3D MATERIÁL, PELOTA S PROPRIORECEPTIVNÍM EFEKTEM</t>
  </si>
  <si>
    <t>62147</t>
  </si>
  <si>
    <t>PŘÍSLUŠENSTVÍ K VOZÍKŮM JAY BASIC</t>
  </si>
  <si>
    <t>POLŠTÁŘ MÍRNĚ KONTUROVANÝ S INKON. POTAHEM</t>
  </si>
  <si>
    <t>135138</t>
  </si>
  <si>
    <t>VOZÍK MECHANICKÝ ODLEHČENÝ SM BREEZY RUBIX</t>
  </si>
  <si>
    <t>Š.SEDU 38-52CM PO 2,5CM,NOSNOST 125KG</t>
  </si>
  <si>
    <t>Analgetika a anestetika, kombinace</t>
  </si>
  <si>
    <t>107143</t>
  </si>
  <si>
    <t>OTIPAX</t>
  </si>
  <si>
    <t>AUR GTT SOL 1X16GM</t>
  </si>
  <si>
    <t>85030</t>
  </si>
  <si>
    <t>CELEBREX 200 MG</t>
  </si>
  <si>
    <t>POR CPS DUR 30X200MG I</t>
  </si>
  <si>
    <t>26331</t>
  </si>
  <si>
    <t>POR TBL FLM 100X5MG</t>
  </si>
  <si>
    <t>Dexamethason a antiinfektiva</t>
  </si>
  <si>
    <t>2547</t>
  </si>
  <si>
    <t>OPH UNG 1X3.5GM</t>
  </si>
  <si>
    <t>41824</t>
  </si>
  <si>
    <t>POR TBL RET 60X60MG B</t>
  </si>
  <si>
    <t>41821</t>
  </si>
  <si>
    <t>DHC CONTINUS 120 MG</t>
  </si>
  <si>
    <t>POR TBL RET 60X120MG</t>
  </si>
  <si>
    <t>41796</t>
  </si>
  <si>
    <t>POR TBL RET 30X120MG B</t>
  </si>
  <si>
    <t>10122</t>
  </si>
  <si>
    <t>POR TBL RET 56X60MG B</t>
  </si>
  <si>
    <t>41791</t>
  </si>
  <si>
    <t>POR TBL RET 20X60MG B</t>
  </si>
  <si>
    <t>122142</t>
  </si>
  <si>
    <t>169568</t>
  </si>
  <si>
    <t>DRM SPR SOL 12.5GM</t>
  </si>
  <si>
    <t>Duloxetin</t>
  </si>
  <si>
    <t>28391</t>
  </si>
  <si>
    <t>CYMBALTA 60 MG</t>
  </si>
  <si>
    <t>POR CPS ETD 98X60MG</t>
  </si>
  <si>
    <t>163748</t>
  </si>
  <si>
    <t>FLEXOVE 625 MG TABLETY</t>
  </si>
  <si>
    <t>POR TBL NOB 40X625MG</t>
  </si>
  <si>
    <t>163749</t>
  </si>
  <si>
    <t>POR TBL NOB 60X625MG</t>
  </si>
  <si>
    <t>163753</t>
  </si>
  <si>
    <t>POR TBL NOB 20X625MG</t>
  </si>
  <si>
    <t>Jiná antiinfektiva</t>
  </si>
  <si>
    <t>OPH GTT SOL 1X10ML SKLO</t>
  </si>
  <si>
    <t>65976</t>
  </si>
  <si>
    <t>DRM GEL 1X30GM</t>
  </si>
  <si>
    <t>105178</t>
  </si>
  <si>
    <t>RISENDROS 35 MG</t>
  </si>
  <si>
    <t>Nifuroxazid</t>
  </si>
  <si>
    <t>46405</t>
  </si>
  <si>
    <t>ERCEFURYL 200 MG CPS.</t>
  </si>
  <si>
    <t>POR CPS DUR 14X200MG</t>
  </si>
  <si>
    <t>115318</t>
  </si>
  <si>
    <t>POR CPS ETD 90X20MG HDPE</t>
  </si>
  <si>
    <t>132526</t>
  </si>
  <si>
    <t>HELICID 10</t>
  </si>
  <si>
    <t>POR CPS ETD 28X10MG</t>
  </si>
  <si>
    <t>132530</t>
  </si>
  <si>
    <t>HELICID 20</t>
  </si>
  <si>
    <t>Oxikonazol</t>
  </si>
  <si>
    <t>99248</t>
  </si>
  <si>
    <t>MYFUNGAR</t>
  </si>
  <si>
    <t>Pregabalin</t>
  </si>
  <si>
    <t>28223</t>
  </si>
  <si>
    <t>POR CPS DUR 56X150MG</t>
  </si>
  <si>
    <t>NOVALGIN INJEKCE</t>
  </si>
  <si>
    <t>INJ SOL 5X5ML/2.5GM</t>
  </si>
  <si>
    <t>Spironolakton</t>
  </si>
  <si>
    <t>30434</t>
  </si>
  <si>
    <t>POR TBL NOB 100X25MG</t>
  </si>
  <si>
    <t>Tobramycin</t>
  </si>
  <si>
    <t>13973</t>
  </si>
  <si>
    <t>TOBREX LA</t>
  </si>
  <si>
    <t>OPH GTT SOL 5ML/15MG</t>
  </si>
  <si>
    <t>93207</t>
  </si>
  <si>
    <t>TOBREX</t>
  </si>
  <si>
    <t>42780</t>
  </si>
  <si>
    <t>TRALGIT SR 200</t>
  </si>
  <si>
    <t>138848</t>
  </si>
  <si>
    <t>146895</t>
  </si>
  <si>
    <t>ZOLPIDEM MYLAN</t>
  </si>
  <si>
    <t>45553</t>
  </si>
  <si>
    <t>NÁVLEK KOLENNÍ III.K.T.</t>
  </si>
  <si>
    <t>93528</t>
  </si>
  <si>
    <t>BERLE FRANCOUZSKÁ DĚTSKÁ THUASNE W2015</t>
  </si>
  <si>
    <t>VÝŠKOVĚ NASTAVITELNÁ 58-75CM, NASTAVITELNÉ PŘEDLOKTÍ, ODRAZKY, DO 130KG</t>
  </si>
  <si>
    <t>62913</t>
  </si>
  <si>
    <t>BANDÁŽ HLEZENNÍ DOUBLE STRAP ANKLE SUPPORT</t>
  </si>
  <si>
    <t>ELASTICKÁ BANDÁŽ,OSMIČKOVÁ STAHOVAČKA</t>
  </si>
  <si>
    <t>78081</t>
  </si>
  <si>
    <t>ORTÉZA PALCE RUKY OR 10A</t>
  </si>
  <si>
    <t>S DLAHOU</t>
  </si>
  <si>
    <t>93811</t>
  </si>
  <si>
    <t>BANDÁŽ KOLENNÍ</t>
  </si>
  <si>
    <t>PROTECT.GENU</t>
  </si>
  <si>
    <t>23579</t>
  </si>
  <si>
    <t>ORTÉZA HLEZENNÉHO KLOUBU LÉČEBNÁ S DLAHAMI-I.</t>
  </si>
  <si>
    <t>S,M,L,XL OR 6A</t>
  </si>
  <si>
    <t>93955</t>
  </si>
  <si>
    <t>ORTÉZA HLEZENNÍ ZPEVŇUJÍCÍ 104C</t>
  </si>
  <si>
    <t>ORTÉZA S VÝŘ.PRO PATU,VEL.OBUVI S-22-23,M-24-25,L-26-27,XL-28-29,XXL-30-31</t>
  </si>
  <si>
    <t>140329</t>
  </si>
  <si>
    <t>PÁSKA EPIKONDILÁRNÍ S PELOTOU, ELASTICKÁ</t>
  </si>
  <si>
    <t>EP 031</t>
  </si>
  <si>
    <t>23498</t>
  </si>
  <si>
    <t>DLAHA EPICONDYLÁRNÍ</t>
  </si>
  <si>
    <t>EPIPOINT UNIVERSÁLNÍ VELIKOST</t>
  </si>
  <si>
    <t>6917</t>
  </si>
  <si>
    <t>BANDÁŽ ZÁPĚSTNÍ ELASTICKÁ S VÝSTUHOU</t>
  </si>
  <si>
    <t>MANUTRAIN 5 VELIKOSTÍ</t>
  </si>
  <si>
    <t>93497</t>
  </si>
  <si>
    <t>BERLE SKLOPNÁ FRANCOUZSKÁ SPECIÁLNÍ BSF 07</t>
  </si>
  <si>
    <t>VYMĚKČENÁ RUKOJEŤ, 2X NASTAVITELNÁ, ODRAZKY</t>
  </si>
  <si>
    <t>46620</t>
  </si>
  <si>
    <t>POR TBL RET 10X150MG</t>
  </si>
  <si>
    <t>97375</t>
  </si>
  <si>
    <t>POR CPS RML 30X15MG</t>
  </si>
  <si>
    <t>3388</t>
  </si>
  <si>
    <t>FLUCINAR</t>
  </si>
  <si>
    <t>DRM UNG 1X15GM 0.025%</t>
  </si>
  <si>
    <t>POR TBL OBD 63</t>
  </si>
  <si>
    <t>46707</t>
  </si>
  <si>
    <t>LOGEST</t>
  </si>
  <si>
    <t>Chlorid vápenatý</t>
  </si>
  <si>
    <t>409</t>
  </si>
  <si>
    <t>CALCIUM CHLORATUM BIOTIKA</t>
  </si>
  <si>
    <t>INJ SOL 5X10ML</t>
  </si>
  <si>
    <t>Jodovaný povidon</t>
  </si>
  <si>
    <t>DRM UNG 1X20GM</t>
  </si>
  <si>
    <t>DRM UNG 1X20GM 10%</t>
  </si>
  <si>
    <t>Karbamazepin</t>
  </si>
  <si>
    <t>16445</t>
  </si>
  <si>
    <t>TEGRETOL CR 400</t>
  </si>
  <si>
    <t>POR TBL PRO 30X400MG</t>
  </si>
  <si>
    <t>155782</t>
  </si>
  <si>
    <t>GODASAL 100</t>
  </si>
  <si>
    <t>POR TBL NOB 100</t>
  </si>
  <si>
    <t>13280</t>
  </si>
  <si>
    <t>Methylprednisolon</t>
  </si>
  <si>
    <t>Metoprolol</t>
  </si>
  <si>
    <t>POR TBL PRO 28X25MG</t>
  </si>
  <si>
    <t>Prednisolon a antiseptika</t>
  </si>
  <si>
    <t>Síran hořečnatý</t>
  </si>
  <si>
    <t>MAGNESIUM SULFURICUM BIOTIKA 20%</t>
  </si>
  <si>
    <t>INJ SOL 5X10ML 20%</t>
  </si>
  <si>
    <t>Sulodexid</t>
  </si>
  <si>
    <t>POR CPS MOL 50X250LSU</t>
  </si>
  <si>
    <t>Triamcinolon a antiseptika</t>
  </si>
  <si>
    <t>TRIAMCINOLON E LÉČIVA</t>
  </si>
  <si>
    <t>84798</t>
  </si>
  <si>
    <t>Kalcium-glukonát</t>
  </si>
  <si>
    <t>INJ SOL 10X10ML/1GM</t>
  </si>
  <si>
    <t>45763</t>
  </si>
  <si>
    <t>PUNČOCHY KOMPRESNÍ LÝTKOVÉ II.K.T.</t>
  </si>
  <si>
    <t>MAXIS B/BRILANT/ A-D</t>
  </si>
  <si>
    <t>93812</t>
  </si>
  <si>
    <t>PROTECT.LEVA</t>
  </si>
  <si>
    <t>140586</t>
  </si>
  <si>
    <t>BANDÁŽ KOLENNÍ PRODYŠNÁ - LUXACE PATELY</t>
  </si>
  <si>
    <t>GENUMEDI PT</t>
  </si>
  <si>
    <t>140667</t>
  </si>
  <si>
    <t>PÁSKA EPIKONDYLÁRNÍ - TYP 207</t>
  </si>
  <si>
    <t>UNIVERZÁLNÍ VELIKOST, PŘESTAVITELNÁ PELOTA</t>
  </si>
  <si>
    <t>140285</t>
  </si>
  <si>
    <t>BANDÁŽ LOKTE ELASTICKÁ</t>
  </si>
  <si>
    <t>MEDI ELBOW SUPPORT</t>
  </si>
  <si>
    <t>6913</t>
  </si>
  <si>
    <t>BANDÁŽ KOTNÍKOVÁ ELASTICKÁ S VÝSTUHOU</t>
  </si>
  <si>
    <t>MALLEOTRAIN 5 VELIKOSTÍ</t>
  </si>
  <si>
    <t>78926</t>
  </si>
  <si>
    <t>BANDÁŽ INFRAPATELÁRNÍ - TYP 506</t>
  </si>
  <si>
    <t>93284</t>
  </si>
  <si>
    <t>BANDÁŽ HLEZENNÍ, ŠNĚROVACÍ</t>
  </si>
  <si>
    <t>PROTECT.ANKLE LACE UP</t>
  </si>
  <si>
    <t>140283</t>
  </si>
  <si>
    <t>ORTÉZA ZÁPĚSTÍ S VÝZTUHOU</t>
  </si>
  <si>
    <t>MEDI WRIST SUPPORT</t>
  </si>
  <si>
    <t>140558</t>
  </si>
  <si>
    <t>ORTÉZA KOLENNÍHO KLOUBU FIXAČNÍ PEVNÁ PŘÍMÁ JEDNOD</t>
  </si>
  <si>
    <t>ORTEX 03A</t>
  </si>
  <si>
    <t>11525</t>
  </si>
  <si>
    <t>HŮL PODPŮRNÁ DURALOVÁ 2501</t>
  </si>
  <si>
    <t>NASTAVITELNÁ 79-102CM</t>
  </si>
  <si>
    <t>119940</t>
  </si>
  <si>
    <t>PRONTOFLEX 10%</t>
  </si>
  <si>
    <t>DRM SPR SOL 1X25ML</t>
  </si>
  <si>
    <t>119939</t>
  </si>
  <si>
    <t>DRM SPR SOL 1X12.5ML</t>
  </si>
  <si>
    <t>11487</t>
  </si>
  <si>
    <t>ORTÉZA KOLENNÍHO KLOUBU OR32</t>
  </si>
  <si>
    <t>LIMITOVANÝ ROZSAH POHYBU, PEVNÝ RÁM</t>
  </si>
  <si>
    <t>78943</t>
  </si>
  <si>
    <t>BANDÁŽ EPIKONDYLÁRNÍ EPICOMED</t>
  </si>
  <si>
    <t>23343</t>
  </si>
  <si>
    <t>ÚPRAVA PROTÉZY</t>
  </si>
  <si>
    <t>84127</t>
  </si>
  <si>
    <t>HERPESIN 200</t>
  </si>
  <si>
    <t>Bilastin</t>
  </si>
  <si>
    <t>148675</t>
  </si>
  <si>
    <t>XADOS 20 MG TABLETY</t>
  </si>
  <si>
    <t>POR TBL NOB 50X20MG</t>
  </si>
  <si>
    <t>199107</t>
  </si>
  <si>
    <t>POR CPS DUR 30X200MG II</t>
  </si>
  <si>
    <t>58880</t>
  </si>
  <si>
    <t>DOLMINA 100 SR</t>
  </si>
  <si>
    <t>POR TBL PRO 20X100MG</t>
  </si>
  <si>
    <t>Nystatin</t>
  </si>
  <si>
    <t>1069</t>
  </si>
  <si>
    <t>FUNGICIDIN LÉČIVA</t>
  </si>
  <si>
    <t>Nystatin, kombinace</t>
  </si>
  <si>
    <t>41146</t>
  </si>
  <si>
    <t>MACMIROR COMPLEX 500</t>
  </si>
  <si>
    <t>VAG GLB 12</t>
  </si>
  <si>
    <t>59450</t>
  </si>
  <si>
    <t>POLYGYNAX</t>
  </si>
  <si>
    <t>VAG CPS MOL 6 PVC</t>
  </si>
  <si>
    <t>25361</t>
  </si>
  <si>
    <t>POR CPS ETD 14X10MG SKLO</t>
  </si>
  <si>
    <t>28269</t>
  </si>
  <si>
    <t>POR GRA SUS 28X2GM</t>
  </si>
  <si>
    <t>62323</t>
  </si>
  <si>
    <t>MAXI-KALZ 1000</t>
  </si>
  <si>
    <t>POR TBL EFF 10X1000MG</t>
  </si>
  <si>
    <t>189102</t>
  </si>
  <si>
    <t>POR TBL MND 28</t>
  </si>
  <si>
    <t>23918</t>
  </si>
  <si>
    <t>SEDAČKA POD SPRCHU 539 A</t>
  </si>
  <si>
    <t>NASTAVITELNÁ VÝŠKA 50-65CM,PLASTOVÉ SEDÁTKO</t>
  </si>
  <si>
    <t>6919</t>
  </si>
  <si>
    <t>ORTÉZA HLEZENNÍHO KLOUBU</t>
  </si>
  <si>
    <t>MALLEOLOC 2 VELIKOSTI NA LEVÉ A PRAVÉ HLEZNO</t>
  </si>
  <si>
    <t>93285</t>
  </si>
  <si>
    <t>ZÁVĚS RAMENNÍHO KLOUBU</t>
  </si>
  <si>
    <t>PROTECT.ARM</t>
  </si>
  <si>
    <t>99600</t>
  </si>
  <si>
    <t>POR TBL FLM 90X10MG</t>
  </si>
  <si>
    <t>84717</t>
  </si>
  <si>
    <t>HOTEMIN 20 MG</t>
  </si>
  <si>
    <t>POR CPS DUR 20X20MG</t>
  </si>
  <si>
    <t>132603</t>
  </si>
  <si>
    <t>78575</t>
  </si>
  <si>
    <t>ORTÉZA PÁTEŘE - TYP JEWETT KORZET</t>
  </si>
  <si>
    <t>STAVEBNICE</t>
  </si>
  <si>
    <t>14817</t>
  </si>
  <si>
    <t>CONDROSULF 400</t>
  </si>
  <si>
    <t>POR CPS DUR 60X400MG</t>
  </si>
  <si>
    <t>32018</t>
  </si>
  <si>
    <t>IBUPROFEN AL 400</t>
  </si>
  <si>
    <t>32019</t>
  </si>
  <si>
    <t>POR TBL FLM 50X400MG</t>
  </si>
  <si>
    <t>Standardní lůžková péče</t>
  </si>
  <si>
    <t>Ambulance ortopedická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</si>
  <si>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</si>
  <si>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</si>
  <si>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</si>
  <si>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M05BA07 - Kyselina risedronová</t>
  </si>
  <si>
    <t>M05BA06 - Kyselina ibandronová</t>
  </si>
  <si>
    <t>M05BA04 - Kyselina alendronová</t>
  </si>
  <si>
    <t>J01FA09 - Klarithromycin</t>
  </si>
  <si>
    <t>J01AA02 - Doxycyklin</t>
  </si>
  <si>
    <t>J01FA10 - Azithromycin</t>
  </si>
  <si>
    <t>J01FA09</t>
  </si>
  <si>
    <t>J01AA02</t>
  </si>
  <si>
    <t>M05BA06</t>
  </si>
  <si>
    <t>M05BA07</t>
  </si>
  <si>
    <t>M05BA04</t>
  </si>
  <si>
    <t>J01FA10</t>
  </si>
  <si>
    <t>Přehled plnění PL - Preskripce léčivých přípravků - orientační přehled</t>
  </si>
  <si>
    <t>50115090     ostatní ZPr - zubolékařský materiál (sk.Z_509)</t>
  </si>
  <si>
    <t>1166</t>
  </si>
  <si>
    <t>pracoviště DK COS</t>
  </si>
  <si>
    <t>pracoviště DK COS Celkem</t>
  </si>
  <si>
    <t>1101</t>
  </si>
  <si>
    <t>vedení klinického pracoviště</t>
  </si>
  <si>
    <t>vedení klinického pracoviště Celkem</t>
  </si>
  <si>
    <t>1105</t>
  </si>
  <si>
    <t>IOP - Mod.obn.přístr.vyb.traumatologického c.</t>
  </si>
  <si>
    <t>IOP - Mod.obn.přístr.vyb.traumatologického c. Celkem</t>
  </si>
  <si>
    <t>1106</t>
  </si>
  <si>
    <t>IOP - Mod.tech.vyb.v oblasti prevence nozokomiál.infek.</t>
  </si>
  <si>
    <t>IOP - Mod.tech.vyb.v oblasti prevence nozokomiál.infek. Celkem</t>
  </si>
  <si>
    <t>1108</t>
  </si>
  <si>
    <t>IOP Mod.a obnova přístroj.vyb.komplex.rehab.péče</t>
  </si>
  <si>
    <t>IOP Mod.a obnova přístroj.vyb.komplex.rehab.péče Celkem</t>
  </si>
  <si>
    <t>1181</t>
  </si>
  <si>
    <t>(prázdné)</t>
  </si>
  <si>
    <t>(prázdné) Celkem</t>
  </si>
  <si>
    <t>1183</t>
  </si>
  <si>
    <t>1185</t>
  </si>
  <si>
    <t>ZA090</t>
  </si>
  <si>
    <t>Vata buničitá přířezy 37 x 57 cm 2730152</t>
  </si>
  <si>
    <t>ZA331</t>
  </si>
  <si>
    <t>Obinadlo fixa crep 10 cm x 4 m 1323100104</t>
  </si>
  <si>
    <t>ZA340</t>
  </si>
  <si>
    <t>Obinadlo hydrofilní 12 cm x   5 m 13008</t>
  </si>
  <si>
    <t>ZA423</t>
  </si>
  <si>
    <t>Obinadlo elastické idealtex 12 cm x 5 m 9310633</t>
  </si>
  <si>
    <t>ZA451</t>
  </si>
  <si>
    <t>Náplast omniplast 5 cm x 9,2 m 9004540 (900429)</t>
  </si>
  <si>
    <t>ZA459</t>
  </si>
  <si>
    <t>Kompresa AB 10 x 20 cm / 1 ks sterilní NT savá 1230114021</t>
  </si>
  <si>
    <t>ZA497</t>
  </si>
  <si>
    <t>Krytí bactigras   5 x   5 cm bal. á 50 ks 7456</t>
  </si>
  <si>
    <t>ZA544</t>
  </si>
  <si>
    <t>Krytí inadine nepřilnavé 5,0 x 5,0 cm 1/10 SYS01481EE</t>
  </si>
  <si>
    <t>ZA547</t>
  </si>
  <si>
    <t>Krytí inadine nepřilnavé 9,5 x 9,5 cm 1/10 SYS01512EE</t>
  </si>
  <si>
    <t>ZA576</t>
  </si>
  <si>
    <t>Mediset pro močovou katetriz. á 20 ks 4552710</t>
  </si>
  <si>
    <t>ZA593</t>
  </si>
  <si>
    <t>Tampon stáčený sterilní 20 x 20 cm / 5 ks 28003</t>
  </si>
  <si>
    <t>ZA614</t>
  </si>
  <si>
    <t>Gáza přířezy 48 cm x 50 cm 17 nití karton á 750 ks 07012+</t>
  </si>
  <si>
    <t>ZB084</t>
  </si>
  <si>
    <t>Náplast transpore 2,50 cm x 9,14 m 1527-1</t>
  </si>
  <si>
    <t>ZC846</t>
  </si>
  <si>
    <t>Kompresa AB 15 x 25 cm /1 ks sterilní NT savá 1230114031</t>
  </si>
  <si>
    <t>ZI558</t>
  </si>
  <si>
    <t>Náplast curapor   7 x   5 cm 22 120 ( náhrada za cosmopor )</t>
  </si>
  <si>
    <t>Náplast curapor   7 x   5 cm 22120 ( náhrada za cosmopor )</t>
  </si>
  <si>
    <t>ZI602</t>
  </si>
  <si>
    <t>Náplast curapor 10 x 34 cm 22126 ( náhrada za cosmopor )</t>
  </si>
  <si>
    <t>ZK404</t>
  </si>
  <si>
    <t>Roztok prontosan 350 ml 400416</t>
  </si>
  <si>
    <t>ZL667</t>
  </si>
  <si>
    <t>Náplast tegaderm i.v. advanced 6,5 cm x 7 cm bal. á 400 ks 1683</t>
  </si>
  <si>
    <t>ZL997</t>
  </si>
  <si>
    <t>Obinadlo hyrofilní sterilní 10 cm x 5 m  004310174</t>
  </si>
  <si>
    <t>ZE264</t>
  </si>
  <si>
    <t>Krytí hydrofilm 10 cm x 10 m 685792</t>
  </si>
  <si>
    <t>ZM336</t>
  </si>
  <si>
    <t>Krytí pooperační a fixační s absorpční pěnou OPSITE Post-Op Visible omyvatelné průhledné vel. 30 x 10 cm bal. á 20 ks 66800140</t>
  </si>
  <si>
    <t>ZM335</t>
  </si>
  <si>
    <t>Krytí pooperační a fixační s absorpční pěnou OPSITE Post-Op Visible omyvatelné průhledné vel. 25 x 10 cm bal. á 20 ks 66800139</t>
  </si>
  <si>
    <t>ZM334</t>
  </si>
  <si>
    <t>Krytí pooperační a fixační s absorpční pěnou OPSITE Post-Op Visible omyvatelné průhledné vel. 20 x 10 cm bal. á 20 ks 66800138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</si>
  <si>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</si>
  <si>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</si>
  <si>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</si>
  <si>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</si>
  <si>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</si>
  <si>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</si>
  <si>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</si>
  <si>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</si>
  <si>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</si>
  <si>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</si>
  <si>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ZA884</t>
  </si>
  <si>
    <t>Rourka rektální CH22 délka 40 cm 19-22.100</t>
  </si>
  <si>
    <t>ZA897</t>
  </si>
  <si>
    <t>Nůž na stehy krátký sterilní bal. á 100 ks 11.000.00.010</t>
  </si>
  <si>
    <t>ZB117</t>
  </si>
  <si>
    <t>Lanceta haemolance modrá, á 150 ks, DIS7575</t>
  </si>
  <si>
    <t>Lanceta haemolance modrá bal. á 100 ks DIS7575</t>
  </si>
  <si>
    <t>ZB249</t>
  </si>
  <si>
    <t>Sáček močový s křížovou výpustí sterilní 2000 ml ZAR-TNU201601</t>
  </si>
  <si>
    <t>ZB488</t>
  </si>
  <si>
    <t>Sprej cavilon 28 ml bal. á 12 ks 3346E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</si>
  <si>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</si>
  <si>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</si>
  <si>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</si>
  <si>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</si>
  <si>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</si>
  <si>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</si>
  <si>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ZB762</t>
  </si>
  <si>
    <t>Zkumavka červená 6 ml 456092</t>
  </si>
  <si>
    <t>ZB770</t>
  </si>
  <si>
    <t>Držák jehly excentrický Holdex 450263</t>
  </si>
  <si>
    <t>ZB771</t>
  </si>
  <si>
    <t>Držák jehly základní 450201</t>
  </si>
  <si>
    <t>ZB775</t>
  </si>
  <si>
    <t>Zkumavka koagulace 4 ml modrá 454328</t>
  </si>
  <si>
    <t>ZB777</t>
  </si>
  <si>
    <t>Zkumavka červená 4 ml gel 454071</t>
  </si>
  <si>
    <t>ZB893</t>
  </si>
  <si>
    <t>Stříkačka inzulinová omnican 0,5 ml 100j s jehlou 30 G 9151125S</t>
  </si>
  <si>
    <t>ZB949</t>
  </si>
  <si>
    <t>Pinzeta UH sterilní HAR999565</t>
  </si>
  <si>
    <t>ZC498</t>
  </si>
  <si>
    <t>Držák močových sáčků UH 800800100</t>
  </si>
  <si>
    <t>ZC768</t>
  </si>
  <si>
    <t>Zkumavka 10 ml sterilní bal. á 1250 ks 1009/TE/SG</t>
  </si>
  <si>
    <t>ZC769</t>
  </si>
  <si>
    <t>Hadička spojovací HS 1,8 x 450LL 606301</t>
  </si>
  <si>
    <t>ZD809</t>
  </si>
  <si>
    <t>Kanyla vasofix 20G růžová safety 4269110S-01</t>
  </si>
  <si>
    <t>ZD980</t>
  </si>
  <si>
    <t>Kanyla vasofix 18G zelená safety 4269136S-01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</si>
  <si>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</si>
  <si>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</si>
  <si>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</si>
  <si>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</si>
  <si>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</si>
  <si>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331980455007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</si>
  <si>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</si>
  <si>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</si>
  <si>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</si>
  <si>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</si>
  <si>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</si>
  <si>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</si>
  <si>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</si>
  <si>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ZI179</t>
  </si>
  <si>
    <t>Zkumavka s mediem+ flovakovaný tampon eSwab růžový 490CE.A</t>
  </si>
  <si>
    <t>ZI182</t>
  </si>
  <si>
    <t>Zkumavka + aplikátor s chem.stabilizátorem UriSwab žlutá 802CE.A</t>
  </si>
  <si>
    <t>ZJ310</t>
  </si>
  <si>
    <t>Katetr močový foley CH12 180605-000120</t>
  </si>
  <si>
    <t>ZL105</t>
  </si>
  <si>
    <t xml:space="preserve">Nástavec pro odběr moče ke zkumavce vacuete GREI450251DE </t>
  </si>
  <si>
    <t>Nástavec pro odběr moče ke zkumavce vacuete 450251</t>
  </si>
  <si>
    <t>ZK735</t>
  </si>
  <si>
    <t>Konektor bezjehlový caresite bal. á 200 ks dohodnutá cena 9,60 Kč 415122</t>
  </si>
  <si>
    <t>Konektor bezjehlový caresite bal. á 200 ks dohodnutá cena 7,93 Kč bez DPH 415122</t>
  </si>
  <si>
    <t>ZL688</t>
  </si>
  <si>
    <t>Proužky Accu-Check Inform IIStrip 50 EU1 á 50 ks 05942861</t>
  </si>
  <si>
    <t>ZL689</t>
  </si>
  <si>
    <t>Roztok Accu-Check Performa Int´l Controls 1+2 level 04861736</t>
  </si>
  <si>
    <t>ZL781</t>
  </si>
  <si>
    <t>Konektor bezjehlový K-NECT 7 denní M79400845</t>
  </si>
  <si>
    <t>ZA715</t>
  </si>
  <si>
    <t>Set infuzní intrafix 4062957</t>
  </si>
  <si>
    <t>Set infuzní intrafix primeline classic 150 cm 4062957</t>
  </si>
  <si>
    <t>ZB209</t>
  </si>
  <si>
    <t>Set transfúzní BLLP pro přetlakovou transfuzi bez vzdušného filtru hemomed 05123</t>
  </si>
  <si>
    <t>ZA833</t>
  </si>
  <si>
    <t>Jehla injekční 0,8 x   40 mm zelená 4657527</t>
  </si>
  <si>
    <t>ZA834</t>
  </si>
  <si>
    <t>Jehla injekční 0,7 x   40 mm černá 4660021</t>
  </si>
  <si>
    <t>ZB556</t>
  </si>
  <si>
    <t>Jehla injekční 1,2 x   40 mm růžová 4665120</t>
  </si>
  <si>
    <t>ZB768</t>
  </si>
  <si>
    <t>Jehla vakuová 216/38 mm zelená 450076</t>
  </si>
  <si>
    <t>ZL949</t>
  </si>
  <si>
    <t>Rukavice nitril promedica bez p. L bílé 6N á 100 ks 9399W4</t>
  </si>
  <si>
    <t>ZL948</t>
  </si>
  <si>
    <t>Rukavice nitril promedica bez p. M bílé 6N á 100 ks 9399W3</t>
  </si>
  <si>
    <t>ZM292</t>
  </si>
  <si>
    <t>Rukavice nitril sempercare bez p. M bal. á 200 ks 30 803</t>
  </si>
  <si>
    <t>Rukavice nitril sempercare bez p. M bal. á 200 ks 30803</t>
  </si>
  <si>
    <t>ZM293</t>
  </si>
  <si>
    <t>Rukavice nitril sempercare bez p. L bal. á 200 ks 30 804</t>
  </si>
  <si>
    <t>Rukavice nitril sempercare bez p. L bal. á 200 ks 30804</t>
  </si>
  <si>
    <t>ZA031</t>
  </si>
  <si>
    <t>Vata obvazová 1000 g nest.vinutá 110710</t>
  </si>
  <si>
    <t>ZA329</t>
  </si>
  <si>
    <t>Obinadlo fixa crep   6 cm x 4 m 1323100102</t>
  </si>
  <si>
    <t>ZA338</t>
  </si>
  <si>
    <t>Obinadlo hydrofilní   6 cm x   5 m 13005</t>
  </si>
  <si>
    <t>ZA339</t>
  </si>
  <si>
    <t>Obinadlo hydrofilní   8 cm x   5 m 13006</t>
  </si>
  <si>
    <t>ZA425</t>
  </si>
  <si>
    <t>Obinadlo hydrofilní 10 cm x   5 m 13007</t>
  </si>
  <si>
    <t>ZA427</t>
  </si>
  <si>
    <t>Obinadlo hydrofilní 14 cm x   5 m 13009</t>
  </si>
  <si>
    <t>ZA443</t>
  </si>
  <si>
    <t>Šátek trojcípý pletený 125 x 85 x 85 cm 20001</t>
  </si>
  <si>
    <t>ZA463</t>
  </si>
  <si>
    <t>Kompresa NT 10 x 20 cm / 2 ks sterilní 26620</t>
  </si>
  <si>
    <t>ZA464</t>
  </si>
  <si>
    <t>Kompresa NT 10 x 10 cm / 2 ks sterilní 26520</t>
  </si>
  <si>
    <t>ZA601</t>
  </si>
  <si>
    <t>Obinadlo fixa crep 12 cm x 4 m 1323100105</t>
  </si>
  <si>
    <t>ZB404</t>
  </si>
  <si>
    <t>Náplast cosmos 8 cm x 1m 5403353</t>
  </si>
  <si>
    <t>ZC100</t>
  </si>
  <si>
    <t>Vata buničitá dělená 2 role / 500 ks 40 x 50 mm 1230200310</t>
  </si>
  <si>
    <t>ZD829</t>
  </si>
  <si>
    <t>Bandáž evelína pod sádru 1321303125</t>
  </si>
  <si>
    <t>ZI599</t>
  </si>
  <si>
    <t>Náplast curapor 10 x   8 cm 22121 ( náhrada za cosmopor )</t>
  </si>
  <si>
    <t>ZI600</t>
  </si>
  <si>
    <t>Náplast curapor 10 x 15 cm 22122 ( náhrada za cosmopor )</t>
  </si>
  <si>
    <t>ZI601</t>
  </si>
  <si>
    <t>Náplast curapor 10 x 20 cm 22123 ( náhrada za cosmopor )</t>
  </si>
  <si>
    <t>ZL684</t>
  </si>
  <si>
    <t>Náplast santiband standard poinjekční jednotl. baleno 19 mm x 72 mm 652</t>
  </si>
  <si>
    <t>ZL999</t>
  </si>
  <si>
    <t>Rychloobvaz 8 x 4 cm / 3 ks ( pro obj. 1 kus = 3 náplasti) 001445510</t>
  </si>
  <si>
    <t>ZA705</t>
  </si>
  <si>
    <t>Hadička spojovací HS 1,8 x 450UNIV</t>
  </si>
  <si>
    <t>ZA831</t>
  </si>
  <si>
    <t>Rourka rektální CH20 délka 40 cm 19-20.100</t>
  </si>
  <si>
    <t>ZB006</t>
  </si>
  <si>
    <t>Teploměr digitální thermoval basic 9250391</t>
  </si>
  <si>
    <t>ZD808</t>
  </si>
  <si>
    <t>Kanyla vasofix 22G modrá safety 4269098S-01</t>
  </si>
  <si>
    <t>ZD903</t>
  </si>
  <si>
    <t>Kontejner+lopatka 30 ml nesterilní 331690251330</t>
  </si>
  <si>
    <t>ZI436</t>
  </si>
  <si>
    <t>Brýle kyslíkové americký typ upevnění svorkou SOFT H-103106</t>
  </si>
  <si>
    <t>ZB320</t>
  </si>
  <si>
    <t>Irigátor z PVC kompl d712870</t>
  </si>
  <si>
    <t>ZL717</t>
  </si>
  <si>
    <t>Kanyla introcan safety 3 modrá 22G bal. á 50 ks 4251128-01</t>
  </si>
  <si>
    <t>ZC994</t>
  </si>
  <si>
    <t>Láhev náhradní hi-vac 400 ml 05.000.22.802</t>
  </si>
  <si>
    <t>ZJ672</t>
  </si>
  <si>
    <t>Pohár na moč 250 ml UH GAMA204809</t>
  </si>
  <si>
    <t>ZA832</t>
  </si>
  <si>
    <t>Jehla injekční 0,9 x   40 mm žlutá 4657519</t>
  </si>
  <si>
    <t>Jehla injekční 0,7 x 40 mm černá 4660021</t>
  </si>
  <si>
    <t>DG382</t>
  </si>
  <si>
    <t>Bactec Plus Aerobic</t>
  </si>
  <si>
    <t>DG385</t>
  </si>
  <si>
    <t>Bactec Plus Anaerobic</t>
  </si>
  <si>
    <t>ZA333</t>
  </si>
  <si>
    <t>Krytí aquacel Ag hydrofibre 10 x 10 cm á 10 ks 403708</t>
  </si>
  <si>
    <t>ZA498</t>
  </si>
  <si>
    <t>Krytí bactigras 10 x 10 cm bal. á 10 ks 7457</t>
  </si>
  <si>
    <t>ZA507</t>
  </si>
  <si>
    <t>Náplast tegaderm 8,5 cm x 10,5 cm bal. á 50 ks s výřezem 1635W</t>
  </si>
  <si>
    <t>ZA537</t>
  </si>
  <si>
    <t>Krytí mepilex heel 13 x 20 cm bal. á 5 ks 288100-01</t>
  </si>
  <si>
    <t>ZA539</t>
  </si>
  <si>
    <t>Kompresa NT 10 x 10 cm nesterilní 06103</t>
  </si>
  <si>
    <t>ZA550</t>
  </si>
  <si>
    <t xml:space="preserve">Krytí nu-gel 25 g bal. á 6 ks MNG425 </t>
  </si>
  <si>
    <t>ZA562</t>
  </si>
  <si>
    <t>Náplast cosmopor i. v. 6 x 8 cm 9008054</t>
  </si>
  <si>
    <t>ZA595</t>
  </si>
  <si>
    <t>Náplast tegaderm 6,0 cm x 7,0 cm bal. á 100 ks s výřezem 1623W</t>
  </si>
  <si>
    <t>ZD633</t>
  </si>
  <si>
    <t>Krytí mepilex border sacrum 18 x 18 cm bal. á 5 ks 282000-01</t>
  </si>
  <si>
    <t>ZF351</t>
  </si>
  <si>
    <t>Náplast transpore bílá 1,25 cm x 9,14 m bal. á 24 ks 1534-0</t>
  </si>
  <si>
    <t>ZF352</t>
  </si>
  <si>
    <t>Náplast transpore bílá 2,50 cm x 9,14 m bal. á 12 ks 1534-1</t>
  </si>
  <si>
    <t>ZI974</t>
  </si>
  <si>
    <t>Pěna střední V.A.C M8275052</t>
  </si>
  <si>
    <t>ZA430</t>
  </si>
  <si>
    <t>Obinadlo sádrové gipsan 10 cm x 3 m bal. á 60 ks 1321701103</t>
  </si>
  <si>
    <t>ZK920</t>
  </si>
  <si>
    <t>Kanystr Info V.A.C. M8275063</t>
  </si>
  <si>
    <t>ZL977</t>
  </si>
  <si>
    <t>Kanystr renasys GO 750 ml 66800916</t>
  </si>
  <si>
    <t>ZL975</t>
  </si>
  <si>
    <t>Pěna renasys-F malý set (S) 66800794</t>
  </si>
  <si>
    <t>ZL973</t>
  </si>
  <si>
    <t>Pěna renasys-F střední set (M) 66800795</t>
  </si>
  <si>
    <t>ZA727</t>
  </si>
  <si>
    <t>Kontejner 30 ml sterilní 331690251750</t>
  </si>
  <si>
    <t>ZA749</t>
  </si>
  <si>
    <t>Stříkačka injekční 3-dílná 50 ml LL Omnifix Solo 4617509F</t>
  </si>
  <si>
    <t>ZB755</t>
  </si>
  <si>
    <t>Zkumavka 1 ml K3 edta fialová 454034</t>
  </si>
  <si>
    <t>ZB759</t>
  </si>
  <si>
    <t>Zkumavka červená 8 ml gel 455071</t>
  </si>
  <si>
    <t>ZC906</t>
  </si>
  <si>
    <t>Škrtidlo se sponou pro dospělé 25 x 500 mm KVS25500</t>
  </si>
  <si>
    <t>ZD010</t>
  </si>
  <si>
    <t>Mediset pro žilní katetrizaci 4752002</t>
  </si>
  <si>
    <t>Mediset pro žilní katetrizaci 4752003</t>
  </si>
  <si>
    <t>ZF192</t>
  </si>
  <si>
    <t>Nádoba na kontaminovaný odpad 4 l 15-0004</t>
  </si>
  <si>
    <t>ZK884</t>
  </si>
  <si>
    <t>Kohout trojcestný discofix modrý 4095111</t>
  </si>
  <si>
    <t>Jehla injekční 0,8 x 40 mm zelená 4657527</t>
  </si>
  <si>
    <t>ZI757</t>
  </si>
  <si>
    <t>Rukavice vinyl bez p. S á 100 ks EFEKTVR02</t>
  </si>
  <si>
    <t>ZM051</t>
  </si>
  <si>
    <t>Rukavice nitril promedica bez p. S bílé 6N á 100 ks 9399W2</t>
  </si>
  <si>
    <t>ZM291</t>
  </si>
  <si>
    <t>Rukavice nitril sempercare bez p. S bal. á 200 ks 30 802</t>
  </si>
  <si>
    <t>Rukavice nitril sempercare bez p. S bal. á 200 ks 30802</t>
  </si>
  <si>
    <t>DG395</t>
  </si>
  <si>
    <t>Diagnostická souprava ABO set monoklonální na 30</t>
  </si>
  <si>
    <t>ZA330</t>
  </si>
  <si>
    <t>Obinadlo fixa crep   8 cm x 4 m 1323100103</t>
  </si>
  <si>
    <t>ZA426</t>
  </si>
  <si>
    <t>Obinadlo hydrofilní 16 cm x 10 m 13014</t>
  </si>
  <si>
    <t>ZA432</t>
  </si>
  <si>
    <t>Obvaz sádrový safix plus 14 cm x 3 m 3327430</t>
  </si>
  <si>
    <t>ZA436</t>
  </si>
  <si>
    <t>Obinadlo pruban č.12 427312</t>
  </si>
  <si>
    <t>Náplast cosmos 8 cm x 1 m 5403353</t>
  </si>
  <si>
    <t>ZC725</t>
  </si>
  <si>
    <t>Obvaz ortho-pad 15 cm x 3 m 1320105005</t>
  </si>
  <si>
    <t>ZC848</t>
  </si>
  <si>
    <t>Obvaz ortho-pad 10 cm x 3 m karton á 120 ks 1320105004</t>
  </si>
  <si>
    <t>ZH012</t>
  </si>
  <si>
    <t>Náplast micropore 2,50 cm x 5,00 m 840W</t>
  </si>
  <si>
    <t>ZA437</t>
  </si>
  <si>
    <t>Obinadlo pruban č.14 427314</t>
  </si>
  <si>
    <t>ZA590</t>
  </si>
  <si>
    <t>Obvaz sádrový safix plus   6 cm x 2 m 3327300</t>
  </si>
  <si>
    <t>ZG708</t>
  </si>
  <si>
    <t>Bandáž evelína pod sádru 1321303123</t>
  </si>
  <si>
    <t>ZE894</t>
  </si>
  <si>
    <t>Krytí mepilex transfer Ag 7,5 x 8,5 cm bal. á 10 ks 394000</t>
  </si>
  <si>
    <t>ZK316</t>
  </si>
  <si>
    <t>Obvaz sádrový optimacast bílá 10,0 x 360 cm CF004</t>
  </si>
  <si>
    <t>ZK318</t>
  </si>
  <si>
    <t>Obvaz sádrový optimacast bílá 7,5 x 360 cm CF003</t>
  </si>
  <si>
    <t>ZK319</t>
  </si>
  <si>
    <t>Obvaz sádrový optimacast bílá 5,0 x 360 cm CF002</t>
  </si>
  <si>
    <t>ZA808</t>
  </si>
  <si>
    <t>Kanyla venofix safety 23G modrá 4056353</t>
  </si>
  <si>
    <t>ZB724</t>
  </si>
  <si>
    <t>Kapilára sedimentační kalibrovaná 727111</t>
  </si>
  <si>
    <t>ZB268</t>
  </si>
  <si>
    <t>Stojan sedimentační 836 072</t>
  </si>
  <si>
    <t>ZG454</t>
  </si>
  <si>
    <t>Set k aplikaci koncentrátu krevních destiček box á 20 ks ABS-100 14 (ABS-100 10)</t>
  </si>
  <si>
    <t>Jehla injekční 0,9 x 40 mm žlutá 4657519</t>
  </si>
  <si>
    <t>ZA316</t>
  </si>
  <si>
    <t>Krytí mepitel 7,5 x 10 cm bal. á 10 ks 290710</t>
  </si>
  <si>
    <t>ZA561</t>
  </si>
  <si>
    <t>Kompresa AB 20 x 40 cm / 1 ks sterilní NT savá 1230114051</t>
  </si>
  <si>
    <t>ZA589</t>
  </si>
  <si>
    <t>Tampon sterilní stáčený 30 x 30 cm / 5 ks karton á 1500 ks 28007</t>
  </si>
  <si>
    <t>ZA658</t>
  </si>
  <si>
    <t>Krytí granuflex 10 x 10 cm á 10 ks 187639</t>
  </si>
  <si>
    <t>ZE108</t>
  </si>
  <si>
    <t>Krytí mepilex lite 10 x 10 cm bal. á 10 ks 284100-01</t>
  </si>
  <si>
    <t>ZJ730</t>
  </si>
  <si>
    <t>Krytí granuflex extra thin 10 x 10 cm á 5 ks 187954</t>
  </si>
  <si>
    <t>ZL668</t>
  </si>
  <si>
    <t>Náplast silikon tape 2,5 cm x 5 m bal. á 12 ks 2770-1</t>
  </si>
  <si>
    <t>ZK087</t>
  </si>
  <si>
    <t>Krém cavilon ochranný bariérový á 28 g bal. á 12 ks 3391E</t>
  </si>
  <si>
    <t>Pěna renasys-F střední set 66800795</t>
  </si>
  <si>
    <t>ZD634</t>
  </si>
  <si>
    <t>Krytí mepilex border sacrum 23 x 23 cm bal. á 5 ks 282400-01</t>
  </si>
  <si>
    <t>ZA615</t>
  </si>
  <si>
    <t>Tampón cavilon 1 ml bal. á 25 ks 3343E</t>
  </si>
  <si>
    <t>ZA458</t>
  </si>
  <si>
    <t>Kompresa vliwazel 20 x 40 / 50 ks nesterilní 30436</t>
  </si>
  <si>
    <t>ZB173</t>
  </si>
  <si>
    <t>Maska kyslíková s hadičkou a nosní svorkou dospělá H-103013</t>
  </si>
  <si>
    <t>Maska kyslíková s hadičkou a nosní svorkou dospělá H-103013, OS/100</t>
  </si>
  <si>
    <t>ZB337</t>
  </si>
  <si>
    <t>Manžeta TK dospělá 37-51 cm velká M1575A</t>
  </si>
  <si>
    <t>ZB453</t>
  </si>
  <si>
    <t>Lopatka dřevěná ústní sterilní bal. á 100 ks 4700096</t>
  </si>
  <si>
    <t>ZB804</t>
  </si>
  <si>
    <t>Regulátor průtoku infúze dosicair DF 100</t>
  </si>
  <si>
    <t>ZB867</t>
  </si>
  <si>
    <t>Maska anesteziologická č.3 7193</t>
  </si>
  <si>
    <t>ZC074</t>
  </si>
  <si>
    <t>Nebulizátor Typ 753 pro dospělé 01.000.08.753</t>
  </si>
  <si>
    <t>ZC648</t>
  </si>
  <si>
    <t>Elektroda EKG s gelem ovál 51 x 33 mm pro dospělé H-108006</t>
  </si>
  <si>
    <t>ZD616</t>
  </si>
  <si>
    <t>Mediset pro močovou katetriz.+ aqua 4753881</t>
  </si>
  <si>
    <t>ZD650</t>
  </si>
  <si>
    <t>Aquapak - sterilní voda  340 ml s adaptérem bal. á 20 ks 400340</t>
  </si>
  <si>
    <t>ZD945</t>
  </si>
  <si>
    <t>Filtr bakteriální a virový 1544</t>
  </si>
  <si>
    <t>ZH845</t>
  </si>
  <si>
    <t>Tyčinka vatová medcomfort + glyc. citónová příchuť bal. á 75 ks 09157-100</t>
  </si>
  <si>
    <t>ZK798</t>
  </si>
  <si>
    <t xml:space="preserve">Zátka combi modrá 4495152 </t>
  </si>
  <si>
    <t>ZK799</t>
  </si>
  <si>
    <t>Zátka combi červená 4495101</t>
  </si>
  <si>
    <t>ZB947</t>
  </si>
  <si>
    <t>Manžeta TK dospělá 27 - 35 cm M1574A</t>
  </si>
  <si>
    <t>ZB253</t>
  </si>
  <si>
    <t>Filtr iso-gard bakteriální virový čistý bal. á 25 ks 19212</t>
  </si>
  <si>
    <t>ZB908</t>
  </si>
  <si>
    <t>Hadička spojovací stíněná 1 mm/150 cm bal. á 20 ks 1100 1150 E</t>
  </si>
  <si>
    <t>ZB669</t>
  </si>
  <si>
    <t>Hadice odsávací 2 kohouty 7/11, délka 180 cm Softub TA 7181</t>
  </si>
  <si>
    <t>ZD848</t>
  </si>
  <si>
    <t>Katetr CVC 2 lumen certofix duo 730 bal. á 10 ks 4162307E</t>
  </si>
  <si>
    <t>ZI492</t>
  </si>
  <si>
    <t>Rukavice latex bez p. XL 01039-XL</t>
  </si>
  <si>
    <t>ZI493</t>
  </si>
  <si>
    <t>Rukavice vinyl bez p. XL 01260-XL (364-XL)</t>
  </si>
  <si>
    <t>ZI758</t>
  </si>
  <si>
    <t>Rukavice vinyl bez p. M á 100 ks EFEKTVR03</t>
  </si>
  <si>
    <t>ZM294</t>
  </si>
  <si>
    <t>Rukavice nitril sempercare bez p. XL bal. á 180 ks 30 818</t>
  </si>
  <si>
    <t>Rukavice nitril sempercare bez p. XL bal. á 180 ks 30818</t>
  </si>
  <si>
    <t>ZA325</t>
  </si>
  <si>
    <t>Krytí hypro-sorb R 65 x 55 mm 002</t>
  </si>
  <si>
    <t>ZA465</t>
  </si>
  <si>
    <t>Fólie incizní raucodrape sterilní 45 x 50 cm 23445</t>
  </si>
  <si>
    <t>ZA502</t>
  </si>
  <si>
    <t>Tampon nesterilní stáčený 30 x 60 cm 1320300406</t>
  </si>
  <si>
    <t>ZA620</t>
  </si>
  <si>
    <t>Fólie incizní ioban antimikrobiální 66 x 45 cm, incizie 56 x 45 cm  6650</t>
  </si>
  <si>
    <t>ZA640</t>
  </si>
  <si>
    <t>Krytí traumacel taf light 7,5 x 5 cm bal. á 10 ks V0081947</t>
  </si>
  <si>
    <t>ZK403</t>
  </si>
  <si>
    <t>Krytí cutisorb LA 10 cm x 10 cm bal. á 10 ks (náhrada za melolin) 7259404</t>
  </si>
  <si>
    <t>ZA556</t>
  </si>
  <si>
    <t>Obvaz sádrový safix plus 10 cm x 3 m 3327410</t>
  </si>
  <si>
    <t>ZA592</t>
  </si>
  <si>
    <t>Obvaz sádrový safix plus   8 cm x 3 m 3327400</t>
  </si>
  <si>
    <t>ZL996</t>
  </si>
  <si>
    <t>Obinadlo hyrofilní sterilní  8 cm x 5 m  004310182</t>
  </si>
  <si>
    <t>ZF042</t>
  </si>
  <si>
    <t>Krytí mastný tyl jelonet 10 x 10 cm á 10 ks 7404</t>
  </si>
  <si>
    <t>ZL985</t>
  </si>
  <si>
    <t>Krytí transparentní filmové 20 x 30 cm bal. á 10 ks 66800394</t>
  </si>
  <si>
    <t>ZL801</t>
  </si>
  <si>
    <t>Houba V.A.C. Veraflo Dressing small ULTVFL05SM</t>
  </si>
  <si>
    <t>KE399</t>
  </si>
  <si>
    <t>vaper se sáním 227301</t>
  </si>
  <si>
    <t>KF773</t>
  </si>
  <si>
    <t>set autotransfúzní s 3cestným konektorem 10156,10150,14309</t>
  </si>
  <si>
    <t>ZA095</t>
  </si>
  <si>
    <t>Cement kostní palacos R+G 2 x 40 g á 2 ks 66017569</t>
  </si>
  <si>
    <t>ZA758</t>
  </si>
  <si>
    <t>Drén redon CH14 50 cm U2111400</t>
  </si>
  <si>
    <t>ZA759</t>
  </si>
  <si>
    <t>Drén redon CH10 50 cm U2111000</t>
  </si>
  <si>
    <t>ZA760</t>
  </si>
  <si>
    <t>Drén redon CH8 50 cm U2110800</t>
  </si>
  <si>
    <t>ZA791</t>
  </si>
  <si>
    <t>Stříkačka janett 3-dílná 140-160 ml vyplachovací JNP1543 MED114408</t>
  </si>
  <si>
    <t>Stříkačka janett 3-dílná 140-160 ml sterilní vyplachovací JNP1543 MED114408</t>
  </si>
  <si>
    <t>ZB081</t>
  </si>
  <si>
    <t>Kanyla na rameno vel. 7 žebrovaná bal. á 5 ks 214116</t>
  </si>
  <si>
    <t>ZB082</t>
  </si>
  <si>
    <t>Kanyla na rameno 8,5 x 75 mm 214120</t>
  </si>
  <si>
    <t>ZB131</t>
  </si>
  <si>
    <t>Pumpa fms - jedno denní set artoskop bal. á 30 ks 4503</t>
  </si>
  <si>
    <t>Pumpa fms - jednodenní set artoskop bal. á 30 ks 4503</t>
  </si>
  <si>
    <t>ZB553</t>
  </si>
  <si>
    <t>Láhev redon hi-vac 400 ml-kompletní 05.000.22.803</t>
  </si>
  <si>
    <t>ZB751</t>
  </si>
  <si>
    <t>Hadice PVC 8/12 á 30 m P00468</t>
  </si>
  <si>
    <t>ZB780</t>
  </si>
  <si>
    <t>Kontejner 120 ml sterilní 331690250350</t>
  </si>
  <si>
    <t>ZB844</t>
  </si>
  <si>
    <t>Esmarch 60 x 1250 KVS 06125</t>
  </si>
  <si>
    <t>ZB885</t>
  </si>
  <si>
    <t>Vrták 1.1 mm se 2 drážkami, pro mini rychlospojku 513.030</t>
  </si>
  <si>
    <t>ZC751</t>
  </si>
  <si>
    <t>Čepelka skalpelová 11 BB511</t>
  </si>
  <si>
    <t>ZC752</t>
  </si>
  <si>
    <t>Čepelka skalpelová 15 BB515</t>
  </si>
  <si>
    <t>ZC757</t>
  </si>
  <si>
    <t>Čepelka skalpelová 24 BB524</t>
  </si>
  <si>
    <t>ZC941</t>
  </si>
  <si>
    <t>Vak k odsávačce 3 l jednorázový bal. á 24 ks 57187</t>
  </si>
  <si>
    <t>ZG498</t>
  </si>
  <si>
    <t>Pulsavac á 10 ks 00-5150-475-00</t>
  </si>
  <si>
    <t>ZG500</t>
  </si>
  <si>
    <t>Pulsavac plus hip kit á 10 ks 00-5150-482-00</t>
  </si>
  <si>
    <t>ZG501</t>
  </si>
  <si>
    <t>Singl easymix á 10 ks 02-0305AAP</t>
  </si>
  <si>
    <t>ZG502</t>
  </si>
  <si>
    <t>Double easymix 02-0306AAP</t>
  </si>
  <si>
    <t>ZG503</t>
  </si>
  <si>
    <t>Cement kostní hi - fatigue 2 x 40 g 00-1120-240-01</t>
  </si>
  <si>
    <t>ZG504</t>
  </si>
  <si>
    <t>Cement Hi-fatigue 1 x 40 00-1121-140-01</t>
  </si>
  <si>
    <t>ZH852</t>
  </si>
  <si>
    <t>Souprava odsávací Yankauer 6 mm s rukojetí 34102</t>
  </si>
  <si>
    <t>ZI283</t>
  </si>
  <si>
    <t>Elektroda VAPR Premiere 90 DEPuy 227204</t>
  </si>
  <si>
    <t>ZI781</t>
  </si>
  <si>
    <t>Elektroda neutrální monopolární pro dospělé á 100 ks 2125</t>
  </si>
  <si>
    <t>ZB162</t>
  </si>
  <si>
    <t>Fréza k shaveru 4,0 mm 7780</t>
  </si>
  <si>
    <t>Fréza k shaveru 4,0 mm 287789 (7785)</t>
  </si>
  <si>
    <t>ZB921</t>
  </si>
  <si>
    <t>Nůžky oční rovné hrotnatotupé 11,5 cm 397113380150</t>
  </si>
  <si>
    <t>ZD129</t>
  </si>
  <si>
    <t>Fréza k dyonicsu 4,5 mm 7205306</t>
  </si>
  <si>
    <t>ZE658</t>
  </si>
  <si>
    <t>List pilový 90 x 25 x 1,19 mm GE245SU</t>
  </si>
  <si>
    <t>ZG964</t>
  </si>
  <si>
    <t>Elektroda nožová á 5 ks 80-510-06</t>
  </si>
  <si>
    <t>ZH662</t>
  </si>
  <si>
    <t>Svorka rovná Mosquito-Halsted 1 x 2 zuby 12 cm 397115080030</t>
  </si>
  <si>
    <t>ZI045</t>
  </si>
  <si>
    <t>Kanyla na rameno 285180</t>
  </si>
  <si>
    <t>ZB127</t>
  </si>
  <si>
    <t>Pilka k vrtačce compact 90/69 x 18 x 1.2/1.0 mm 519.113</t>
  </si>
  <si>
    <t>List pilový k vrtačce compact 90/69 x 18 x 1.2/1.0 mm 519.113</t>
  </si>
  <si>
    <t>ZK017</t>
  </si>
  <si>
    <t>Miska kruhová 1,0 litr výška 73 mm JG524R</t>
  </si>
  <si>
    <t>ZL991</t>
  </si>
  <si>
    <t>Drát s ouškem 2,4 x 15 254728</t>
  </si>
  <si>
    <t>ZB517</t>
  </si>
  <si>
    <t>Fréza k shaveru GB975SU</t>
  </si>
  <si>
    <t>ZG163</t>
  </si>
  <si>
    <t>Sonda háková se stupnicí 3,0 mm AT304-027</t>
  </si>
  <si>
    <t>ZG161</t>
  </si>
  <si>
    <t>Punch artroskopický pravostranný AT301-014</t>
  </si>
  <si>
    <t>KA356</t>
  </si>
  <si>
    <t>jehla 12° rapidLoc-PLA 228321</t>
  </si>
  <si>
    <t>ZJ505</t>
  </si>
  <si>
    <t>Lžička ostrá oválná fig. 0 4,8 mm 17,2 cm 397125080120</t>
  </si>
  <si>
    <t>ZD516</t>
  </si>
  <si>
    <t>Fréza kostní ultraagresivní váleček 4,0 mm bal. á 5 ks 283465</t>
  </si>
  <si>
    <t>ZL550</t>
  </si>
  <si>
    <t>List pilový 90/25 1,27 25-0901-27A-V1</t>
  </si>
  <si>
    <t>List pilový OSC/AO 25 x 90 x 1,27 GTS rozš. 25-0901-27A-V1</t>
  </si>
  <si>
    <t>KA357</t>
  </si>
  <si>
    <t>Pistole aplikační mitek meniscal applier 228000</t>
  </si>
  <si>
    <t>ZI535</t>
  </si>
  <si>
    <t>List pilový 5023-143</t>
  </si>
  <si>
    <t>KC057</t>
  </si>
  <si>
    <t>vaper short elektrode 2,3 mm 227213</t>
  </si>
  <si>
    <t>ZD204</t>
  </si>
  <si>
    <t>Fréza měkotkáňová ultra agresive plus 4 mm bal. á 5 ks 283429</t>
  </si>
  <si>
    <t>ZG160</t>
  </si>
  <si>
    <t>Punch artroskopický zvednutý AT301-011</t>
  </si>
  <si>
    <t>ZH840</t>
  </si>
  <si>
    <t>Nádoba pro mražení tkání bal. á 8 sad CDR7000AU</t>
  </si>
  <si>
    <t>ZK694</t>
  </si>
  <si>
    <t>Fréza k shaveru 4,0 mm 287449</t>
  </si>
  <si>
    <t>KF787</t>
  </si>
  <si>
    <t>ZF174</t>
  </si>
  <si>
    <t>Nádoba na histologický mat. 400 ml 333000041012</t>
  </si>
  <si>
    <t>ZH060</t>
  </si>
  <si>
    <t>Fréza k shaveru GB976SU</t>
  </si>
  <si>
    <t>ZI534</t>
  </si>
  <si>
    <t>List pilový 5023-133</t>
  </si>
  <si>
    <t>ZI849</t>
  </si>
  <si>
    <t>Elektroda VAPR Premiere 50 koncová kolenní s integ.kabelem a sáním 227504</t>
  </si>
  <si>
    <t>ZL549</t>
  </si>
  <si>
    <t>Elektroda radiofrekvenční vaper 2.3 s bočním pálením a přívodným kabelem pro artroskopie zápěstí 227211</t>
  </si>
  <si>
    <t>ZL170</t>
  </si>
  <si>
    <t>Aplikátor na kotvy Omnispan jednorázový  228143</t>
  </si>
  <si>
    <t>ZM265</t>
  </si>
  <si>
    <t>Nůžky preparační metzenbaum 180 mm BC602R</t>
  </si>
  <si>
    <t>ZH663</t>
  </si>
  <si>
    <t>Elektroda jednorázová neutrální pro děti 80-344-09-04/5</t>
  </si>
  <si>
    <t>ZG162</t>
  </si>
  <si>
    <t>Punch artroskopický levostranný plochý AT301-013</t>
  </si>
  <si>
    <t>ZK562</t>
  </si>
  <si>
    <t>Fréza k shaveru dyonics 5,5 mm 72200082</t>
  </si>
  <si>
    <t>ZL830</t>
  </si>
  <si>
    <t>Fréza k shaveru dyonics 4,5 mm 7205341</t>
  </si>
  <si>
    <t>ZK824</t>
  </si>
  <si>
    <t>Vrták kanalizovaný pr. 5,0 mm 397129798630</t>
  </si>
  <si>
    <t>ZH423</t>
  </si>
  <si>
    <t>Podložka pod paty Sláva  PP 210-PP-V</t>
  </si>
  <si>
    <t>KG639</t>
  </si>
  <si>
    <t>ZC568</t>
  </si>
  <si>
    <t>List pilový 46/25 x 6.0 x 0.6/0.4 mm 519.230</t>
  </si>
  <si>
    <t>ZM437</t>
  </si>
  <si>
    <t>Punch LW ACC STR 3,20 x 4,90 mm 49-1240-C</t>
  </si>
  <si>
    <t>ZM449</t>
  </si>
  <si>
    <t>Oval burr EB 5,5 mm 021955HS-X</t>
  </si>
  <si>
    <t>ZF311</t>
  </si>
  <si>
    <t>Latarjet glenoid 3,2 mm drill 285300</t>
  </si>
  <si>
    <t>ZA117</t>
  </si>
  <si>
    <t>Fréza sh ultra agressve + 5 mm 7428</t>
  </si>
  <si>
    <t>ZM439</t>
  </si>
  <si>
    <t>LWACCPunch 15*30*R 3,20 x 4,90 mm 49-1245-C</t>
  </si>
  <si>
    <t>ZF314</t>
  </si>
  <si>
    <t>Fréza sh ultra agressve+ 4 mm 7427</t>
  </si>
  <si>
    <t>ZM436</t>
  </si>
  <si>
    <t>Pedál FMS-4 cestný 4176</t>
  </si>
  <si>
    <t>ZM444</t>
  </si>
  <si>
    <t>Pinzeta bipolární 16,5 cm 114081580</t>
  </si>
  <si>
    <t>ZF687</t>
  </si>
  <si>
    <t>Drill pin 0,094 x 14 219321</t>
  </si>
  <si>
    <t>ZM451</t>
  </si>
  <si>
    <t>Tap 211035</t>
  </si>
  <si>
    <t>ZM463</t>
  </si>
  <si>
    <t>Pumpa příslušenství FMS přísl. sání 50 ks 4505</t>
  </si>
  <si>
    <t>ZM461</t>
  </si>
  <si>
    <t>Femorální Anteromedial 5,5 mm 254672</t>
  </si>
  <si>
    <t>ZM462</t>
  </si>
  <si>
    <t>Femorální Anteromedial 6,5 mm 254686</t>
  </si>
  <si>
    <t>ZM447</t>
  </si>
  <si>
    <t>Full radius EB bend 4,2 mm 023242HS-X</t>
  </si>
  <si>
    <t>ZM452</t>
  </si>
  <si>
    <t>Drill Bit 211036</t>
  </si>
  <si>
    <t>ZF310</t>
  </si>
  <si>
    <t>Bay pt pin 0,094 x 12 219322</t>
  </si>
  <si>
    <t>ZB207</t>
  </si>
  <si>
    <t>Pinzeta chirurgická velmi jemná 1 x 2 zuby 14,5 cm 397114080530</t>
  </si>
  <si>
    <t>ZM438</t>
  </si>
  <si>
    <t>Punch LW ACC 15*STR 3,20 x 4,90 mm 49-1244-C</t>
  </si>
  <si>
    <t>ZM456</t>
  </si>
  <si>
    <t>Nástavec 30 mm Milagro 5,6 mm 219438</t>
  </si>
  <si>
    <t>ZM411</t>
  </si>
  <si>
    <t>Kanyla na rameno 8,5 x 75 mm 214120-X</t>
  </si>
  <si>
    <t>ZM409</t>
  </si>
  <si>
    <t>Kanyla na rameno 5,5 x 75 mm 214106-X</t>
  </si>
  <si>
    <t>ZM412</t>
  </si>
  <si>
    <t>Kanyla na rameno 8,5 x 90 mm 214122</t>
  </si>
  <si>
    <t>ZD084</t>
  </si>
  <si>
    <t>Drát s očkem 219328</t>
  </si>
  <si>
    <t>ZM446</t>
  </si>
  <si>
    <t>Barrier backed floor paad 4 x 40"L 84625</t>
  </si>
  <si>
    <t>ZM445</t>
  </si>
  <si>
    <t>Kleště Luer zahnuté 15 cm 116080080</t>
  </si>
  <si>
    <t>ZI889</t>
  </si>
  <si>
    <t>Pumpa přísl. irigation 1102</t>
  </si>
  <si>
    <t>ZM448</t>
  </si>
  <si>
    <t>Elektroda Vapr 2,3 mm 227213</t>
  </si>
  <si>
    <t>ZB243</t>
  </si>
  <si>
    <t>Duckbill punch straight 225-800-102</t>
  </si>
  <si>
    <t>Punch artroskopický rovný 225-800-102</t>
  </si>
  <si>
    <t>ZM440</t>
  </si>
  <si>
    <t>LWACCPunch 15*30*L 3,20 x 4,90 mm 49-1246-C</t>
  </si>
  <si>
    <t>ZM441</t>
  </si>
  <si>
    <t>Obturator lupine 214639</t>
  </si>
  <si>
    <t>ZM459</t>
  </si>
  <si>
    <t>Duckling upbiter 22 cm 225-830-405</t>
  </si>
  <si>
    <t>ZM455</t>
  </si>
  <si>
    <t>Expressew III needle 214141</t>
  </si>
  <si>
    <t>ZM457</t>
  </si>
  <si>
    <t>Nástavec 23 mm Milagro 5,6 mm 219446</t>
  </si>
  <si>
    <t>ZI890</t>
  </si>
  <si>
    <t>Drát K s trockar špičkou 2,4 x 15 pin drill tip 254729</t>
  </si>
  <si>
    <t>ZM450</t>
  </si>
  <si>
    <t>Mini Round Bur 7730</t>
  </si>
  <si>
    <t>ZM443</t>
  </si>
  <si>
    <t>Nůžky zahnuté 13 cm 113080410</t>
  </si>
  <si>
    <t>ZM454</t>
  </si>
  <si>
    <t>Expressew III wl hook 214124</t>
  </si>
  <si>
    <t>ZM442</t>
  </si>
  <si>
    <t>Ideal Suture Shuttle 90° 251005</t>
  </si>
  <si>
    <t>ZD148</t>
  </si>
  <si>
    <t>Fréza k dyonicsu 4,0 mm, bal.á 6 ks, 7205326</t>
  </si>
  <si>
    <t>ZM453</t>
  </si>
  <si>
    <t>Gryphon Hip Gudie 213042</t>
  </si>
  <si>
    <t>ZM458</t>
  </si>
  <si>
    <t>Duckling straig 22 cm 225-830-402</t>
  </si>
  <si>
    <t>ZH277</t>
  </si>
  <si>
    <t>Nůžky oční zahnuté hrotnatotupé 11,5 cm 397113380100</t>
  </si>
  <si>
    <t>ZM460</t>
  </si>
  <si>
    <t>Elektroda Vapr 2,3 mm 227252</t>
  </si>
  <si>
    <t>ZM410</t>
  </si>
  <si>
    <t>Kanyla na rameno 5,5 x 55 mm 214118</t>
  </si>
  <si>
    <t>ZG519</t>
  </si>
  <si>
    <t>Svorka na cévy mosquito-halsted 12 cm 397115081030</t>
  </si>
  <si>
    <t>ZL857</t>
  </si>
  <si>
    <t>Naražeč kostních štěpů 9 mm 210 mm 397128090040</t>
  </si>
  <si>
    <t>ZM387</t>
  </si>
  <si>
    <t>Jehelec s vnitřním uzávěrem tvrdokový 20,5 cm 397132060830</t>
  </si>
  <si>
    <t>ZC967</t>
  </si>
  <si>
    <t>Cement kostní copal 1 x 40 g</t>
  </si>
  <si>
    <t>ZH059</t>
  </si>
  <si>
    <t>Kabel oboustranný ochranný 5 m 15.2014-500</t>
  </si>
  <si>
    <t>ZC886</t>
  </si>
  <si>
    <t>Svorkovnice ochranná 3 ks 2 m 15.2017-200</t>
  </si>
  <si>
    <t>ZM421</t>
  </si>
  <si>
    <t>Arthflow obturator pro 2,4 mm 225-510-532</t>
  </si>
  <si>
    <t>ZM422</t>
  </si>
  <si>
    <t>Arthflow trocar pro 2,4 mm 225-510-432</t>
  </si>
  <si>
    <t>ZM428</t>
  </si>
  <si>
    <t>Adapter storz 250-039-000</t>
  </si>
  <si>
    <t>ZM423</t>
  </si>
  <si>
    <t xml:space="preserve">Acorn reamer-thinshaft 8 mm 219338 </t>
  </si>
  <si>
    <t>ZD360</t>
  </si>
  <si>
    <t>Kabel světelný 4,8 mm 230 cm 250-048-230</t>
  </si>
  <si>
    <t>ZM427</t>
  </si>
  <si>
    <t xml:space="preserve">Coocoolpulse 90 elekttrode 228146 </t>
  </si>
  <si>
    <t>ZM426</t>
  </si>
  <si>
    <t xml:space="preserve">Coocoolpulse 90 elekttrode w/HC 228147 </t>
  </si>
  <si>
    <t>ZM425</t>
  </si>
  <si>
    <t>Vaper side effect handpiece 227301</t>
  </si>
  <si>
    <t>ZM424</t>
  </si>
  <si>
    <t>Acorn reamer-thinshaft 9 mm 219339</t>
  </si>
  <si>
    <t>ZM430</t>
  </si>
  <si>
    <t>Femoralaimer 7 mm offset 219357</t>
  </si>
  <si>
    <t>ZF141</t>
  </si>
  <si>
    <t>Arthview 2,4 mm/30° 225-224-030</t>
  </si>
  <si>
    <t>ZM429</t>
  </si>
  <si>
    <t>Adapter storz Olympus 250-042-000</t>
  </si>
  <si>
    <t>ZC430</t>
  </si>
  <si>
    <t>Kabel oboustranný ochranný 2 m 15.2014-200</t>
  </si>
  <si>
    <t>ZC896</t>
  </si>
  <si>
    <t>Svorkovnice ochranná 3 ks 6 m 15.2017-600</t>
  </si>
  <si>
    <t>ZC973</t>
  </si>
  <si>
    <t>Arthview 4 mm/30/175 mm 225-140-030</t>
  </si>
  <si>
    <t>ZK537</t>
  </si>
  <si>
    <t>Vrták koncovka tříhran 2,7 mm; 80 mm 397129798612</t>
  </si>
  <si>
    <t>ZB934</t>
  </si>
  <si>
    <t>Kabel oboustranný ochranný 1 m 15.2014-100</t>
  </si>
  <si>
    <t>ZD512</t>
  </si>
  <si>
    <t>Držák skalpelových čepelek č. 4 B397112910004</t>
  </si>
  <si>
    <t>ZA856</t>
  </si>
  <si>
    <t>Vosk kostní bone wax 2,5 g, á 24 ks, W810T</t>
  </si>
  <si>
    <t>ZK068</t>
  </si>
  <si>
    <t>Nůžky oční O/O 110 mm zahnuté do strany BC117R</t>
  </si>
  <si>
    <t>ZI874</t>
  </si>
  <si>
    <t>Fréza k dyonicsu abrader 4,0 mm 7205324</t>
  </si>
  <si>
    <t>ZG529</t>
  </si>
  <si>
    <t>Kanyla na rameno  vel. 5,5 x 75 mm 214106</t>
  </si>
  <si>
    <t>ZK355</t>
  </si>
  <si>
    <t>Pouzdro vrtací pr. 7,2 mm 12979020</t>
  </si>
  <si>
    <t>ZE781</t>
  </si>
  <si>
    <t>Svorka na cévy rovná Rochester-Pean 26 cm B397115910123</t>
  </si>
  <si>
    <t>ZJ638</t>
  </si>
  <si>
    <t>Kleště štípací blumenthal na kosti 15,5 cm B397116910522</t>
  </si>
  <si>
    <t>ZM636</t>
  </si>
  <si>
    <t>Tibial guide/ratchet 219301</t>
  </si>
  <si>
    <t>ZM638</t>
  </si>
  <si>
    <t>Femoralaimer 6 mm offset 219356</t>
  </si>
  <si>
    <t>ZM645</t>
  </si>
  <si>
    <t>Chondro pick mallet 225-600-225</t>
  </si>
  <si>
    <t>ZM642</t>
  </si>
  <si>
    <t xml:space="preserve">Acorn reamer-thinshaft 10 mm 219335 </t>
  </si>
  <si>
    <t>ZM606</t>
  </si>
  <si>
    <t>Chondro pick 90°angled tip 225-600-290</t>
  </si>
  <si>
    <t>ZM605</t>
  </si>
  <si>
    <t>Chondro pick 60°angled tip 225-600-260</t>
  </si>
  <si>
    <t>ZM604</t>
  </si>
  <si>
    <t>Hex Driver 3,5 cann 219203</t>
  </si>
  <si>
    <t>ZM639</t>
  </si>
  <si>
    <t>Pigtail tendor peeler 232002</t>
  </si>
  <si>
    <t>ZM637</t>
  </si>
  <si>
    <t>Tibialní ciliccast 4 219393</t>
  </si>
  <si>
    <t>ZM609</t>
  </si>
  <si>
    <t>Tunnel plug 10 mm 219373</t>
  </si>
  <si>
    <t>ZM641</t>
  </si>
  <si>
    <t xml:space="preserve">Acorn reamer-thinshaft 6 mm 219336 </t>
  </si>
  <si>
    <t>ZM634</t>
  </si>
  <si>
    <t>Elektroda nožová násada 138 mm délka nože 22 mm GK125R</t>
  </si>
  <si>
    <t>ZM640</t>
  </si>
  <si>
    <t xml:space="preserve">Acorn reamer-thinshaft 7 mm 219337 </t>
  </si>
  <si>
    <t>ZM563</t>
  </si>
  <si>
    <t>Alligator rovný 3,2 mm rovný 225-700-820</t>
  </si>
  <si>
    <t>ZM610</t>
  </si>
  <si>
    <t>Tunnel plug 8 mm 219371</t>
  </si>
  <si>
    <t>ZM602</t>
  </si>
  <si>
    <t>Hex Driver 2,8 x 23 cannd 254509</t>
  </si>
  <si>
    <t>ZM644</t>
  </si>
  <si>
    <t>Merka stepu 5 - 12 mm á 0,5 mm 219444</t>
  </si>
  <si>
    <t>ZM601</t>
  </si>
  <si>
    <t>Exploring probe 2,5 mm 225-400-002</t>
  </si>
  <si>
    <t>ZM603</t>
  </si>
  <si>
    <t>Hex Driver 2,8 x 30 cannd 254604</t>
  </si>
  <si>
    <t>ZM643</t>
  </si>
  <si>
    <t>Acorn reamer-thinshaft 11 mm 219331</t>
  </si>
  <si>
    <t>ZM607</t>
  </si>
  <si>
    <t>Chondro pick mallet 225-600-300</t>
  </si>
  <si>
    <t>ZM611</t>
  </si>
  <si>
    <t>Tunnel plug 9 mm 219372</t>
  </si>
  <si>
    <t>ZM560</t>
  </si>
  <si>
    <t>Punch artroskopický zvednutý 225-800-105</t>
  </si>
  <si>
    <t>KA362</t>
  </si>
  <si>
    <t>šroub bio mitek 9 x 23 254505</t>
  </si>
  <si>
    <t>KA372</t>
  </si>
  <si>
    <t>šroub milágro 10 x 23 231835</t>
  </si>
  <si>
    <t>KA384</t>
  </si>
  <si>
    <t>šroub interfer.aesculap 7 x 20 AAP-SI70002</t>
  </si>
  <si>
    <t>KA688</t>
  </si>
  <si>
    <t>kotvička mitek GII 210493</t>
  </si>
  <si>
    <t>KA692</t>
  </si>
  <si>
    <t xml:space="preserve">kotvička mitek easy s návlekem GII 212450 </t>
  </si>
  <si>
    <t>KE445</t>
  </si>
  <si>
    <t>šroub kortikální L35 NWDCC035</t>
  </si>
  <si>
    <t>KE446</t>
  </si>
  <si>
    <t>šroub kortikální L40 NWDCC040</t>
  </si>
  <si>
    <t>KE447</t>
  </si>
  <si>
    <t>šroub kortikální L45 NWDCC045</t>
  </si>
  <si>
    <t>KE449</t>
  </si>
  <si>
    <t>šroub kortikální L55 NWDCC055</t>
  </si>
  <si>
    <t>KE466</t>
  </si>
  <si>
    <t>dlaha tibiální pravá 104L NWDPTOD</t>
  </si>
  <si>
    <t>KE468</t>
  </si>
  <si>
    <t>dlaha tibiální pravá 104M NWDPTOG</t>
  </si>
  <si>
    <t>KE473</t>
  </si>
  <si>
    <t>šroub spongiosní L35 NWDSP035</t>
  </si>
  <si>
    <t>KE474</t>
  </si>
  <si>
    <t>šroub spongiosní L40 NWDSP040</t>
  </si>
  <si>
    <t>KE518</t>
  </si>
  <si>
    <t>šroub bold 3/20 NWD111020</t>
  </si>
  <si>
    <t>KE519</t>
  </si>
  <si>
    <t>šroub bold 3/22 NWD111022</t>
  </si>
  <si>
    <t>KE520</t>
  </si>
  <si>
    <t>šroub bold 3/24 NWD111024</t>
  </si>
  <si>
    <t>KE526</t>
  </si>
  <si>
    <t>šroub spin 2/11 NWD112011</t>
  </si>
  <si>
    <t>KE527</t>
  </si>
  <si>
    <t>šroub spin 2/12 NWD112012</t>
  </si>
  <si>
    <t>KE528</t>
  </si>
  <si>
    <t>šroub spin 2/13 NWD112013</t>
  </si>
  <si>
    <t>KE529</t>
  </si>
  <si>
    <t>šroub spin 2/14 NWD112014</t>
  </si>
  <si>
    <t>KE537</t>
  </si>
  <si>
    <t>drát-K wire 100 NWD115100</t>
  </si>
  <si>
    <t>KE563</t>
  </si>
  <si>
    <t>komponenta Metis 0 NWD250100s</t>
  </si>
  <si>
    <t>KE568</t>
  </si>
  <si>
    <t>komponenta Phalan.1 NWD250201s</t>
  </si>
  <si>
    <t>KE573</t>
  </si>
  <si>
    <t>vložka komponenta Metis 1 th.2 NWD250312s</t>
  </si>
  <si>
    <t>KE923</t>
  </si>
  <si>
    <t>šroub bio mitek 7 x 30 254502</t>
  </si>
  <si>
    <t>KF573</t>
  </si>
  <si>
    <t>drát-K 160 mm, délka 150 NWD115216</t>
  </si>
  <si>
    <t>KF594</t>
  </si>
  <si>
    <t>dlaha přímá LCP 3.5   6 otvorů 423.561</t>
  </si>
  <si>
    <t>KF630</t>
  </si>
  <si>
    <t>šroub zajišťovací pr 3,5 samořezný D18 412.105</t>
  </si>
  <si>
    <t>KF631</t>
  </si>
  <si>
    <t>šroub zajišťovací pr 3,5 samořezný D20 412.106</t>
  </si>
  <si>
    <t>KF660</t>
  </si>
  <si>
    <t>šroub kortikální pr 3,5 samořezný D20 TI 404.820</t>
  </si>
  <si>
    <t>ZA011</t>
  </si>
  <si>
    <t>Šroub kortikální 1.5 mm 200.809</t>
  </si>
  <si>
    <t>ZA012</t>
  </si>
  <si>
    <t>Šroub kortikální 1.5 mm 200.810</t>
  </si>
  <si>
    <t>ZA016</t>
  </si>
  <si>
    <t>Šroub kortikální 1.5 mm 200.812</t>
  </si>
  <si>
    <t>ZA026</t>
  </si>
  <si>
    <t>Dlaha adaptační 1.5 mm 12 otv. 246.191</t>
  </si>
  <si>
    <t>Dlaha adaptační 1.5 mm 246.191</t>
  </si>
  <si>
    <t>ZA295</t>
  </si>
  <si>
    <t>Šroub zajištovací 4,5 mm Targon KB332T</t>
  </si>
  <si>
    <t>ZC173</t>
  </si>
  <si>
    <t>Šroub skluzný PF 10,5 x 70 mm Targon KD115T</t>
  </si>
  <si>
    <t>ZC187</t>
  </si>
  <si>
    <t>Šroub antirotační Targon KD205T</t>
  </si>
  <si>
    <t>ZC207</t>
  </si>
  <si>
    <t>Šroub kortikální 1.5 mm 200.813</t>
  </si>
  <si>
    <t>ZC208</t>
  </si>
  <si>
    <t>Šroub kortikální 1.5 mm 200.811</t>
  </si>
  <si>
    <t>ZC270</t>
  </si>
  <si>
    <t>Šroub kortikální 1.5 mm 200.814</t>
  </si>
  <si>
    <t>ZC891</t>
  </si>
  <si>
    <t>Drát extenční 1,2 x 160 mm 397129093070</t>
  </si>
  <si>
    <t>ZG307</t>
  </si>
  <si>
    <t>Drát K-Wire 1,60 mm L150 á 10 ks 292.160.10</t>
  </si>
  <si>
    <t>Drát K-Wire 1.60 mm á 10 ks 292.160.10</t>
  </si>
  <si>
    <t>ZH346</t>
  </si>
  <si>
    <t>Šroub schanzův seldrill 4/3 mm L100/20 294.772</t>
  </si>
  <si>
    <t>KE015</t>
  </si>
  <si>
    <t>šroub 5,5 mm healix 222209</t>
  </si>
  <si>
    <t>KE448</t>
  </si>
  <si>
    <t>šroub kortikální L50 NWDCC050</t>
  </si>
  <si>
    <t>KE472</t>
  </si>
  <si>
    <t>šroub spongiosní L30 NWDSP030</t>
  </si>
  <si>
    <t>KE475</t>
  </si>
  <si>
    <t>šroub spongiosní L45 NWDSP045</t>
  </si>
  <si>
    <t>KE513</t>
  </si>
  <si>
    <t>šroub bold 3/12 NWD111012</t>
  </si>
  <si>
    <t>KE524</t>
  </si>
  <si>
    <t>šroub bold 3/32 NWD111032</t>
  </si>
  <si>
    <t>KE533</t>
  </si>
  <si>
    <t>skobička 15-12/12 NWD213512</t>
  </si>
  <si>
    <t>KE534</t>
  </si>
  <si>
    <t>skobička 20-20/20 NWD213820</t>
  </si>
  <si>
    <t>KE564</t>
  </si>
  <si>
    <t>komponenta Metis 1 NWD250101s</t>
  </si>
  <si>
    <t>KE569</t>
  </si>
  <si>
    <t>komponenta Phalan.2 NWD250202s</t>
  </si>
  <si>
    <t>KE572</t>
  </si>
  <si>
    <t>vložka komponenta Metis 1 th.1 NWD250311s</t>
  </si>
  <si>
    <t>KE924</t>
  </si>
  <si>
    <t>šroub bio mitek 8 x 30 254504</t>
  </si>
  <si>
    <t>KE925</t>
  </si>
  <si>
    <t>šroub bio mitek 9 x 30 254506</t>
  </si>
  <si>
    <t>KF071</t>
  </si>
  <si>
    <t>šroub panta D10/L150 NWD500050</t>
  </si>
  <si>
    <t>KF074</t>
  </si>
  <si>
    <t>šroub zajišťovací L 25 NWD501025</t>
  </si>
  <si>
    <t>KF085</t>
  </si>
  <si>
    <t>šroub zajišťovací L 65 mm NWD501065</t>
  </si>
  <si>
    <t>KF088</t>
  </si>
  <si>
    <t>šroub zajišťovací L 30 NWD501030</t>
  </si>
  <si>
    <t>KF223</t>
  </si>
  <si>
    <t>hřeb zajišťovací 75 mm panta NWD501075</t>
  </si>
  <si>
    <t>KF524</t>
  </si>
  <si>
    <t>šroub kortikální stardrive 2,7 mm, délka 14 402.874</t>
  </si>
  <si>
    <t>KF626</t>
  </si>
  <si>
    <t>šroub zajišťovací pr 3,5 samořezný D12 412.102</t>
  </si>
  <si>
    <t>KF628</t>
  </si>
  <si>
    <t>šroub zajišťovací pr 3,5 samořezný D14 412.103</t>
  </si>
  <si>
    <t>KF629</t>
  </si>
  <si>
    <t>šroub zajišťovací pr 3,5 samořezný D16 412.104</t>
  </si>
  <si>
    <t>KF632</t>
  </si>
  <si>
    <t>šroub zajišťovací pr 3,5 samořezný D22 412.107</t>
  </si>
  <si>
    <t>KF658</t>
  </si>
  <si>
    <t>šroub kortikální pr 3,5 samořezný D16 TI 404.816</t>
  </si>
  <si>
    <t>KG212</t>
  </si>
  <si>
    <t>hřeb PFN pr. 10 130° D240 ocel 273.130</t>
  </si>
  <si>
    <t>KG569</t>
  </si>
  <si>
    <t>šroub laterjet 36 mm 285112</t>
  </si>
  <si>
    <t>KG844</t>
  </si>
  <si>
    <t>šroub zajišťovací 5,0 mm, délka 38 mm 412.213</t>
  </si>
  <si>
    <t>KG846</t>
  </si>
  <si>
    <t>šroub zajišťovací 5,0 mm, délka 46 mm 412.217</t>
  </si>
  <si>
    <t>KG848</t>
  </si>
  <si>
    <t>šroub zajišťovací 5,0 mm, délka 50 mm 412.219</t>
  </si>
  <si>
    <t>KG849</t>
  </si>
  <si>
    <t>šroub zajišťovací 5,0 mm, délka 55 mm 412.220</t>
  </si>
  <si>
    <t>KG913</t>
  </si>
  <si>
    <t>šroub zajišťovací 5,0 mm délka 44 mm 412.216</t>
  </si>
  <si>
    <t>KH044</t>
  </si>
  <si>
    <t>dlaha NCB PP proximální femur   9 pravý 02.03263.009</t>
  </si>
  <si>
    <t>KH063</t>
  </si>
  <si>
    <t>šroub zajišťovací stavěcí-uzamykací hlavička 02.03150.300</t>
  </si>
  <si>
    <t>KH073</t>
  </si>
  <si>
    <t>šroub závitořezný NCB 5,0 mm, délka 32 mm 02.03150.032</t>
  </si>
  <si>
    <t>KH075</t>
  </si>
  <si>
    <t>šroub závitořezný NCB 5,0 mm, délka 36 mm 02.03150.036</t>
  </si>
  <si>
    <t>KH076</t>
  </si>
  <si>
    <t>šroub závitořezný NCB 5,0 mm, délka 38 mm 02.03150.038</t>
  </si>
  <si>
    <t>KH079</t>
  </si>
  <si>
    <t>šroub závitořezný NCB 5,0 mm, délka 44 mm 02.03150.044</t>
  </si>
  <si>
    <t>KH083</t>
  </si>
  <si>
    <t>šroub závitořezný NCB 5,0 mm, délka 55 mm 02.03150.055</t>
  </si>
  <si>
    <t>KH085</t>
  </si>
  <si>
    <t>šroub závitořezný NCB 5,0 mm, délka 65 mm 02.03150.065</t>
  </si>
  <si>
    <t>KH248</t>
  </si>
  <si>
    <t>šroub zajišťovací 5,0mm délka 40mm 412.214</t>
  </si>
  <si>
    <t>KH568</t>
  </si>
  <si>
    <t>šroub zajišťovaci stardrive 5,0mm délka 90 mm 412.227</t>
  </si>
  <si>
    <t>KH900</t>
  </si>
  <si>
    <t>šroub Absolut 10x30 254508</t>
  </si>
  <si>
    <t>ZA296</t>
  </si>
  <si>
    <t>Hřeb targon PF 12 x 220 mm 135° KD034T</t>
  </si>
  <si>
    <t>ZC168</t>
  </si>
  <si>
    <t>Pouzdro skluzné PF Targon KD183T</t>
  </si>
  <si>
    <t>ZC271</t>
  </si>
  <si>
    <t>Šroub kortikální 1.5 mm 200.807</t>
  </si>
  <si>
    <t>ZI222</t>
  </si>
  <si>
    <t>Šroub zamykatelný HD6 2,0 x 16 mm A-5450.16/1</t>
  </si>
  <si>
    <t>ZI223</t>
  </si>
  <si>
    <t xml:space="preserve">Šroub zamykatelný HD6 2,0 x 18 mm A-5450.18/1 </t>
  </si>
  <si>
    <t>KA389</t>
  </si>
  <si>
    <t>šroub inteferenční aesculap 9 x 25</t>
  </si>
  <si>
    <t>KE450</t>
  </si>
  <si>
    <t>šroub kortikální L60 NWDCC060</t>
  </si>
  <si>
    <t>ZI442</t>
  </si>
  <si>
    <t>Šroub kortikální samořezný HA 4,5 x 60 mm 397129795621</t>
  </si>
  <si>
    <t>KF382</t>
  </si>
  <si>
    <t>podložka kostních šroubů 13 397129798400</t>
  </si>
  <si>
    <t>KA388</t>
  </si>
  <si>
    <t>šroub interfer.aesculap 9 x 20 AAP-SI90002</t>
  </si>
  <si>
    <t>KE523</t>
  </si>
  <si>
    <t>šroub bold 3/30 NWD111030</t>
  </si>
  <si>
    <t>KF374</t>
  </si>
  <si>
    <t>drát extenční D1,5 x L300 397129093000</t>
  </si>
  <si>
    <t>KF380</t>
  </si>
  <si>
    <t>Šroub kortikální samořezný HA 4,5 x 44 397129799521</t>
  </si>
  <si>
    <t>KF381</t>
  </si>
  <si>
    <t>šroub kortikální samořezný HA 4,5 x 50 397129795601</t>
  </si>
  <si>
    <t>KF525</t>
  </si>
  <si>
    <t>šroub kortikální stardrive 2,7 mm, délka 16 402.876</t>
  </si>
  <si>
    <t>KE443</t>
  </si>
  <si>
    <t>šroub kortikální L30 NWDCC030</t>
  </si>
  <si>
    <t>KF537</t>
  </si>
  <si>
    <t>šroub kortikální stardrive 2,7 mm, délka 40 402.900</t>
  </si>
  <si>
    <t>KI094</t>
  </si>
  <si>
    <t>šroub bio-tenodésis 5,5 x 15 AR-2323BSLC</t>
  </si>
  <si>
    <t>KI095</t>
  </si>
  <si>
    <t>acluxace tightrope 3AR-2257</t>
  </si>
  <si>
    <t>KF378</t>
  </si>
  <si>
    <t>šroub kortikální samořezný HA 4,5 x 36 397129795571</t>
  </si>
  <si>
    <t>KE471</t>
  </si>
  <si>
    <t>šroub spongiosní L25 NWDSP025</t>
  </si>
  <si>
    <t>KG843</t>
  </si>
  <si>
    <t>šroub zajišťovací 5,0 mm, délka 36 mm 412.212</t>
  </si>
  <si>
    <t>KH077</t>
  </si>
  <si>
    <t>šroub závitořezný NCB 5,0 mm, délka 40 mm 02.03150.040</t>
  </si>
  <si>
    <t>KG882</t>
  </si>
  <si>
    <t>dlaha LCP 4.5/5.0 široká 12 otv délka 224 426.621</t>
  </si>
  <si>
    <t>KH099</t>
  </si>
  <si>
    <t>šroub spongiózní NCB 5,0 mm, délka 80 mm 02.03152.080</t>
  </si>
  <si>
    <t>KE546</t>
  </si>
  <si>
    <t>skobička 12-15/15 NWD113215</t>
  </si>
  <si>
    <t>KF086</t>
  </si>
  <si>
    <t>šroub zajišťovací L 70 mm NWD501070</t>
  </si>
  <si>
    <t>KF500</t>
  </si>
  <si>
    <t>šroub zajišťovací stardrive 2,7 mm ( hlava LCP 2.4), délka 13 402.213</t>
  </si>
  <si>
    <t>KF199</t>
  </si>
  <si>
    <t>dlaha LCP pro artrodézu zápěstí 2,7-3,5 8 otvorů 04.110.150</t>
  </si>
  <si>
    <t>KH120</t>
  </si>
  <si>
    <t>šroub závitořezný NCB 4,0 mm, délka 55 mm 02.03155.055</t>
  </si>
  <si>
    <t>KF503</t>
  </si>
  <si>
    <t>šroub zajišťovací stardrive 2,7 mm ( hlava LCP 2.4), délka 18 402.218</t>
  </si>
  <si>
    <t>KH082</t>
  </si>
  <si>
    <t>šroub závitořezný NCB 5,0 mm, délka 50 mm 02.03150.050</t>
  </si>
  <si>
    <t>KH093</t>
  </si>
  <si>
    <t>šroub spongiózní NCB 5,0 mm, délka 50 mm 02.03152.050</t>
  </si>
  <si>
    <t>KF084</t>
  </si>
  <si>
    <t>hřeb panta 12/180 NWD500280</t>
  </si>
  <si>
    <t>KF634</t>
  </si>
  <si>
    <t>šroub zajišťovací pr 3,5 samořezný D26 412.109</t>
  </si>
  <si>
    <t>KH121</t>
  </si>
  <si>
    <t>šroub závitořezný NCB 4,0 mm, délka 60 mm 02.03155.060</t>
  </si>
  <si>
    <t>KH084</t>
  </si>
  <si>
    <t>šroub závitořezný NCB 5,0 mm, délka 60 mm 02.03150.060</t>
  </si>
  <si>
    <t>KF379</t>
  </si>
  <si>
    <t>šroub kortikální samořezný HA 4,5 x 40 397129795581</t>
  </si>
  <si>
    <t>ZM222</t>
  </si>
  <si>
    <t>Šroub kostní spongiózní kanylovaný HB 7 x 40 záv. 16 mm 397129798020</t>
  </si>
  <si>
    <t>ZM225</t>
  </si>
  <si>
    <t>Šroub kostní spongiózní kanylovanýHB 7 x 95 záv. 16 mm 397129798130</t>
  </si>
  <si>
    <t>ZM223</t>
  </si>
  <si>
    <t>Šroub kostní spongiózní kanylovaný HB 7 x 65 záv. 16 mm 397129798070</t>
  </si>
  <si>
    <t>ZM229</t>
  </si>
  <si>
    <t>Šroub kostní spongiózní kanylovaný HB 7 x 90 záv. 32 mm 397129798310</t>
  </si>
  <si>
    <t>ZM226</t>
  </si>
  <si>
    <t>Šroub kostní spongiózní kanylovaný HB 7 x 65 záv. 32 mm 397129798260</t>
  </si>
  <si>
    <t>KF662</t>
  </si>
  <si>
    <t>šroub kortikální pr 3,5 samořezný D24 TI 404.824</t>
  </si>
  <si>
    <t>KF633</t>
  </si>
  <si>
    <t>šroub zajišťovací pr 3,5 samořezný D24 412.108</t>
  </si>
  <si>
    <t>ZM228</t>
  </si>
  <si>
    <t>Šroub kostní spongiózní kanylovaný HB 7 x 75 záv. 32 mm 397129798280</t>
  </si>
  <si>
    <t>ZM230</t>
  </si>
  <si>
    <t>Šroub kostní spongiózní kanylovaný HB 7 x 95 záv. 32 mm 397129798320</t>
  </si>
  <si>
    <t>ZM224</t>
  </si>
  <si>
    <t>Šroub kostní spongiózní kanylovaný HB 7 x 70 záv. 16 mm 397129798080</t>
  </si>
  <si>
    <t>ZM227</t>
  </si>
  <si>
    <t>Šroub kostní spongiózní kanylovaný HB 7 x 70 záv. 32 mm 397129798270</t>
  </si>
  <si>
    <t>KA360</t>
  </si>
  <si>
    <t>šroub bio mitek 7 x 23 254501</t>
  </si>
  <si>
    <t>KE460</t>
  </si>
  <si>
    <t>dlaha tibiální levá 10BM NWDPTCG</t>
  </si>
  <si>
    <t>KA370</t>
  </si>
  <si>
    <t>šroub milágro   8 x 23 231810</t>
  </si>
  <si>
    <t>KF596</t>
  </si>
  <si>
    <t>dlaha přímá LCP 3.5   8 otvorů 423.581</t>
  </si>
  <si>
    <t>KH127</t>
  </si>
  <si>
    <t>šroub monokortikální NCB 5,0 mm, 18 02.03151.018</t>
  </si>
  <si>
    <t>KF627</t>
  </si>
  <si>
    <t>šroub zajišťovací pr 3,5 samořezný D10 412.101</t>
  </si>
  <si>
    <t>KE577</t>
  </si>
  <si>
    <t>vložka komponenta Metis 2 th.3 NWD250323s</t>
  </si>
  <si>
    <t>ZD498</t>
  </si>
  <si>
    <t xml:space="preserve">Drát K 2,4 x 30 mm drillpin trocar tip bal. á 5 ks 211331 </t>
  </si>
  <si>
    <t>KH098</t>
  </si>
  <si>
    <t>šroub spongiózní NCB 5,0 mm, délka 75 mm 02.03152.075</t>
  </si>
  <si>
    <t>KA387</t>
  </si>
  <si>
    <t>šroub interfer.aesculap 8 x 25 AAP-SI80002</t>
  </si>
  <si>
    <t>KE396</t>
  </si>
  <si>
    <t>kotva lupine loop+ancho 210709</t>
  </si>
  <si>
    <t>KA385</t>
  </si>
  <si>
    <t>šroub interfer.aesculap 7 x 25 AAP-SI70002</t>
  </si>
  <si>
    <t>KE452</t>
  </si>
  <si>
    <t>dlaha femorální 101P NWDPOF</t>
  </si>
  <si>
    <t>KH902</t>
  </si>
  <si>
    <t>šroub Milagro 11x30 231850</t>
  </si>
  <si>
    <t>KE567</t>
  </si>
  <si>
    <t>komponenta Metis 4 NWD250104s</t>
  </si>
  <si>
    <t>KF326</t>
  </si>
  <si>
    <t xml:space="preserve">kotvička mitek mini 2/0 TMplus 212033 </t>
  </si>
  <si>
    <t>KH128</t>
  </si>
  <si>
    <t>šroub monokortikální NCB 5,0 mm, 20 02.03151.020</t>
  </si>
  <si>
    <t>KG582</t>
  </si>
  <si>
    <t>šroub laterjet 40 mm 2 ks 285120</t>
  </si>
  <si>
    <t>KH094</t>
  </si>
  <si>
    <t>šroub spongiózní NCB 5,0 mm, délka 55 mm 02.03152.055</t>
  </si>
  <si>
    <t>KI244</t>
  </si>
  <si>
    <t>kotvička nevstřebatelná Healix 3,4 mm 222339</t>
  </si>
  <si>
    <t>KH074</t>
  </si>
  <si>
    <t>šroub závitořezný NCB 5,0 mm, délka 34 mm 02.03150.034</t>
  </si>
  <si>
    <t>KH057</t>
  </si>
  <si>
    <t>dlaha NCB PP pro distální femur 12 levý 02.03264.112</t>
  </si>
  <si>
    <t>KA361</t>
  </si>
  <si>
    <t>šroub bio mitek 8 x 23 254503</t>
  </si>
  <si>
    <t>KH747</t>
  </si>
  <si>
    <t>dřík revizní tibiální 20x92mm NR180K</t>
  </si>
  <si>
    <t>ZJ104</t>
  </si>
  <si>
    <t>Šroub kortikální HD6 2,0 x 14 mm A-5400.14/1</t>
  </si>
  <si>
    <t>KI270</t>
  </si>
  <si>
    <t>hřeb kotníku panta nail 11 mm délka L 180 500180ND</t>
  </si>
  <si>
    <t>KF640</t>
  </si>
  <si>
    <t>šroub zajišťovací pr 3,5 samořezný D40 412.117</t>
  </si>
  <si>
    <t>KF619</t>
  </si>
  <si>
    <t>dlaha philos na proximální humerus 3.5, 3 otvory 441.901</t>
  </si>
  <si>
    <t>KF638</t>
  </si>
  <si>
    <t>šroub zajišťovací pr 3,5 samořezný D35 412.114</t>
  </si>
  <si>
    <t>KF664</t>
  </si>
  <si>
    <t>šroub kortikální pr 3,5 samořezný D28 TI 404.828</t>
  </si>
  <si>
    <t>KF637</t>
  </si>
  <si>
    <t>šroub zajišťovací pr 3,5 samořezný 412.112</t>
  </si>
  <si>
    <t>KF639</t>
  </si>
  <si>
    <t>šroub zajišťovací pr 3,5 samořezný 412.116</t>
  </si>
  <si>
    <t>KF636</t>
  </si>
  <si>
    <t>šroub zajišťovací pr 3,5 samořezný D30 412.111</t>
  </si>
  <si>
    <t>KE522</t>
  </si>
  <si>
    <t>šroub bold 3/28 NWD111028</t>
  </si>
  <si>
    <t>KF635</t>
  </si>
  <si>
    <t>šroub zajišťovací pr 3,5 samořezný D28 412.110</t>
  </si>
  <si>
    <t>KA371</t>
  </si>
  <si>
    <t>šroub milágro   9 x 23 231820</t>
  </si>
  <si>
    <t>KG641</t>
  </si>
  <si>
    <t xml:space="preserve">Kotva Omnispan na meniscus 12° 228141 </t>
  </si>
  <si>
    <t>KE476</t>
  </si>
  <si>
    <t>šroub spongiosní L50 NWDSP050</t>
  </si>
  <si>
    <t>KE565</t>
  </si>
  <si>
    <t>komponenta Metis 2 NWD250102s</t>
  </si>
  <si>
    <t>KE451</t>
  </si>
  <si>
    <t>šroub kortikální L65 NWDCC065</t>
  </si>
  <si>
    <t>KF502</t>
  </si>
  <si>
    <t>šroub zajišťovací stardrive 2,7 mm ( hlava LCP 2.4), délka 16 402.216</t>
  </si>
  <si>
    <t>KF497</t>
  </si>
  <si>
    <t>šroub zajišťovací stardrive 2,7 mm ( hlava LCP 2.4), délka 10 402.210</t>
  </si>
  <si>
    <t>KE342</t>
  </si>
  <si>
    <t>šroub bold 3/10 NWD111010</t>
  </si>
  <si>
    <t>KF655</t>
  </si>
  <si>
    <t>šroub kortikální pr 3,5 samořezný D14 TI 404.814</t>
  </si>
  <si>
    <t>KH141</t>
  </si>
  <si>
    <t>šroub hluboký závit NCB 4,0 mm, 44 02.03154.044</t>
  </si>
  <si>
    <t>KH137</t>
  </si>
  <si>
    <t>šroub hluboký závit NCB 4,0 mm, 36 02.03154.036</t>
  </si>
  <si>
    <t>KE521</t>
  </si>
  <si>
    <t>šroub bold 3/26 NWD111026</t>
  </si>
  <si>
    <t>KH049</t>
  </si>
  <si>
    <t>dlaha NCB PP proximální femur 12 levý 02.03263.112</t>
  </si>
  <si>
    <t>KI457</t>
  </si>
  <si>
    <t xml:space="preserve">dlaha LCP klíční kost 3,5 6 otvorová pravá 04.112.026 </t>
  </si>
  <si>
    <t>KH136</t>
  </si>
  <si>
    <t>šroub hluboký závit NCB 4,0 mm, 34 02.03154.034</t>
  </si>
  <si>
    <t>KI426</t>
  </si>
  <si>
    <t>hřeb kotníku panta 12mm L150 NWD 500250</t>
  </si>
  <si>
    <t>KE444</t>
  </si>
  <si>
    <t>šroub kortikální L32 NWDCC032</t>
  </si>
  <si>
    <t>KH134</t>
  </si>
  <si>
    <t>šroub hluboký závit NCB 4,0 mm, 30 02.03154.030</t>
  </si>
  <si>
    <t>KI427</t>
  </si>
  <si>
    <t xml:space="preserve">šroub zajišťovací L35mm NWD 501035 </t>
  </si>
  <si>
    <t>KF072</t>
  </si>
  <si>
    <t>šroub zajišťovací 60 NWD501060</t>
  </si>
  <si>
    <t>KI460</t>
  </si>
  <si>
    <t>vrták kostní 103.25.180</t>
  </si>
  <si>
    <t>ZB880</t>
  </si>
  <si>
    <t>Dlaha mřížková 1.5 246.483</t>
  </si>
  <si>
    <t>ZA014</t>
  </si>
  <si>
    <t>Šroub kortikální 1.5 mm 200.806</t>
  </si>
  <si>
    <t>KI461</t>
  </si>
  <si>
    <t>drát K s trokarem průměr 2mm délka 300mm 290.20.280</t>
  </si>
  <si>
    <t>ZF529</t>
  </si>
  <si>
    <t>Drát K-Wire 1.80 mm á 10 ks 292.170.10</t>
  </si>
  <si>
    <t>KH112</t>
  </si>
  <si>
    <t>šroub závitořezný NCB 4,0 mm, délka 36 mm 02.03155.036</t>
  </si>
  <si>
    <t>KH111</t>
  </si>
  <si>
    <t>šroub závitořezný NCB 4,0 mm, délka 34 mm 02.03155.034</t>
  </si>
  <si>
    <t>KH116</t>
  </si>
  <si>
    <t>šroub závitořezný NCB 4,0 mm, délka 44 mm 02.03155.044</t>
  </si>
  <si>
    <t>KG850</t>
  </si>
  <si>
    <t>šroub zajišťovací 5,0 mm, délka 60 mm 412.221</t>
  </si>
  <si>
    <t>ZG065</t>
  </si>
  <si>
    <t>Drát K-Wire 2.00 mm á 10 ks 292.200.10</t>
  </si>
  <si>
    <t>KH110</t>
  </si>
  <si>
    <t>šroub závitořezný NCB 4,0 mm, délka 32 mm 02.03155.032</t>
  </si>
  <si>
    <t>KG845</t>
  </si>
  <si>
    <t>šroub zajišťovací 5,0 mm, délka 42 mm 412.215</t>
  </si>
  <si>
    <t>KH164</t>
  </si>
  <si>
    <t>šroub zajišťovací 5,0 mm,délka70mm 412.223</t>
  </si>
  <si>
    <t>KH109</t>
  </si>
  <si>
    <t>šroub závitořezný NCB 4,0 mm, délka 30 mm 02.03155.030</t>
  </si>
  <si>
    <t>ZI221</t>
  </si>
  <si>
    <t>Šroub zamykatelný HD6 2,0 x 14 mm A-5450.14/1</t>
  </si>
  <si>
    <t>KH275</t>
  </si>
  <si>
    <t>dlaha LCP 4,5/5,0 levá 5 otvorů délka 156mm 422.251</t>
  </si>
  <si>
    <t>KH662</t>
  </si>
  <si>
    <t>šroub kortikální průměr 4,5mm L 60mm 414.860</t>
  </si>
  <si>
    <t>KH114</t>
  </si>
  <si>
    <t>šroub závitořezný NCB 4,0 mm, délka 40 mm 02.03155.040</t>
  </si>
  <si>
    <t>KG227</t>
  </si>
  <si>
    <t>hlava zaslepovací p/PFN prodio 273.150</t>
  </si>
  <si>
    <t>KG640</t>
  </si>
  <si>
    <t xml:space="preserve">Kotva Omnispan na meniscus 0° 228140 </t>
  </si>
  <si>
    <t>KH273</t>
  </si>
  <si>
    <t>šroub zajišťovací 5,0mm délka75mm 412.224</t>
  </si>
  <si>
    <t>KH118</t>
  </si>
  <si>
    <t>šroub závitořezný NCB 4,0 mm, délka 48 mm 02.03155.048</t>
  </si>
  <si>
    <t>KH048</t>
  </si>
  <si>
    <t>dlaha NCB PP proximální femur   9 levý 02.03263.109</t>
  </si>
  <si>
    <t>KH274</t>
  </si>
  <si>
    <t>šroub kortikální 4,5 mm délka 40mm 414.840</t>
  </si>
  <si>
    <t>KH605</t>
  </si>
  <si>
    <t>šroub kortikální průměr 4,5mm délka 46mm 414.846</t>
  </si>
  <si>
    <t>KF506</t>
  </si>
  <si>
    <t>šroub zajišťovací stardrive 2,7 mm ( hlava LCP 2.4), délka 24 402.224</t>
  </si>
  <si>
    <t>KI428</t>
  </si>
  <si>
    <t>šroub kortikální 4,5mm, samořezný L56mm 414.856</t>
  </si>
  <si>
    <t>KE442</t>
  </si>
  <si>
    <t>šroub kortikální L28 NWDCC028</t>
  </si>
  <si>
    <t>KF501</t>
  </si>
  <si>
    <t>šroub zajišťovací stardrive 2,7 mm ( hlava LCP 2.4), délka 14 402.214</t>
  </si>
  <si>
    <t>KG852</t>
  </si>
  <si>
    <t>šroub kortikální 4,5 mm, délka 48 mm 414.848</t>
  </si>
  <si>
    <t>KH208</t>
  </si>
  <si>
    <t>šroub kort. samořez.4,5mm,délka 50 mm 414.850</t>
  </si>
  <si>
    <t>KF499</t>
  </si>
  <si>
    <t>šroub zajišťovací stardrive 2,7 mm ( hlava LCP 2.4), délka 12 402.212</t>
  </si>
  <si>
    <t>KG580</t>
  </si>
  <si>
    <t xml:space="preserve">šroub laterjet 38 mm 2 ks v balení 285115 </t>
  </si>
  <si>
    <t>KH582</t>
  </si>
  <si>
    <t>dřík univerzální 75x20mm 86-7419</t>
  </si>
  <si>
    <t>KG567</t>
  </si>
  <si>
    <t>dlaha LCP pro artrodézu zápěstí 2,7-3,5 04.110.151</t>
  </si>
  <si>
    <t>KF504</t>
  </si>
  <si>
    <t>šroub zajišťovací stardrive 2,7 mm ( hlava LCP 2.4), délka 20 402.220</t>
  </si>
  <si>
    <t>KF997</t>
  </si>
  <si>
    <t>dlaha LCP-DF 4,5/5.0 pravá 5 otvorů délka 156 mm 422.250</t>
  </si>
  <si>
    <t>KH567</t>
  </si>
  <si>
    <t>šroub zajišťovací stardrive 5,0mm délka 80 mm 412.225</t>
  </si>
  <si>
    <t>KH117</t>
  </si>
  <si>
    <t>šroub závitořezný NCB 4,0 mm, délka 46 mm 02.03155.046</t>
  </si>
  <si>
    <t>KA386</t>
  </si>
  <si>
    <t>šroub interfer.aesculap 8 x 20 AAP-SI80002</t>
  </si>
  <si>
    <t>KI590</t>
  </si>
  <si>
    <t>šroub zajišťovací 5,0 mm délka 24 mm 412.206</t>
  </si>
  <si>
    <t>KG847</t>
  </si>
  <si>
    <t>šroub zajišťovací 5,0 mm, délka 48 mm 412.218</t>
  </si>
  <si>
    <t>KI589</t>
  </si>
  <si>
    <t xml:space="preserve">dlaha LCP 4,5/5,0 pravá 9 otvorů, délka 236 mm 422.254 </t>
  </si>
  <si>
    <t>KI588</t>
  </si>
  <si>
    <t>dlaha LCP4 5/5,0 levá 9 otvorů, délka 236 mm 422.255</t>
  </si>
  <si>
    <t>KF546</t>
  </si>
  <si>
    <t>šroub kanylovaný 3,0 mm, délka 16/4 mm 04.226.016</t>
  </si>
  <si>
    <t>KH263</t>
  </si>
  <si>
    <t>dlaha LCP 4,5/5 široká 14 otvorů délka 260 mm 426.641</t>
  </si>
  <si>
    <t>KI591</t>
  </si>
  <si>
    <t>šroub zajišťovací 5,0 mm délka 26 mm 412.207</t>
  </si>
  <si>
    <t>KH247</t>
  </si>
  <si>
    <t>šroub zajišťovací 5,0mm délka 65mm 412.222</t>
  </si>
  <si>
    <t>KA695</t>
  </si>
  <si>
    <t>kotvička mitek GII 210310</t>
  </si>
  <si>
    <t>KI547</t>
  </si>
  <si>
    <t>drát vodící  se závitovou špičkou, délka 350 mm 357.039</t>
  </si>
  <si>
    <t>KH070</t>
  </si>
  <si>
    <t>šroub závitořezný NCB 5,0 mm, délka 26 mm 02.03150.026</t>
  </si>
  <si>
    <t>KI546</t>
  </si>
  <si>
    <t xml:space="preserve">šroub antirotační púr. 6,5 mm samořezný, délka 60 mm, ocel 234.072  </t>
  </si>
  <si>
    <t>KG204</t>
  </si>
  <si>
    <t>šroub nosný pr. 11 samořezný D85 o 273.085</t>
  </si>
  <si>
    <t>KH262</t>
  </si>
  <si>
    <t>šroub zajišťovací 5,0mm,délka 85 mm 412.226</t>
  </si>
  <si>
    <t>KH261</t>
  </si>
  <si>
    <t>šroub zajišťovací 5,0mm,délka 32mm 412.210</t>
  </si>
  <si>
    <t>KH071</t>
  </si>
  <si>
    <t>šroub závitořezný NCB 5,0 mm, délka 28 mm 02.03150.028</t>
  </si>
  <si>
    <t>KH052</t>
  </si>
  <si>
    <t>dlaha NCB PP pro distální femur   9 pravý 02.03264.009</t>
  </si>
  <si>
    <t>KH072</t>
  </si>
  <si>
    <t>šroub závitořezný NCB 5,0 mm, délka 30 mm 02.03150.030</t>
  </si>
  <si>
    <t>KE575</t>
  </si>
  <si>
    <t>vložka komponenta Metis 2 th.1 NWD250321s</t>
  </si>
  <si>
    <t>KG192</t>
  </si>
  <si>
    <t>čep zajišťovací pr. 4,9 samořezný 259.320</t>
  </si>
  <si>
    <t>KH086</t>
  </si>
  <si>
    <t>šroub závitořezný NCB 5,0 mm, délka 70 mm 02.03150.070</t>
  </si>
  <si>
    <t>KI602</t>
  </si>
  <si>
    <t>šroub kortikální 4,5mm délka 14 mm 414.814</t>
  </si>
  <si>
    <t>KH903</t>
  </si>
  <si>
    <t>šroub Milagro 12x30 231860</t>
  </si>
  <si>
    <t>ZM504</t>
  </si>
  <si>
    <t>Šroub zamykatelný HD6 2,0 x 13 mm A-5450.13/1</t>
  </si>
  <si>
    <t>ZM503</t>
  </si>
  <si>
    <t>Šroub kortikální HD6 2,0 x 17 mm A-5400.17/1</t>
  </si>
  <si>
    <t>KE517</t>
  </si>
  <si>
    <t>šroub bold 3/18 NWD111018</t>
  </si>
  <si>
    <t>ZM505</t>
  </si>
  <si>
    <t>Dlaha APTUS 4660.10</t>
  </si>
  <si>
    <t>ZJ105</t>
  </si>
  <si>
    <t>Šroub zamykatelný HD6 2,0 x 12 mm A-5450.12/1</t>
  </si>
  <si>
    <t>ZD527</t>
  </si>
  <si>
    <t xml:space="preserve">Šroub kortikální HD6 2,0 x 16 mm A-5400.16/1 </t>
  </si>
  <si>
    <t>KI703</t>
  </si>
  <si>
    <t xml:space="preserve">drát vodící závitový OCEL 1,1 mm s trokarovou špičkou délka 150 mm 292.623 </t>
  </si>
  <si>
    <t>KF372</t>
  </si>
  <si>
    <t>drát extenční D1,0 x L160 397129093140</t>
  </si>
  <si>
    <t>KF384</t>
  </si>
  <si>
    <t>podložka pod šroubek 3,6 397129990839</t>
  </si>
  <si>
    <t>KF376</t>
  </si>
  <si>
    <t>drát extenční D2,0 x L300 397129093030</t>
  </si>
  <si>
    <t>KF692</t>
  </si>
  <si>
    <t>uniclip 25-25/25 NWD313825s</t>
  </si>
  <si>
    <t>KI642</t>
  </si>
  <si>
    <t xml:space="preserve">kotvička nevstřebatelná Healix advance 5,5mm 222334  </t>
  </si>
  <si>
    <t>ZM581</t>
  </si>
  <si>
    <t xml:space="preserve">Implantát proximální části humeru - individuální sestava SA12093 </t>
  </si>
  <si>
    <t>KF375</t>
  </si>
  <si>
    <t>drát extenční D1,8 x L300 397129093010</t>
  </si>
  <si>
    <t>KF331</t>
  </si>
  <si>
    <t>drát extenční D1,2 x L160 397129093070</t>
  </si>
  <si>
    <t>KF377</t>
  </si>
  <si>
    <t>drát extenční D2,5 x L300 397129093050</t>
  </si>
  <si>
    <t>KE515</t>
  </si>
  <si>
    <t>šroub bold 3/14 NWD111014</t>
  </si>
  <si>
    <t>KF335</t>
  </si>
  <si>
    <t>šroub kostní uzamykatelný 3,5 x 18 mm 397129777071</t>
  </si>
  <si>
    <t>KI701</t>
  </si>
  <si>
    <t>šroub kanylovaný kompresní  TITAN HCS bez hlavy 2,4 mm 14/4 mm  04.226.214</t>
  </si>
  <si>
    <t>KI702</t>
  </si>
  <si>
    <t>šroub kanylovaný kompresní  TITAN HCS bez hlavy 2,4 mm 16/4 mm  04.226.216</t>
  </si>
  <si>
    <t>KI699</t>
  </si>
  <si>
    <t>drát vodící vodící 2,4 mm x 311 mm á 6ks AR-1250L-1</t>
  </si>
  <si>
    <t>KI700</t>
  </si>
  <si>
    <t>šroub kanylovaný kompresní  TITAN HCS bez hlavy 2,4 mm 12/4 mm  04.226.212</t>
  </si>
  <si>
    <t>KF659</t>
  </si>
  <si>
    <t xml:space="preserve">šroub kortikální pr 3,5 samořezný D18 TI 404.818 </t>
  </si>
  <si>
    <t>KH089</t>
  </si>
  <si>
    <t>šroub závitořezný NCB 5,0 mm, délka 85 mm 02.03150.085</t>
  </si>
  <si>
    <t>KH091</t>
  </si>
  <si>
    <t>šroub závitořezný NCB 5,0 mm, délka 95 mm 02.03150.095</t>
  </si>
  <si>
    <t>KH090</t>
  </si>
  <si>
    <t>šroub závitořezný NCB 5,0 mm, délka 90 mm 02.03150.090</t>
  </si>
  <si>
    <t>KG842</t>
  </si>
  <si>
    <t>šroub zajišťovací 5,0 mm, délka 30 mm 412.209</t>
  </si>
  <si>
    <t>KH601</t>
  </si>
  <si>
    <t>šroub kortikální 4,5 mm samořezný, délka 38mm 414.838</t>
  </si>
  <si>
    <t>KF222</t>
  </si>
  <si>
    <t>hřeb panta 150 NWD500150</t>
  </si>
  <si>
    <t>KE470</t>
  </si>
  <si>
    <t>šroub spongiosní L20 NWDSP020</t>
  </si>
  <si>
    <t>KH574</t>
  </si>
  <si>
    <t>zajišťovací šroub průměr 5,0mm d.14mm 412.201</t>
  </si>
  <si>
    <t>KH088</t>
  </si>
  <si>
    <t>šroub závitořezný NCB 5,0 mm, délka 80 mm 02.03150.080</t>
  </si>
  <si>
    <t>KH087</t>
  </si>
  <si>
    <t>šroub závitořezný NCB 5,0 mm, délka 75 mm 02.03150.075</t>
  </si>
  <si>
    <t>KH092</t>
  </si>
  <si>
    <t>šroub závitořezný NCB 5,0 mm, délka 100 mm 02.03150.100</t>
  </si>
  <si>
    <t>KH242</t>
  </si>
  <si>
    <t>šroub latarjet 32mm 285121</t>
  </si>
  <si>
    <t>KH241</t>
  </si>
  <si>
    <t>šroub latarjet 30mm 285116</t>
  </si>
  <si>
    <t>KE516</t>
  </si>
  <si>
    <t>šroub bold 3/16 NWD111016</t>
  </si>
  <si>
    <t>ZJ236</t>
  </si>
  <si>
    <t>Dlaha kyčelní dětská 100° 235.390</t>
  </si>
  <si>
    <t>KF616</t>
  </si>
  <si>
    <t>dlaha na distální radius LCP-T 3.5, pravoúhlá, dřík 3 otvory, hlava 3 otvory, délka 50 mm 441.131</t>
  </si>
  <si>
    <t>KF657</t>
  </si>
  <si>
    <t>šroub kortikální 3.5 mm 404.812</t>
  </si>
  <si>
    <t>KE276</t>
  </si>
  <si>
    <t xml:space="preserve">šroub laterjet 42 mm á 2 kusy 285125 </t>
  </si>
  <si>
    <t>ZJ239</t>
  </si>
  <si>
    <t>Dlaha kyčelní dětská 3.5 90° délka 8/38 mm 236.013</t>
  </si>
  <si>
    <t>ZI354</t>
  </si>
  <si>
    <t>Dlaha mini kondylární 1.5 246.610</t>
  </si>
  <si>
    <t>KG851</t>
  </si>
  <si>
    <t>šroub kortikální 4,5 mm, délka 36 mm 414.836</t>
  </si>
  <si>
    <t>KI792</t>
  </si>
  <si>
    <t>šroub kortikální 4,5mm délka 28mm 414.828</t>
  </si>
  <si>
    <t>KH061</t>
  </si>
  <si>
    <t>dlaha NCB PP pro diafýzu 12 02.03265.012</t>
  </si>
  <si>
    <t>KI770</t>
  </si>
  <si>
    <t>dlaha LCP rovná 4,5 / 5,0 široká 10 otvorů, délka 188 mm 426.601</t>
  </si>
  <si>
    <t>KE578</t>
  </si>
  <si>
    <t>vložka komponenta Metis 3 th.1 NWD250331s</t>
  </si>
  <si>
    <t>KF325</t>
  </si>
  <si>
    <t xml:space="preserve">dlaha rekonstrukční 6 otvorů úhl. stab. 397129777350 </t>
  </si>
  <si>
    <t>KH243</t>
  </si>
  <si>
    <t>šroub latarjet 34mm 285126</t>
  </si>
  <si>
    <t>KF368</t>
  </si>
  <si>
    <t>dlaha rekonstrukční   7 otvorů úhlově stabilní 397129777360</t>
  </si>
  <si>
    <t>KF369</t>
  </si>
  <si>
    <t>dlaha rekonstrukční   8 otvorů úhlově stabilní 397129777370</t>
  </si>
  <si>
    <t>KE570</t>
  </si>
  <si>
    <t>komponenta Phalan.3 NWD250203s</t>
  </si>
  <si>
    <t>KE566</t>
  </si>
  <si>
    <t>komponenta Metis 3 NWD250103s</t>
  </si>
  <si>
    <t>KF366</t>
  </si>
  <si>
    <t>dlaha rekonstrukční   5 otvorů úhlově stabilní 397129777340</t>
  </si>
  <si>
    <t>ZM699</t>
  </si>
  <si>
    <t>Šroub kortikální HD6 2,0 x 13 mm A-5400.13</t>
  </si>
  <si>
    <t>ZK804</t>
  </si>
  <si>
    <t>Šroub zamykatelný HD6 2,0 x 10 mm A-5450.10/1</t>
  </si>
  <si>
    <t>ZM700</t>
  </si>
  <si>
    <t>Šroub kortikální HD6 2,0 x 10 mm A-5400.10/1</t>
  </si>
  <si>
    <t>KF523</t>
  </si>
  <si>
    <t>šroub kortikální stardrive 2,7 mm, délka 12 402.872</t>
  </si>
  <si>
    <t>KF613</t>
  </si>
  <si>
    <t>dlaha na distální radius šikmá LCP-T 3.5, pravá, dřík 4 ot., hlava 3 otvory, dél. 63 mm 441.041</t>
  </si>
  <si>
    <t>ZI509</t>
  </si>
  <si>
    <t>Šroub kortikální HD6 2,0 x 18 mm A-5400.18/1</t>
  </si>
  <si>
    <t>ZM701</t>
  </si>
  <si>
    <t>Dlaha na hlavičku rádia 2.0/2.3 A-4660.10</t>
  </si>
  <si>
    <t>ZM698</t>
  </si>
  <si>
    <t>Šroub kortikální HD6 2,0 x 12 mm A-5400.12</t>
  </si>
  <si>
    <t>KG884</t>
  </si>
  <si>
    <t>šroub zajišťovací pr. 5,0 mm, délka 34 mm 412.211</t>
  </si>
  <si>
    <t>ZH181</t>
  </si>
  <si>
    <t>Flipptack femorální fixační knoflík 28729FT</t>
  </si>
  <si>
    <t>KE454</t>
  </si>
  <si>
    <t>dlaha HTO pravá 10CE NWDPOMD</t>
  </si>
  <si>
    <t>KI794</t>
  </si>
  <si>
    <t>šroub Bolld 2,5mm délka 14mm NWD200014</t>
  </si>
  <si>
    <t>KA475</t>
  </si>
  <si>
    <t>dřík Zwemuller   4 2844</t>
  </si>
  <si>
    <t>KA476</t>
  </si>
  <si>
    <t>dřík Zwemuller   5 2845</t>
  </si>
  <si>
    <t>KA478</t>
  </si>
  <si>
    <t>dřík Zwemuller   7 2847</t>
  </si>
  <si>
    <t>KA497</t>
  </si>
  <si>
    <t>dřík wagner 14/225 01.00102.214</t>
  </si>
  <si>
    <t>KA508</t>
  </si>
  <si>
    <t>dřík wagner 16/225 01.00102.216</t>
  </si>
  <si>
    <t>KA513</t>
  </si>
  <si>
    <t>jamka 55 alloclassic 3533</t>
  </si>
  <si>
    <t>KA514</t>
  </si>
  <si>
    <t>jamka 58 alloclassic 3534</t>
  </si>
  <si>
    <t>KA515</t>
  </si>
  <si>
    <t>jamka 61 alloclassic 3535</t>
  </si>
  <si>
    <t>KA516</t>
  </si>
  <si>
    <t>jamka 64 alloclassic 3536</t>
  </si>
  <si>
    <t>KA523</t>
  </si>
  <si>
    <t>vložka st.61/28 3505</t>
  </si>
  <si>
    <t>KA525</t>
  </si>
  <si>
    <t>vložka st.68/28 3508</t>
  </si>
  <si>
    <t>KA539</t>
  </si>
  <si>
    <t>pouzdro allofit 54/JJ 4246</t>
  </si>
  <si>
    <t>KA540</t>
  </si>
  <si>
    <t>pouzdro allofit 52/II 4245</t>
  </si>
  <si>
    <t>KA541</t>
  </si>
  <si>
    <t>pouzdro allofit 56/KK 4247</t>
  </si>
  <si>
    <t>KA542</t>
  </si>
  <si>
    <t>pouzdro allofit 58/LL 4248</t>
  </si>
  <si>
    <t>KA543</t>
  </si>
  <si>
    <t>pouzdro allofit 60/MM 4249</t>
  </si>
  <si>
    <t>KA548</t>
  </si>
  <si>
    <t>vložka allofit SII/28 01.00010.209</t>
  </si>
  <si>
    <t>KA564</t>
  </si>
  <si>
    <t>dřík MS-30 velikost   6 30.00.49-060</t>
  </si>
  <si>
    <t>KA565</t>
  </si>
  <si>
    <t>dřík MS-30 velikost   8 30.00.49-080</t>
  </si>
  <si>
    <t>KA566</t>
  </si>
  <si>
    <t>dřík MS-30 velikost 10 30.00.49-100</t>
  </si>
  <si>
    <t>KA567</t>
  </si>
  <si>
    <t>dřík MS-30 kyč. kloubu č.12 30.00.49-120</t>
  </si>
  <si>
    <t>KA568</t>
  </si>
  <si>
    <t>dřík MS-30 kyč. kloubu č.14 30.00.49-140</t>
  </si>
  <si>
    <t>KA571</t>
  </si>
  <si>
    <t>centralizer MS-30   8/10 01.00358.010</t>
  </si>
  <si>
    <t>KA572</t>
  </si>
  <si>
    <t>centralizer MS-30 10/12 01.00351.012</t>
  </si>
  <si>
    <t>KA573</t>
  </si>
  <si>
    <t>centralizer MS-30 12/14 01.00351.214</t>
  </si>
  <si>
    <t>KA574</t>
  </si>
  <si>
    <t>centralizer MS-30 14/16 01.00351.416</t>
  </si>
  <si>
    <t>KA580</t>
  </si>
  <si>
    <t>jamka ZCA č.47 00-8005-544-28</t>
  </si>
  <si>
    <t>KA581</t>
  </si>
  <si>
    <t>jamka ZCA č.49 00-8005-546-28</t>
  </si>
  <si>
    <t>KA582</t>
  </si>
  <si>
    <t>jamka ZCA č.51 00-8005-548-28</t>
  </si>
  <si>
    <t>KA583</t>
  </si>
  <si>
    <t>jamka ZCA č.53 00-8005-550-28</t>
  </si>
  <si>
    <t>KA584</t>
  </si>
  <si>
    <t>jamka ZCA č.55 00-8005-552-28</t>
  </si>
  <si>
    <t>KA664</t>
  </si>
  <si>
    <t>kotv.komp.porose bicon č.4 75003777,14312</t>
  </si>
  <si>
    <t>KA665</t>
  </si>
  <si>
    <t>kotv.komp.porose bicon č.5 75003778</t>
  </si>
  <si>
    <t>KA723</t>
  </si>
  <si>
    <t>femur search evolution P.č. 2 NL636K</t>
  </si>
  <si>
    <t>KA724</t>
  </si>
  <si>
    <t>femur search evolution P.č. 3 NL637K</t>
  </si>
  <si>
    <t>KA725</t>
  </si>
  <si>
    <t>femur search evolution P.č. 4 NL638K</t>
  </si>
  <si>
    <t>KA729</t>
  </si>
  <si>
    <t>femur search evolution L.č. 3 NL632K</t>
  </si>
  <si>
    <t>KA733</t>
  </si>
  <si>
    <t>tibie search evolution č. 2 NL828K</t>
  </si>
  <si>
    <t>KA734</t>
  </si>
  <si>
    <t>tibie search evolution č. 3 NL830K</t>
  </si>
  <si>
    <t>KA742</t>
  </si>
  <si>
    <t>tibiální plato evolution T2/12 NL895</t>
  </si>
  <si>
    <t>KA743</t>
  </si>
  <si>
    <t>tibiální plato evolution T2/14 NL896</t>
  </si>
  <si>
    <t>KA746</t>
  </si>
  <si>
    <t>tibiální plato evolution T3/12 NL899</t>
  </si>
  <si>
    <t>KA749</t>
  </si>
  <si>
    <t>tibiální plato evolution T4/10 NL902</t>
  </si>
  <si>
    <t>KA919</t>
  </si>
  <si>
    <t>end.cerviko CKP 48 315400</t>
  </si>
  <si>
    <t>KB843</t>
  </si>
  <si>
    <t>vložka dur.64/28  01.00126.364</t>
  </si>
  <si>
    <t>KB844</t>
  </si>
  <si>
    <t>hlavice k. CoCr28/M 735142806-20</t>
  </si>
  <si>
    <t>KC154</t>
  </si>
  <si>
    <t>vložka stand.dur Allocl. 58/28 126.458</t>
  </si>
  <si>
    <t>KD109</t>
  </si>
  <si>
    <t>columbus koleno FR6 NN016K</t>
  </si>
  <si>
    <t>KD114</t>
  </si>
  <si>
    <t>columbus koleno FL4 NN004K</t>
  </si>
  <si>
    <t>KD119</t>
  </si>
  <si>
    <t>tibia T2 NN073K</t>
  </si>
  <si>
    <t>KD129</t>
  </si>
  <si>
    <t>plato T2 14 NN222</t>
  </si>
  <si>
    <t>KD135</t>
  </si>
  <si>
    <t>plato T4 10 NN240</t>
  </si>
  <si>
    <t>KD143</t>
  </si>
  <si>
    <t>obturator D14 NN264K</t>
  </si>
  <si>
    <t>KD144</t>
  </si>
  <si>
    <t>obturator Tibial Plug 12 MM NN261K</t>
  </si>
  <si>
    <t>KD219</t>
  </si>
  <si>
    <t>dlaha burch-schneider 56L 01.00191.156</t>
  </si>
  <si>
    <t>KE002</t>
  </si>
  <si>
    <t>hlavička dur. allocl.  L/28/+4 142807-20</t>
  </si>
  <si>
    <t>hlavička dur. allocl.  L/28/+4 14.28.07-20</t>
  </si>
  <si>
    <t>KE038</t>
  </si>
  <si>
    <t>hlavička durasel M/36 01.01012.366</t>
  </si>
  <si>
    <t>KE287</t>
  </si>
  <si>
    <t>zátka kostní umělá 3,0/14 3223</t>
  </si>
  <si>
    <t>KE288</t>
  </si>
  <si>
    <t>zátka kostní umělá 2,0/11 3222</t>
  </si>
  <si>
    <t>KE289</t>
  </si>
  <si>
    <t>zátka kostní umělá 2,5/12 3228</t>
  </si>
  <si>
    <t>KE290</t>
  </si>
  <si>
    <t>zátka kostní umělá 4,0/16 3224</t>
  </si>
  <si>
    <t>KE510</t>
  </si>
  <si>
    <t>hlavice kovová S30/S28 00-8018-028-01</t>
  </si>
  <si>
    <t>KE511</t>
  </si>
  <si>
    <t>hlavice kovová S30/M28 00-8018-028-02</t>
  </si>
  <si>
    <t>KE512</t>
  </si>
  <si>
    <t>hlavice femorální kovová 3,5 x 28 mm 00-8018-028-03</t>
  </si>
  <si>
    <t>KE654</t>
  </si>
  <si>
    <t>hlavice kovová S30/L32 00-8018-032-03</t>
  </si>
  <si>
    <t>KF864</t>
  </si>
  <si>
    <t>bicon plus-rexpol insert 5/32 75003760</t>
  </si>
  <si>
    <t>KF885</t>
  </si>
  <si>
    <t>hlavice oxi fem 12/14 32 mm +4 71343204</t>
  </si>
  <si>
    <t>KH349</t>
  </si>
  <si>
    <t>dřík Alloclassic-SLO-5 01.00121.050</t>
  </si>
  <si>
    <t>KH350</t>
  </si>
  <si>
    <t>dřík Alloclassic-SLO-6 01.00121.060</t>
  </si>
  <si>
    <t>KH436</t>
  </si>
  <si>
    <t>hlavice durasul kov.M/32 14.32.06-20</t>
  </si>
  <si>
    <t>KH761</t>
  </si>
  <si>
    <t>vložka durasul gamma KK/32 01.00047.921</t>
  </si>
  <si>
    <t>KH763</t>
  </si>
  <si>
    <t xml:space="preserve">vložka durasal gamma KK/28 01.00047.911 </t>
  </si>
  <si>
    <t>KA484</t>
  </si>
  <si>
    <t>hlavice keramická 28/M 17.28.06</t>
  </si>
  <si>
    <t>KA498</t>
  </si>
  <si>
    <t>dřík wagner 15/225 01.00102.215</t>
  </si>
  <si>
    <t>KA518</t>
  </si>
  <si>
    <t>jamka 72 alloclassic 3539</t>
  </si>
  <si>
    <t>KA522</t>
  </si>
  <si>
    <t>vložka st.58/28 3504</t>
  </si>
  <si>
    <t>KA524</t>
  </si>
  <si>
    <t>vložka st.64/28 3506</t>
  </si>
  <si>
    <t>KA536</t>
  </si>
  <si>
    <t>pouzdro allofit 46/FF 4242</t>
  </si>
  <si>
    <t>KA538</t>
  </si>
  <si>
    <t>pouzdro allofit 50/HH 4244</t>
  </si>
  <si>
    <t>KA544</t>
  </si>
  <si>
    <t>pouzdro allofit 62/NN 4250</t>
  </si>
  <si>
    <t>KA563</t>
  </si>
  <si>
    <t>hlavice femorální kovová NON-SK 7 x 28 00-8018-028-14</t>
  </si>
  <si>
    <t>KA585</t>
  </si>
  <si>
    <t>jamka ZCA č.57 00-8005-554-28</t>
  </si>
  <si>
    <t>KA753</t>
  </si>
  <si>
    <t>tibiální plato evolution T5/10 NL906</t>
  </si>
  <si>
    <t>KA916</t>
  </si>
  <si>
    <t>end.cerviko CKP 44 315200</t>
  </si>
  <si>
    <t>KA925</t>
  </si>
  <si>
    <t>end.cerviko CKP 54 315700</t>
  </si>
  <si>
    <t>KC153</t>
  </si>
  <si>
    <t>vložka stand.dur Allocl. 55/28 7350100126455</t>
  </si>
  <si>
    <t>KD108</t>
  </si>
  <si>
    <t>columbus koleno FR5 NN015K</t>
  </si>
  <si>
    <t>KD115</t>
  </si>
  <si>
    <t>columbus koleno FL5 NN005K</t>
  </si>
  <si>
    <t>KD120</t>
  </si>
  <si>
    <t>tibia T3 NN075K</t>
  </si>
  <si>
    <t>KD128</t>
  </si>
  <si>
    <t>plato T2 12 NN221</t>
  </si>
  <si>
    <t>KD133</t>
  </si>
  <si>
    <t>plato T3 14 NN232</t>
  </si>
  <si>
    <t>KD134</t>
  </si>
  <si>
    <t>plato T3 16 NN133</t>
  </si>
  <si>
    <t>KD139</t>
  </si>
  <si>
    <t>plato T5 10 NN250</t>
  </si>
  <si>
    <t>KE043</t>
  </si>
  <si>
    <t>vložka dur.stand. allot. JJ/36 01.00013.710</t>
  </si>
  <si>
    <t>KE044</t>
  </si>
  <si>
    <t>vložka dur.stand. allot. KK/36 01.00013.711</t>
  </si>
  <si>
    <t>KE048</t>
  </si>
  <si>
    <t>hlavička durasel S 36/-4 01.01012.365</t>
  </si>
  <si>
    <t>KE049</t>
  </si>
  <si>
    <t>hlavička durasel L 36/+4 01.01012.367</t>
  </si>
  <si>
    <t>KE291</t>
  </si>
  <si>
    <t>zátka kostní umělá 5,0/19 3225</t>
  </si>
  <si>
    <t>KE328</t>
  </si>
  <si>
    <t>hlavice kovová 32/M NK530K</t>
  </si>
  <si>
    <t>KE588</t>
  </si>
  <si>
    <t>koleno columbus PS FL4 NN164K</t>
  </si>
  <si>
    <t>KE653</t>
  </si>
  <si>
    <t>hlavice kovová S30/M32 00-8018-032-02</t>
  </si>
  <si>
    <t>KE657</t>
  </si>
  <si>
    <t>jamka ZCA č.32/53 00-8005-550-32</t>
  </si>
  <si>
    <t>KE658</t>
  </si>
  <si>
    <t>jamka ZCA č.32/55 00-8005-552-32</t>
  </si>
  <si>
    <t>KF038</t>
  </si>
  <si>
    <t>jamka durasul 56/36 05.95001.054</t>
  </si>
  <si>
    <t>KF404</t>
  </si>
  <si>
    <t>matice femurální F1-F7 offset NR401K</t>
  </si>
  <si>
    <t>KF783</t>
  </si>
  <si>
    <t>adaptér 5 960781</t>
  </si>
  <si>
    <t>KF873</t>
  </si>
  <si>
    <t>bicon plus-rexpol insert 7/36 75000220</t>
  </si>
  <si>
    <t>KF886</t>
  </si>
  <si>
    <t>hlavice oxi fem 12/14 32 mm +8 71343208</t>
  </si>
  <si>
    <t>KG054</t>
  </si>
  <si>
    <t>matice femorální neutrální NR400K</t>
  </si>
  <si>
    <t>KG148</t>
  </si>
  <si>
    <t>vložka bicon plus rexpol insert 6/28 75003752</t>
  </si>
  <si>
    <t>KG603</t>
  </si>
  <si>
    <t>návlek tibiální 53 M/L MM 129454120</t>
  </si>
  <si>
    <t>KG788</t>
  </si>
  <si>
    <t>šroub kostní 6,5 mm délka 30 mm 842015030</t>
  </si>
  <si>
    <t>KG789</t>
  </si>
  <si>
    <t>tělo humerální reverzní 1352.20.010</t>
  </si>
  <si>
    <t>KH020</t>
  </si>
  <si>
    <t>tělo reverzní humerální 1352.15.001</t>
  </si>
  <si>
    <t>KH043</t>
  </si>
  <si>
    <t>fitmoreB/4+offset 01.00551.304</t>
  </si>
  <si>
    <t>KH154</t>
  </si>
  <si>
    <t>glenoid 137525070</t>
  </si>
  <si>
    <t>KH342</t>
  </si>
  <si>
    <t>vložka Durasul FF/28 neutr. 01.00013.206</t>
  </si>
  <si>
    <t>KH343</t>
  </si>
  <si>
    <t>vložka Durasul GG/28 neutr. 01.00013.207</t>
  </si>
  <si>
    <t>KH346</t>
  </si>
  <si>
    <t>dřík Alloclassic-SLO-2 01.00121.020</t>
  </si>
  <si>
    <t>KH347</t>
  </si>
  <si>
    <t>dřík Alloclassic-SLO-3 01.00121.030</t>
  </si>
  <si>
    <t>KH348</t>
  </si>
  <si>
    <t>dřík Alloclassic-SLO-4 01.00121.040</t>
  </si>
  <si>
    <t>KH371</t>
  </si>
  <si>
    <t>vložka durasul allofit II/28 01.00013.209</t>
  </si>
  <si>
    <t>KH373</t>
  </si>
  <si>
    <t>vložka durasul allofit KK/28 01.00013.211</t>
  </si>
  <si>
    <t>KH378</t>
  </si>
  <si>
    <t>hlavice kovová 7x32mm  00-8018-032-14</t>
  </si>
  <si>
    <t>KH429</t>
  </si>
  <si>
    <t>vložka dur.stand.II/32 01.00013.409</t>
  </si>
  <si>
    <t>KH432</t>
  </si>
  <si>
    <t>vložka dur.stand.LL/32 01.00013.412</t>
  </si>
  <si>
    <t>KH513</t>
  </si>
  <si>
    <t>dřík humerální necementovaný č.18 1304.15.180</t>
  </si>
  <si>
    <t>KH649</t>
  </si>
  <si>
    <t>komponenta tibiální ENDURO T2 NB012K</t>
  </si>
  <si>
    <t>KH678</t>
  </si>
  <si>
    <t>dřík universální 75x22mm 86-7420</t>
  </si>
  <si>
    <t>KH698</t>
  </si>
  <si>
    <t xml:space="preserve">dřík univerzální 75x16mm 86-7416 </t>
  </si>
  <si>
    <t>KH737</t>
  </si>
  <si>
    <t>spacer K  kolenní velký 8074 SPK8074/G</t>
  </si>
  <si>
    <t>KH743</t>
  </si>
  <si>
    <t>tělo humerální 1350.15.110</t>
  </si>
  <si>
    <t>KH745</t>
  </si>
  <si>
    <t>dřík 14mm 1304.15.140</t>
  </si>
  <si>
    <t>KH868</t>
  </si>
  <si>
    <t>dřík univerzální 75mmx14mm 867414</t>
  </si>
  <si>
    <t>KH877</t>
  </si>
  <si>
    <t>komponenta tibiální vel.4 5980-37-02</t>
  </si>
  <si>
    <t>KA488</t>
  </si>
  <si>
    <t>dlaha burch-schneider 50P 01.00191.250</t>
  </si>
  <si>
    <t>KA762</t>
  </si>
  <si>
    <t>šroub plasmacup 6,5 x 40 mm NA790T</t>
  </si>
  <si>
    <t>KA924</t>
  </si>
  <si>
    <t>end.cerviko CKP 56 315800</t>
  </si>
  <si>
    <t>KD113</t>
  </si>
  <si>
    <t>columbus koleno FL3 NN003K</t>
  </si>
  <si>
    <t>KG163</t>
  </si>
  <si>
    <t>hlavička oxi fem head 12/14 28 mm +  4 71342804</t>
  </si>
  <si>
    <t>KA569</t>
  </si>
  <si>
    <t>dřík MS-30 kyč. kloubu č.16 30.00.49-160</t>
  </si>
  <si>
    <t>KH344</t>
  </si>
  <si>
    <t>vložka Durasul HH/28neutr. 01.00013.208</t>
  </si>
  <si>
    <t>KH694</t>
  </si>
  <si>
    <t>jamka cementovaná durasul 44/32mm 01.00324.044</t>
  </si>
  <si>
    <t>KH435</t>
  </si>
  <si>
    <t>hlavice durasul kov.S/32 14.32.05-20</t>
  </si>
  <si>
    <t>KA473</t>
  </si>
  <si>
    <t>dřík Zwemuller   2 2842</t>
  </si>
  <si>
    <t>KE003</t>
  </si>
  <si>
    <t>hlavička dur. allocl. XL/28/+8 10.12.288</t>
  </si>
  <si>
    <t>hlavička dur. allocl. XL/28/+8 01.01012.288</t>
  </si>
  <si>
    <t>KA526</t>
  </si>
  <si>
    <t>vložka st.72/28 3509</t>
  </si>
  <si>
    <t>KF863</t>
  </si>
  <si>
    <t>bicon plus-rexpol insert 4/32 75003759</t>
  </si>
  <si>
    <t>KI103</t>
  </si>
  <si>
    <t>komponenta enduro femorální pravá 2 NB 018K</t>
  </si>
  <si>
    <t>komponenta femorální ENDURO F2R NB018K</t>
  </si>
  <si>
    <t>KH155</t>
  </si>
  <si>
    <t>šroub small + connector 137415310</t>
  </si>
  <si>
    <t>KF898</t>
  </si>
  <si>
    <t>hlavička keramická ceramix 36 M 75007449</t>
  </si>
  <si>
    <t>KI153</t>
  </si>
  <si>
    <t>dřík femorální neutrální 18x117 mm NR408 K</t>
  </si>
  <si>
    <t>KD138</t>
  </si>
  <si>
    <t>plato T4 16 NN243</t>
  </si>
  <si>
    <t>KH035</t>
  </si>
  <si>
    <t>end cerviko CKP58 1.36.479</t>
  </si>
  <si>
    <t>KI194</t>
  </si>
  <si>
    <t>plato tibiální žluté 10 mm 90-5970-30-10</t>
  </si>
  <si>
    <t>KI189</t>
  </si>
  <si>
    <t>komponenta femorální pravá E 5966-15-02</t>
  </si>
  <si>
    <t>KI214</t>
  </si>
  <si>
    <t>alloclassic variall vel. 56KK 01.00044.011</t>
  </si>
  <si>
    <t>KA586</t>
  </si>
  <si>
    <t>jamka ZCA č.59 00-8005-556-28</t>
  </si>
  <si>
    <t>KE644</t>
  </si>
  <si>
    <t>jamka muller 46/28 63.28.46</t>
  </si>
  <si>
    <t>KI256</t>
  </si>
  <si>
    <t>komponenta femorální levá CR-flexD 5950-14-01</t>
  </si>
  <si>
    <t>KG871</t>
  </si>
  <si>
    <t>dřík fitmore B/5 01.00551.205</t>
  </si>
  <si>
    <t>ZK458</t>
  </si>
  <si>
    <t>Zavaděč hlavice 304075</t>
  </si>
  <si>
    <t>KD131</t>
  </si>
  <si>
    <t>plato T3 10 NN230</t>
  </si>
  <si>
    <t>KA537</t>
  </si>
  <si>
    <t>pouzdro allofit 48/GG 4243</t>
  </si>
  <si>
    <t>KA510</t>
  </si>
  <si>
    <t>dřík wagner 18/225 01.00102.218</t>
  </si>
  <si>
    <t>KD106</t>
  </si>
  <si>
    <t>columbus koleno FR3 NN013K</t>
  </si>
  <si>
    <t>KD116</t>
  </si>
  <si>
    <t>columbus koleno FL6 NN006K</t>
  </si>
  <si>
    <t>KA489</t>
  </si>
  <si>
    <t>dlaha burch-schneider 50L 01.00191.150</t>
  </si>
  <si>
    <t>KA745</t>
  </si>
  <si>
    <t>tibiální plato evolution T3/10 NL898</t>
  </si>
  <si>
    <t>KD122</t>
  </si>
  <si>
    <t>tibia T5 NN079K</t>
  </si>
  <si>
    <t>KD125</t>
  </si>
  <si>
    <t>plato T1 14 NN112</t>
  </si>
  <si>
    <t>KA780</t>
  </si>
  <si>
    <t>dřík centram aesculap 12L NK085K</t>
  </si>
  <si>
    <t>KH359</t>
  </si>
  <si>
    <t>dřík ENDURO NR407K</t>
  </si>
  <si>
    <t>KH421</t>
  </si>
  <si>
    <t>vložka dur.stand.GG/32 01.00013.407</t>
  </si>
  <si>
    <t>KA917</t>
  </si>
  <si>
    <t>end.cerviko CKP 46 315300</t>
  </si>
  <si>
    <t>KA517</t>
  </si>
  <si>
    <t>jamka 68 alloclassic 3538</t>
  </si>
  <si>
    <t>KA656</t>
  </si>
  <si>
    <t>kotv.komp.stand.bicon č.4 75003741,14212</t>
  </si>
  <si>
    <t>KD140</t>
  </si>
  <si>
    <t>plato T5 12 NN251</t>
  </si>
  <si>
    <t>KA477</t>
  </si>
  <si>
    <t>dřík Zwemuller   6 2846</t>
  </si>
  <si>
    <t>KD136</t>
  </si>
  <si>
    <t>plato T4 12 NN241</t>
  </si>
  <si>
    <t>KA550</t>
  </si>
  <si>
    <t>vložka allofit PE SKK/28 01.00010.211</t>
  </si>
  <si>
    <t>KD121</t>
  </si>
  <si>
    <t xml:space="preserve">tibia T4 NN077K </t>
  </si>
  <si>
    <t>KI254</t>
  </si>
  <si>
    <t>dřík corail KS 9 3L92509</t>
  </si>
  <si>
    <t>KI196</t>
  </si>
  <si>
    <t>dřík rev.tibiální 17x92mm NR177K</t>
  </si>
  <si>
    <t>KD127</t>
  </si>
  <si>
    <t>plato T2 10 NN220</t>
  </si>
  <si>
    <t>KA927</t>
  </si>
  <si>
    <t>end.cerviko CKP 52 315600</t>
  </si>
  <si>
    <t>KI251</t>
  </si>
  <si>
    <t>hlavička kovová  28 mm +1,5GR 1365-11-000</t>
  </si>
  <si>
    <t>KA735</t>
  </si>
  <si>
    <t>tibie search evolution č. 4 NL832K</t>
  </si>
  <si>
    <t>KH514</t>
  </si>
  <si>
    <t xml:space="preserve">vložkac insert krátká 44mm 1362.09.010 </t>
  </si>
  <si>
    <t>KA750</t>
  </si>
  <si>
    <t>tibiální plato evolution T4/12 NL903</t>
  </si>
  <si>
    <t>KD137</t>
  </si>
  <si>
    <t>plato T4 14 NN242</t>
  </si>
  <si>
    <t>KD107</t>
  </si>
  <si>
    <t>columbus koleno FR4 NN014K</t>
  </si>
  <si>
    <t>KD118</t>
  </si>
  <si>
    <t>tibia T1 NN071K</t>
  </si>
  <si>
    <t>KE646</t>
  </si>
  <si>
    <t>jamka muller 50/28 63.28.50</t>
  </si>
  <si>
    <t>KD130</t>
  </si>
  <si>
    <t>plato T2 16 NN123</t>
  </si>
  <si>
    <t>KD132</t>
  </si>
  <si>
    <t>plato T3 12 NN231</t>
  </si>
  <si>
    <t>KH701</t>
  </si>
  <si>
    <t xml:space="preserve">jamka mullerova cementová 44/28 mm 63.28.44 </t>
  </si>
  <si>
    <t>KG996</t>
  </si>
  <si>
    <t>glenosféra 44 mm 137450440</t>
  </si>
  <si>
    <t>KE656</t>
  </si>
  <si>
    <t>jamka ZCA č.32/51 00-8005-548-32</t>
  </si>
  <si>
    <t>KH433</t>
  </si>
  <si>
    <t>vložka dur.stand.MM/32 01.00013.413</t>
  </si>
  <si>
    <t>KI342</t>
  </si>
  <si>
    <t>insert PLASMCUP PE-52-54 32mm NA282</t>
  </si>
  <si>
    <t>KH730</t>
  </si>
  <si>
    <t>spacer G plochý dřík kyčelní střední 54 SPC0720</t>
  </si>
  <si>
    <t>KI252</t>
  </si>
  <si>
    <t>zátka acetabulární duraloc 1246-03-000</t>
  </si>
  <si>
    <t>KI343</t>
  </si>
  <si>
    <t>plato tibiální UC T1/12mm NN411</t>
  </si>
  <si>
    <t>KI215</t>
  </si>
  <si>
    <t>revizní tibiální plato F2x12mm NR881M</t>
  </si>
  <si>
    <t>KI255</t>
  </si>
  <si>
    <t>jamka 46 mm 1217-20-046</t>
  </si>
  <si>
    <t>KI253</t>
  </si>
  <si>
    <t>insert neutral 28mm ID 46mm 1219-28-046</t>
  </si>
  <si>
    <t>KI272</t>
  </si>
  <si>
    <t>insert neutral duraloc 28/50mm 1220-28-050</t>
  </si>
  <si>
    <t>KI273</t>
  </si>
  <si>
    <t>hlavička kovová 28/+12 mm 1365-14-000</t>
  </si>
  <si>
    <t>KH351</t>
  </si>
  <si>
    <t>dřík Alloclassic-SLO-7 01.00121.070</t>
  </si>
  <si>
    <t>KI271</t>
  </si>
  <si>
    <t>kroužek duraloc dynamic 50mm 1249-50-000</t>
  </si>
  <si>
    <t>KH682</t>
  </si>
  <si>
    <t>inseert tibiální 20mm 96-2345</t>
  </si>
  <si>
    <t>KH821</t>
  </si>
  <si>
    <t>dřík necementovaný humerální 19mm 1304.15.190</t>
  </si>
  <si>
    <t>KE971</t>
  </si>
  <si>
    <t>tibie revizní t1 65 X 43 mm NR071K</t>
  </si>
  <si>
    <t>KH361</t>
  </si>
  <si>
    <t>tibie T1 ENDURO NB011K</t>
  </si>
  <si>
    <t>KH407</t>
  </si>
  <si>
    <t>plato + 3 mm 1360.50.015</t>
  </si>
  <si>
    <t>KG146</t>
  </si>
  <si>
    <t>vložka bicon plus rexpol insert 4/28 75003750</t>
  </si>
  <si>
    <t>KC311</t>
  </si>
  <si>
    <t>vložka stand.dur Allocl. 61/28 7350100126461</t>
  </si>
  <si>
    <t>KG787</t>
  </si>
  <si>
    <t>šroub kostní 6,5 mm délka 25 mm 842015020</t>
  </si>
  <si>
    <t>KH352</t>
  </si>
  <si>
    <t>dřík Alloclassic-SLO-8 01.00121.080</t>
  </si>
  <si>
    <t>KF796</t>
  </si>
  <si>
    <t>jamka mullerova 42/28 63.28.42</t>
  </si>
  <si>
    <t>KG785</t>
  </si>
  <si>
    <t>glenoid necementovaný small-r 137525050</t>
  </si>
  <si>
    <t>KG791</t>
  </si>
  <si>
    <t>glenosphere 36 mm small R 137409105</t>
  </si>
  <si>
    <t>KA920</t>
  </si>
  <si>
    <t>end.cerviko CKP 50 315500</t>
  </si>
  <si>
    <t>KH300</t>
  </si>
  <si>
    <t>dřík fitmore B/4 12/14 01.00551.204</t>
  </si>
  <si>
    <t>KA521</t>
  </si>
  <si>
    <t>vložka st.55/28 3503</t>
  </si>
  <si>
    <t>KH686</t>
  </si>
  <si>
    <t>liner reversní 1360.50.010</t>
  </si>
  <si>
    <t>KH372</t>
  </si>
  <si>
    <t>vložka durasul allofit JJ/28 01.00013.210</t>
  </si>
  <si>
    <t>KA570</t>
  </si>
  <si>
    <t>centralizer MS-30   6/  8 01.00356.008</t>
  </si>
  <si>
    <t>KA575</t>
  </si>
  <si>
    <t>centralizer MS-30 16/18 01.00351.618</t>
  </si>
  <si>
    <t>KG161</t>
  </si>
  <si>
    <t>hlavička oxi fem head 12/14 28 mm +  0 71342800</t>
  </si>
  <si>
    <t>KE047</t>
  </si>
  <si>
    <t>vložka dur.stand. allot. NN/36 01.00013.714</t>
  </si>
  <si>
    <t>KG147</t>
  </si>
  <si>
    <t>vložka bicon plus rexpol insert 5/28 75003751</t>
  </si>
  <si>
    <t>KG792</t>
  </si>
  <si>
    <t>šroub samořezný 6,5 x 35 mm 842015040</t>
  </si>
  <si>
    <t>KH437</t>
  </si>
  <si>
    <t>hlavice durasul kov.L/32 14.32.07-20</t>
  </si>
  <si>
    <t>KE166</t>
  </si>
  <si>
    <t>fitmoreB/5+offset 01.00551.305</t>
  </si>
  <si>
    <t>KD141</t>
  </si>
  <si>
    <t>plato T5 14 NN252</t>
  </si>
  <si>
    <t>KG166</t>
  </si>
  <si>
    <t>hlavička oxi fem head 12/14 28 mm +16 71342816</t>
  </si>
  <si>
    <t>KE622</t>
  </si>
  <si>
    <t>plato PS tibial SZ 4/4+20 mm NN545</t>
  </si>
  <si>
    <t>KA495</t>
  </si>
  <si>
    <t>dřík wagner 14/190 34.00.19-140</t>
  </si>
  <si>
    <t>KH724</t>
  </si>
  <si>
    <t>spacer G kyčelní střední 54 SPC54/G</t>
  </si>
  <si>
    <t>KH651</t>
  </si>
  <si>
    <t>dřík revizní neutrální 20x117mm NR410K</t>
  </si>
  <si>
    <t>KI462</t>
  </si>
  <si>
    <t>náhrada kolenního kloubu COLUMBUS plato tibiální UC T5 14mm NN452</t>
  </si>
  <si>
    <t>KI449</t>
  </si>
  <si>
    <t>náhrada kolenního kloubu podložka femorální distální 12mm F1 NR863K</t>
  </si>
  <si>
    <t>KE655</t>
  </si>
  <si>
    <t>jamka ZCA č.32/49 00-8005-546-32</t>
  </si>
  <si>
    <t>KI453</t>
  </si>
  <si>
    <t>náhrada kolenního kloubu COLUMBUS dřík tibiální T4 NN078K</t>
  </si>
  <si>
    <t>KG571</t>
  </si>
  <si>
    <t>podložka femorální F3/10 NR473K</t>
  </si>
  <si>
    <t>KH358</t>
  </si>
  <si>
    <t>revize kolena ENDURO-F1L NB014K</t>
  </si>
  <si>
    <t>KH650</t>
  </si>
  <si>
    <t>dřík tibiální 19x92 mm NR179K</t>
  </si>
  <si>
    <t>KI160</t>
  </si>
  <si>
    <t>femur spacer pos/dist F2 4x4mm NR376K</t>
  </si>
  <si>
    <t>KG997</t>
  </si>
  <si>
    <t>šroub small-r + konektor 137415305</t>
  </si>
  <si>
    <t>KG677</t>
  </si>
  <si>
    <t>podložka revizní tibiální T1 RL/LM 5 mm NR244K</t>
  </si>
  <si>
    <t>KI425</t>
  </si>
  <si>
    <t>náhrada ramenní vložka short 40 mm 1365.09.010</t>
  </si>
  <si>
    <t>KG678</t>
  </si>
  <si>
    <t>podložka revizní tibiální T1 RM/LL 5 mm NR044K</t>
  </si>
  <si>
    <t>KG572</t>
  </si>
  <si>
    <t>podložka femorální F3/10 NR573K</t>
  </si>
  <si>
    <t>KA471</t>
  </si>
  <si>
    <t>dřík Zwemuller   1 2841</t>
  </si>
  <si>
    <t>KI448</t>
  </si>
  <si>
    <t>náhrada kolenního kloubu podložka femorální postero/distální 8x8mm F1 NR369K</t>
  </si>
  <si>
    <t>KH363</t>
  </si>
  <si>
    <t>komponenta menisc. ENDURO NR877M</t>
  </si>
  <si>
    <t>KD945</t>
  </si>
  <si>
    <t>komponenta revizní femurální F3R NR013K</t>
  </si>
  <si>
    <t>KE046</t>
  </si>
  <si>
    <t>vložka dur.stand. allot. MM/36 01.00013.713</t>
  </si>
  <si>
    <t>KA666</t>
  </si>
  <si>
    <t>kotv.komp.porose bicon č.6 75003779</t>
  </si>
  <si>
    <t>KG614</t>
  </si>
  <si>
    <t>klínek femorální NR463K</t>
  </si>
  <si>
    <t>KF087</t>
  </si>
  <si>
    <t xml:space="preserve">dřík tibiální 17 x 132 mm NR187K </t>
  </si>
  <si>
    <t>KI465</t>
  </si>
  <si>
    <t>náhrada kolenního kloubu ENDURO podložka femorální postero/distální F2 12x4mm NR592K</t>
  </si>
  <si>
    <t>KA660</t>
  </si>
  <si>
    <t>kotv.komp.stand.bicon č.8 75003745,1422</t>
  </si>
  <si>
    <t>KI447</t>
  </si>
  <si>
    <t>náhrada kolenního kloubu COLUMBUS plato revizní tibiální T1 20mm NR615M</t>
  </si>
  <si>
    <t>KI420</t>
  </si>
  <si>
    <t>náhrada hlezna komponenta talární pravá S4 301114ND</t>
  </si>
  <si>
    <t>KI424</t>
  </si>
  <si>
    <t>náhrada ramennní glenosféra 40mm 1374.50.400</t>
  </si>
  <si>
    <t>KI445</t>
  </si>
  <si>
    <t>náhrada kolenního kloubu COLUMBUS dřík revizní femorální 17x177mm NR457K</t>
  </si>
  <si>
    <t>KH558</t>
  </si>
  <si>
    <t>dřík Alloclassic SLO 0  REF:01.00121.000</t>
  </si>
  <si>
    <t>KI451</t>
  </si>
  <si>
    <t>náhrada kolenního kloubu COLUMBUS dřík tibiální T2 NN074K</t>
  </si>
  <si>
    <t>KA479</t>
  </si>
  <si>
    <t>dřík Zwemuller   8 2848</t>
  </si>
  <si>
    <t>KH377</t>
  </si>
  <si>
    <t>hlavice kovová 10,5x32mm 00-8018-032-05</t>
  </si>
  <si>
    <t>KD514</t>
  </si>
  <si>
    <t>koleno columbus T2 18NN224</t>
  </si>
  <si>
    <t>KI446</t>
  </si>
  <si>
    <t>náhrada kolenního kloubu COLUMBUS dřík revizní tibiální 65x46mm T1 NR072K</t>
  </si>
  <si>
    <t>KI466</t>
  </si>
  <si>
    <t>náhrada kolenního kloubu ENDURO dřík revizní neutrální 19x117 mm NR409K</t>
  </si>
  <si>
    <t>KI456</t>
  </si>
  <si>
    <t>náhrada kyčelního kloubu FITMORE dřík femorální s ofsetem B/7 12/14 01.00551.307</t>
  </si>
  <si>
    <t>KI467</t>
  </si>
  <si>
    <t>náhrada kolenního kloubu ENDURO podložka tibiální T2x12mm RL/LM NB057K</t>
  </si>
  <si>
    <t>KH608</t>
  </si>
  <si>
    <t>revizní femorální komponenta levá F2 NB015K</t>
  </si>
  <si>
    <t>KI452</t>
  </si>
  <si>
    <t>náhrada kolenního kloubu COLUMBUS dřík tibiální T3 NN076K</t>
  </si>
  <si>
    <t>KF896</t>
  </si>
  <si>
    <t xml:space="preserve">hlavička keramická ceramix 32 L 75007462 </t>
  </si>
  <si>
    <t>KF901</t>
  </si>
  <si>
    <t>bicon plus-ceramic insert standard 4/32 75000137</t>
  </si>
  <si>
    <t>KA549</t>
  </si>
  <si>
    <t>vložka allofit PE SJJ/28 01.00010.210</t>
  </si>
  <si>
    <t>KH431</t>
  </si>
  <si>
    <t>vložka dur.stand.KK/32 01.00013.411</t>
  </si>
  <si>
    <t>KF865</t>
  </si>
  <si>
    <t>bicon plus-rexpol insert 6/32 75003761</t>
  </si>
  <si>
    <t>KH362</t>
  </si>
  <si>
    <t>dřík tibiální ENDURO NR178K</t>
  </si>
  <si>
    <t>KA587</t>
  </si>
  <si>
    <t>jamka ZCA č.61 00-8005-558-28</t>
  </si>
  <si>
    <t>KA474</t>
  </si>
  <si>
    <t>dřík Zwemuller   3 2843</t>
  </si>
  <si>
    <t>KA759</t>
  </si>
  <si>
    <t>šroub plasmacup 6,5 x 28 mm NA778T</t>
  </si>
  <si>
    <t>KI422</t>
  </si>
  <si>
    <t>náhrada hlezna plato 4/7mm 300407ND</t>
  </si>
  <si>
    <t>KD105</t>
  </si>
  <si>
    <t>columbus koleno FR2 NN012K</t>
  </si>
  <si>
    <t>KI468</t>
  </si>
  <si>
    <t>náhrada kolenního kloubu COLUMBUS plato tibiální UC T2 18mm NN424</t>
  </si>
  <si>
    <t>KA760</t>
  </si>
  <si>
    <t>šroub plasmacup 6,5 x 32 mm NA782T</t>
  </si>
  <si>
    <t>KD062</t>
  </si>
  <si>
    <t>vložka stand.dur Allocl. 68/28 126.468</t>
  </si>
  <si>
    <t>KE660</t>
  </si>
  <si>
    <t>jamka ZCA č.32/59 00-8005-556-32</t>
  </si>
  <si>
    <t>KD441</t>
  </si>
  <si>
    <t>vložka stand.dur Allocl. 72/28 126.472</t>
  </si>
  <si>
    <t>KF910</t>
  </si>
  <si>
    <t>bicon plus-ceramic insert standard 8/36 75000155</t>
  </si>
  <si>
    <t>KA509</t>
  </si>
  <si>
    <t>dřík wagner 17/225 01.00102.217</t>
  </si>
  <si>
    <t>KI421</t>
  </si>
  <si>
    <t>náhrada hlezna komponenta tibiální pravá S4 301204ND</t>
  </si>
  <si>
    <t>KA663</t>
  </si>
  <si>
    <t>kotv.komp.porose bicon č.3 75003776,1351</t>
  </si>
  <si>
    <t>KA667</t>
  </si>
  <si>
    <t>kotv.komp.porose bicon č.7 75003780,14318</t>
  </si>
  <si>
    <t>KI455</t>
  </si>
  <si>
    <t xml:space="preserve">náhrada kolenního kloubu SIGMA komponenta femorální PS pravý 4 1960 -50-400 </t>
  </si>
  <si>
    <t>KI055</t>
  </si>
  <si>
    <t>femorální adapter +2/-2 96-0784</t>
  </si>
  <si>
    <t>KF889</t>
  </si>
  <si>
    <t>hlavice oxi fem 12/14 36 mm +0 71343600</t>
  </si>
  <si>
    <t>KH815</t>
  </si>
  <si>
    <t>dřík revizní tibiální 13x30mm 86-6401</t>
  </si>
  <si>
    <t>KI274</t>
  </si>
  <si>
    <t>podložka distální femorální RT 8/3 96-0863</t>
  </si>
  <si>
    <t>KG145</t>
  </si>
  <si>
    <t>vložka bicon plus rexpol insert 3/28 75003749</t>
  </si>
  <si>
    <t>KF782</t>
  </si>
  <si>
    <t>tibie sleeve 45 mm M/L 129454110</t>
  </si>
  <si>
    <t>KI454</t>
  </si>
  <si>
    <t>náhrada kolenního kloubu SIGMA plato rotační tibiální 4/20mm 96-2145</t>
  </si>
  <si>
    <t>KE001</t>
  </si>
  <si>
    <t>hlavička dur. allocl.  S/28/-4 142805-20</t>
  </si>
  <si>
    <t>hlavička dur. allocl.  S/28/-4 14.28.05-20</t>
  </si>
  <si>
    <t>KH762</t>
  </si>
  <si>
    <t>pouzdro alloclassic Variall 54/KK 01.00044.010</t>
  </si>
  <si>
    <t>KI195</t>
  </si>
  <si>
    <t>sleeve (dřík)revizní MBT por 37mm 1294-54-100</t>
  </si>
  <si>
    <t>KA551</t>
  </si>
  <si>
    <t>vložka allofit PE SLL/28 01.00010.212</t>
  </si>
  <si>
    <t>KI178</t>
  </si>
  <si>
    <t>augmentace posteriální 3/4mm 96-0866</t>
  </si>
  <si>
    <t>KI275</t>
  </si>
  <si>
    <t>podložka distální femorální RT 12/3 96-0870</t>
  </si>
  <si>
    <t>KI177</t>
  </si>
  <si>
    <t>plato tibiální T3/15mm 96-2343</t>
  </si>
  <si>
    <t>KI472</t>
  </si>
  <si>
    <t>dřík femorální Fitmore C/9 12/14 s ofsetem 01.00551.409</t>
  </si>
  <si>
    <t>KH655</t>
  </si>
  <si>
    <t>hlava humerální 48mm 1322.09.480</t>
  </si>
  <si>
    <t>KE661</t>
  </si>
  <si>
    <t>jamka ZCA č.32/61 00-8005-558-32</t>
  </si>
  <si>
    <t>KI175</t>
  </si>
  <si>
    <t>tibie revizní vel.4 1294-35-140</t>
  </si>
  <si>
    <t>KG987</t>
  </si>
  <si>
    <t>plato tibiální 198727314</t>
  </si>
  <si>
    <t>KA761</t>
  </si>
  <si>
    <t>šroub plasmacup 6,5 x 36 mm NA786T</t>
  </si>
  <si>
    <t>KF862</t>
  </si>
  <si>
    <t>bicon plus-rexpol insert 3/32 75003758</t>
  </si>
  <si>
    <t>KI503</t>
  </si>
  <si>
    <t>náhrada kyčelní hlavičky keramická Biolog Delta +9 36 mm 1365-36-240</t>
  </si>
  <si>
    <t>KF039</t>
  </si>
  <si>
    <t>jamka durasul 58/36 05.95001.055</t>
  </si>
  <si>
    <t>KI450</t>
  </si>
  <si>
    <t>náhrada kolenního kloubu COLUMBUS dřík tibiální T1 NN072K</t>
  </si>
  <si>
    <t>KF872</t>
  </si>
  <si>
    <t>bicon plus-rexpol insert 6/36 75000219</t>
  </si>
  <si>
    <t>KI501</t>
  </si>
  <si>
    <t>náhrada hlezba HINTEGRA tibiální komponenta levá S2 302112ND</t>
  </si>
  <si>
    <t>KA464</t>
  </si>
  <si>
    <t>hlavice kovová howmedica ABGI kr.28/-5 STY465302</t>
  </si>
  <si>
    <t>KF908</t>
  </si>
  <si>
    <t>bicon plus-ceramic insert standard 6/36 75000153</t>
  </si>
  <si>
    <t>KI500</t>
  </si>
  <si>
    <t>náhrada ramenní lateralizovaná vložka long dia 44mm  1362.09.120</t>
  </si>
  <si>
    <t>KI058</t>
  </si>
  <si>
    <t xml:space="preserve">šroub fixační 6,5 mmx35mm 00-6624-065-35 </t>
  </si>
  <si>
    <t>KI522</t>
  </si>
  <si>
    <t>náhrada kyčelního kloubu systém TMARS revizní vložka Longevity 28/48 mm 00-7105-48-28</t>
  </si>
  <si>
    <t>KH175</t>
  </si>
  <si>
    <t>tibie revizní velikost 2,5 1294-35-125</t>
  </si>
  <si>
    <t>KH699</t>
  </si>
  <si>
    <t>femur pravý 3 96-0088</t>
  </si>
  <si>
    <t>KH744</t>
  </si>
  <si>
    <t>adaptér neutrální 1330.15.270</t>
  </si>
  <si>
    <t>KI521</t>
  </si>
  <si>
    <t>náhrada kyčelního kloubu systém TMARS revizní jamka 56mm 00-7000-056-20</t>
  </si>
  <si>
    <t>KE050</t>
  </si>
  <si>
    <t>hlavička durasel XL 36/+8XL 01.01012.368</t>
  </si>
  <si>
    <t>KH442</t>
  </si>
  <si>
    <t>dřík velikost 17 1304.15.170</t>
  </si>
  <si>
    <t>KA394</t>
  </si>
  <si>
    <t>hlavice kovová aesculap 32/XXL</t>
  </si>
  <si>
    <t>KI520</t>
  </si>
  <si>
    <t>šroub fixační 6,5mmx30mm 6624-65-30</t>
  </si>
  <si>
    <t>KH355</t>
  </si>
  <si>
    <t>revize hlezna tibie levá3 302203ND</t>
  </si>
  <si>
    <t>KD124</t>
  </si>
  <si>
    <t>plato T1 12 NN111</t>
  </si>
  <si>
    <t>KI519</t>
  </si>
  <si>
    <t>náhrada kyčelního kloubu systém TMARS revizní augmentace acetabulární 00-4894-054-10</t>
  </si>
  <si>
    <t>KH367</t>
  </si>
  <si>
    <t>dřík rameno 1304.15.160</t>
  </si>
  <si>
    <t>KI502</t>
  </si>
  <si>
    <t>náhrada hlezna HINTEGRA plato 2/5mm 300 205 ND</t>
  </si>
  <si>
    <t>KH016</t>
  </si>
  <si>
    <t>šroub 6,5 mm délka 20 mm 842015010</t>
  </si>
  <si>
    <t>KI523</t>
  </si>
  <si>
    <t>náhrada kyčelního kloubu systém TMARS revizní dlaha s kr.přírubou-jamka 56/58/60mm 00-7126-056-48</t>
  </si>
  <si>
    <t>KF820</t>
  </si>
  <si>
    <t>dlaha burch-schneider 62P 01.00191.262</t>
  </si>
  <si>
    <t>KG601</t>
  </si>
  <si>
    <t>tibie revizní č. 3 129435130</t>
  </si>
  <si>
    <t>KI530</t>
  </si>
  <si>
    <t>náhrada kolenního kloubu SIGMA plato tibiální rotační  3 x 17,5mm 96-2134</t>
  </si>
  <si>
    <t>KH874</t>
  </si>
  <si>
    <t>femorální komponenta levá vel.3 1960-40-300</t>
  </si>
  <si>
    <t>KI532</t>
  </si>
  <si>
    <t>náhrada ranenní SMR dřík Resurfacing 11 x 32 mm 1317.15.010</t>
  </si>
  <si>
    <t>KE645</t>
  </si>
  <si>
    <t>jamka muller 48/28 63.28.48</t>
  </si>
  <si>
    <t>KF780</t>
  </si>
  <si>
    <t>agumentace 4/3 mm 96-0860</t>
  </si>
  <si>
    <t>KH374</t>
  </si>
  <si>
    <t>vložka durasul allofit LL/28 01.00013.212</t>
  </si>
  <si>
    <t>KI531</t>
  </si>
  <si>
    <t>náhrada ramenní SMR hlavice Resurfacing prům. 46 mm 1327.11.460</t>
  </si>
  <si>
    <t>KH681</t>
  </si>
  <si>
    <t>dřík universální 75mmx18mm 86-7418</t>
  </si>
  <si>
    <t>KG951</t>
  </si>
  <si>
    <t>femur revizní 62-3401L</t>
  </si>
  <si>
    <t>KI600</t>
  </si>
  <si>
    <t>plato revizní HC T4/74 x 16 mm NR643M</t>
  </si>
  <si>
    <t>KI597</t>
  </si>
  <si>
    <t>podložka tibiální ENDURO size T2 x 4 mm RM/LL NB045K</t>
  </si>
  <si>
    <t>KI056</t>
  </si>
  <si>
    <t>distální augmentace vel.4 4mm 96-0880</t>
  </si>
  <si>
    <t>KI571</t>
  </si>
  <si>
    <t>blok femorální posteriální 8/4 mm 96-0888</t>
  </si>
  <si>
    <t>KI569</t>
  </si>
  <si>
    <t>tibie revizní rotační SZ 5 1294-35-150</t>
  </si>
  <si>
    <t>KI593</t>
  </si>
  <si>
    <t>dřík univerzální 115x14 mm 86-7428</t>
  </si>
  <si>
    <t>KI587</t>
  </si>
  <si>
    <t>hlavička revizní biolox delta 12/14 36 mm XL NK638</t>
  </si>
  <si>
    <t>KI576</t>
  </si>
  <si>
    <t>dřík tibiální 16 x 92 mm NR176K</t>
  </si>
  <si>
    <t>KA655</t>
  </si>
  <si>
    <t>kotv.komp.stand.bicon č.3 75003740,1421</t>
  </si>
  <si>
    <t>KI595</t>
  </si>
  <si>
    <t>insert tibiální  medium 16 mm 1987-27-316</t>
  </si>
  <si>
    <t>KF900</t>
  </si>
  <si>
    <t>bicon plus-ceramic insert standard 3/32 75000136</t>
  </si>
  <si>
    <t>KI594</t>
  </si>
  <si>
    <t>sleev femorální distal. 31 mm 1294-53-215</t>
  </si>
  <si>
    <t>KF784</t>
  </si>
  <si>
    <t>adaptér +2/-2 offset 960784</t>
  </si>
  <si>
    <t>KF871</t>
  </si>
  <si>
    <t>bicon plus-rexpol insert 5/36 75000218</t>
  </si>
  <si>
    <t>KG577</t>
  </si>
  <si>
    <t>komponenta revizní femorální NR016K</t>
  </si>
  <si>
    <t>KF895</t>
  </si>
  <si>
    <t>hlavička keramická ceramix 32 M 75007461, 75004173</t>
  </si>
  <si>
    <t>KH382</t>
  </si>
  <si>
    <t>vložka Alpha PE insert LL/32mm 01.00010.812</t>
  </si>
  <si>
    <t>KA653</t>
  </si>
  <si>
    <t>kotv.komp.stand.bicon č.1 75003738</t>
  </si>
  <si>
    <t>KF877</t>
  </si>
  <si>
    <t>bicon plus-rexpol insert antilux 4/32 75003794</t>
  </si>
  <si>
    <t>KI601</t>
  </si>
  <si>
    <t>componenta revizní tibiální 80 mm x 55 mm T4 + NR078K</t>
  </si>
  <si>
    <t>KI599</t>
  </si>
  <si>
    <t>dřík revizní medial 20 x 117 mm NR420K</t>
  </si>
  <si>
    <t>KG143</t>
  </si>
  <si>
    <t>vložka bicon plus rexpol insert 1/28 75003747</t>
  </si>
  <si>
    <t>KI598</t>
  </si>
  <si>
    <t>component ENDURO meniscal size F 2 x 24 mm NR887M</t>
  </si>
  <si>
    <t>KI572</t>
  </si>
  <si>
    <t>plato tibiální rotační TC3 SZ 4 17,5 mm 96-2354</t>
  </si>
  <si>
    <t>KI570</t>
  </si>
  <si>
    <t>femur levý TC3 SZ 4 96-0083</t>
  </si>
  <si>
    <t>KI603</t>
  </si>
  <si>
    <t>náhrada kolenního kloubu dřík revizní tibiální 20x132 mm NR190K</t>
  </si>
  <si>
    <t>KI574</t>
  </si>
  <si>
    <t>podložka femorální ENDURO postero distální F2 x 8 x 4 mm NR378K</t>
  </si>
  <si>
    <t>KI575</t>
  </si>
  <si>
    <t>podložka femorální ENDURO distální F2 x 8 mm NR865K</t>
  </si>
  <si>
    <t>ZL121</t>
  </si>
  <si>
    <t>Tibie levá oxford 50 x 32 mm 154613</t>
  </si>
  <si>
    <t>KF034</t>
  </si>
  <si>
    <t>jamka durasul 48/36 05.95001.050</t>
  </si>
  <si>
    <t>KF402</t>
  </si>
  <si>
    <t>dřík tibie offset 16/132 mm NR186K</t>
  </si>
  <si>
    <t>ZG373</t>
  </si>
  <si>
    <t>Implantát oxford femorální 154602</t>
  </si>
  <si>
    <t>KI596</t>
  </si>
  <si>
    <t>augmentace distální size 3 4 mm pravá 96-0861</t>
  </si>
  <si>
    <t>ZE659</t>
  </si>
  <si>
    <t>Plato large left 3 mm 159554</t>
  </si>
  <si>
    <t>KA719</t>
  </si>
  <si>
    <t>zátka kostní umělá aes. 14 NK914</t>
  </si>
  <si>
    <t>KE329</t>
  </si>
  <si>
    <t>hlavice kovová 32/L NK531K</t>
  </si>
  <si>
    <t>KA720</t>
  </si>
  <si>
    <t>zátka kostní umělá aes. 16 NK916</t>
  </si>
  <si>
    <t>KD123</t>
  </si>
  <si>
    <t>plato T1 10 NN110</t>
  </si>
  <si>
    <t>KA718</t>
  </si>
  <si>
    <t>zátka kostní umělá aes. 12 NK912</t>
  </si>
  <si>
    <t>KI606</t>
  </si>
  <si>
    <t>náhrada kolenního kloubu plato tibiální rotační stabilizované 3 x 20 mm 96-2135</t>
  </si>
  <si>
    <t>KI662</t>
  </si>
  <si>
    <t>tibiální komponenta cementovaná vel. 5 1581-50-000</t>
  </si>
  <si>
    <t>KE028</t>
  </si>
  <si>
    <t>femorální komponenta levá vel. 3 96-0003</t>
  </si>
  <si>
    <t>KF907</t>
  </si>
  <si>
    <t>bicon plus-ceramic insert standard 5/36 75000152</t>
  </si>
  <si>
    <t>KI665</t>
  </si>
  <si>
    <t>vložka tibiální XLK 12,5 mm 3 1581-13-112</t>
  </si>
  <si>
    <t>KE024</t>
  </si>
  <si>
    <t>femorální komponenta pravá vel. 3 96-0013</t>
  </si>
  <si>
    <t>KI705</t>
  </si>
  <si>
    <t>vložka tibiální XLK 8 mm 4 1581-14-108</t>
  </si>
  <si>
    <t>KI174</t>
  </si>
  <si>
    <t>tibiální komponenta cementovaná 3 1581-30-000</t>
  </si>
  <si>
    <t>KI667</t>
  </si>
  <si>
    <t>hlavička keramická delka 28 M 75007452</t>
  </si>
  <si>
    <t>KF035</t>
  </si>
  <si>
    <t>jamka durasul 50/36 05.95001.051</t>
  </si>
  <si>
    <t>KE590</t>
  </si>
  <si>
    <t>koleno columbus PS FL6 NN166K</t>
  </si>
  <si>
    <t>KI666</t>
  </si>
  <si>
    <t>vložka tibiální XLK 10 mm 5 1581-15-110</t>
  </si>
  <si>
    <t>KA546</t>
  </si>
  <si>
    <t>vložka allofit PE SGG/28 01.00010.207</t>
  </si>
  <si>
    <t>KE620</t>
  </si>
  <si>
    <t>plato PS tibial SZ 4/4+16 mm NN543</t>
  </si>
  <si>
    <t>KE029</t>
  </si>
  <si>
    <t>femorální komponenta levá vel. 4 96-0004</t>
  </si>
  <si>
    <t>KI173</t>
  </si>
  <si>
    <t>femorální komponenta pravá vel. 2,5 96-0018</t>
  </si>
  <si>
    <t>KI663</t>
  </si>
  <si>
    <t>vložka tibiální XLK 10 mm 2,5 1581-12-110</t>
  </si>
  <si>
    <t>KI661</t>
  </si>
  <si>
    <t>tibiální komponenta cementovaná vel. 2,5 1581-25-000</t>
  </si>
  <si>
    <t>KE030</t>
  </si>
  <si>
    <t>femorální komponenta levá vel. 5 96-0005</t>
  </si>
  <si>
    <t>KI110</t>
  </si>
  <si>
    <t>tibie vel. č. 4 1581-40-000</t>
  </si>
  <si>
    <t>KI664</t>
  </si>
  <si>
    <t>vložka tibiální XLK 8 mm 3 1581-13-108</t>
  </si>
  <si>
    <t>KH345</t>
  </si>
  <si>
    <t>dřík Alloclassic-SLO-1 01.00121.010</t>
  </si>
  <si>
    <t>KH883</t>
  </si>
  <si>
    <t>dřík humerální necementovaný 20mm 1304.15.200</t>
  </si>
  <si>
    <t>KI698</t>
  </si>
  <si>
    <t>vložka tibiální XLK 15 mm 5 1581-15-115</t>
  </si>
  <si>
    <t>KE026</t>
  </si>
  <si>
    <t>koleno prim.femur.kom.pravá 5 96-0015</t>
  </si>
  <si>
    <t>KI720</t>
  </si>
  <si>
    <t xml:space="preserve">náhrada ramenní hlavice humerální 46mm 1322.09.460 </t>
  </si>
  <si>
    <t>KI721</t>
  </si>
  <si>
    <t>náhrada kyčelního kloubu FITMORE dřík femorální s ofsetem C/6 01.00551.406</t>
  </si>
  <si>
    <t>KI726</t>
  </si>
  <si>
    <t>náhrada kyčelního kloubu ALLOCLASIC VARIAL necementovanál 60/NN 01.00044.013</t>
  </si>
  <si>
    <t>KH428</t>
  </si>
  <si>
    <t>vložka dur.stand.HH/32 01.00013.408</t>
  </si>
  <si>
    <t>KA547</t>
  </si>
  <si>
    <t>vložka allofit SHH/28 01.00010.208</t>
  </si>
  <si>
    <t>KI727</t>
  </si>
  <si>
    <t>náhrada kyčelního kloubu vložka DURASUL GAMMA NN/32 mm 01.00047.924</t>
  </si>
  <si>
    <t>KF395</t>
  </si>
  <si>
    <t>tibie revizní cemented T2 NR073K</t>
  </si>
  <si>
    <t>KI766</t>
  </si>
  <si>
    <t>náhrada kolenního kloubu ENDURO podložka femorální F3 8 x 4 mm NR388K</t>
  </si>
  <si>
    <t>KI765</t>
  </si>
  <si>
    <t>náhrada kolenního kloubu COLUMBUS plato revizní tibiální F2 x 14 mm NR882M</t>
  </si>
  <si>
    <t>KF819</t>
  </si>
  <si>
    <t>dlaha burch-schneider 62L 01.00191.162</t>
  </si>
  <si>
    <t>KE659</t>
  </si>
  <si>
    <t>jamka ZCA č.32/57 00-8005-554-32</t>
  </si>
  <si>
    <t>KG946</t>
  </si>
  <si>
    <t>dřík fitmore c/7 01.00551.407</t>
  </si>
  <si>
    <t>KI161</t>
  </si>
  <si>
    <t>femur spacer distal F2 4mm NR864K</t>
  </si>
  <si>
    <t>KI710</t>
  </si>
  <si>
    <t>náhrada kolenního kloubu COLUMBUS dřík revizní tibiální 15x172 NR495K</t>
  </si>
  <si>
    <t>KI764</t>
  </si>
  <si>
    <t>náhrada kolenního kloubu ENDURO podložka tibiální T1 x 16mm RL/LM NB038K</t>
  </si>
  <si>
    <t>KD110</t>
  </si>
  <si>
    <t>columbus koleno FR7 NN017K</t>
  </si>
  <si>
    <t>KI668</t>
  </si>
  <si>
    <t>vložka tibiální XLK 10 mm 4 1581-14-110</t>
  </si>
  <si>
    <t>KH430</t>
  </si>
  <si>
    <t>vložka dur.stand.JJ/32 01.00013.410</t>
  </si>
  <si>
    <t>KI711</t>
  </si>
  <si>
    <t>náhrada kolenního kloubu NEXGEN komponenta femorální E pravá 00-5968-015-52</t>
  </si>
  <si>
    <t>KH879</t>
  </si>
  <si>
    <t>plato vel.E F 10mm 5962-32-10</t>
  </si>
  <si>
    <t>KI719</t>
  </si>
  <si>
    <t>náhrada ramenní hlavice adapter 8mm 1330.15.278</t>
  </si>
  <si>
    <t>KI163</t>
  </si>
  <si>
    <t>femur stem 15/117mm NR405K</t>
  </si>
  <si>
    <t>KG616</t>
  </si>
  <si>
    <t>dřík tibiální 15 x   92 mm NR175K</t>
  </si>
  <si>
    <t>KI768</t>
  </si>
  <si>
    <t>náhrada kolenního kloubu ENDURO podložka tibiální T2 8 mm RL/LM NB056K</t>
  </si>
  <si>
    <t>KI767</t>
  </si>
  <si>
    <t>náhrada kolenního kloubu ENDURO podložka femorální F2 4 x 12 mm NR590K</t>
  </si>
  <si>
    <t>KF893</t>
  </si>
  <si>
    <t>hlavice oxi fem 12/14 36 mm +12 71343612</t>
  </si>
  <si>
    <t>KD112</t>
  </si>
  <si>
    <t>columbus koleno FL2 NN002K</t>
  </si>
  <si>
    <t>KI751</t>
  </si>
  <si>
    <t>náhrada kolenního kloubu insert tibiální XSMALL 16 mm 1987-27-116</t>
  </si>
  <si>
    <t>KF875</t>
  </si>
  <si>
    <t>bicon plus-rexpol insert 9/36 75000222</t>
  </si>
  <si>
    <t>KA502</t>
  </si>
  <si>
    <t>dřík wagner 17/265 01.00102.617</t>
  </si>
  <si>
    <t>KH595</t>
  </si>
  <si>
    <t>dřík fitmore B+ offset 6 01.00551.306</t>
  </si>
  <si>
    <t>KI797</t>
  </si>
  <si>
    <t>vložka s vit.E neutral. KK 36 00-8851-012-36</t>
  </si>
  <si>
    <t>KH255</t>
  </si>
  <si>
    <t>hlavice keramická delta 36/0mm 00-8775-036-02</t>
  </si>
  <si>
    <t>KG995</t>
  </si>
  <si>
    <t>vložka long 44 mm 136209020</t>
  </si>
  <si>
    <t>KI808</t>
  </si>
  <si>
    <t>náhrada kyčelního kloubu ALLOFIT IT pozdro jamky 52/II 00-8755-052-00</t>
  </si>
  <si>
    <t>KE610</t>
  </si>
  <si>
    <t>plato PS tibial SZ 2/2+20 mm NN525</t>
  </si>
  <si>
    <t>KI807</t>
  </si>
  <si>
    <t>náhrada kyčelního kloubu ALLOFIT IT vložka s vit.E,neutral II 36 00-8851-010-36</t>
  </si>
  <si>
    <t>KG917</t>
  </si>
  <si>
    <t>dřík femuru fitmore 12/14 B/6 01.00551.206</t>
  </si>
  <si>
    <t>KI795</t>
  </si>
  <si>
    <t>vložka s vit. E,neutral. NN 36 00-8851-015-36</t>
  </si>
  <si>
    <t>KE596</t>
  </si>
  <si>
    <t>koleno columbus PS FP5 NN175K</t>
  </si>
  <si>
    <t>KI799</t>
  </si>
  <si>
    <t>vložka s vit. E neutral. HH 32 00-8851-009-32</t>
  </si>
  <si>
    <t>KI793</t>
  </si>
  <si>
    <t>glenoid necementovaný small 1375.20.005</t>
  </si>
  <si>
    <t>KI791</t>
  </si>
  <si>
    <t>dřík fitmore B vel. 3 01.00551.203</t>
  </si>
  <si>
    <t>KI798</t>
  </si>
  <si>
    <t>pouzdro Allofit IT 50/HH 00-8755-050-00</t>
  </si>
  <si>
    <t>KI060</t>
  </si>
  <si>
    <t>pozdro allofit IT 56/KK 00-8755-056-00</t>
  </si>
  <si>
    <t>KI796</t>
  </si>
  <si>
    <t>pouzdro Allofit IT 62/NN 00-8755-062-00</t>
  </si>
  <si>
    <t>KD126</t>
  </si>
  <si>
    <t>plato T1 16 NN213</t>
  </si>
  <si>
    <t>KF888</t>
  </si>
  <si>
    <t>hlavice oxi fem 12/14 32 mm +16 71343216</t>
  </si>
  <si>
    <t>ZK577</t>
  </si>
  <si>
    <t>Optika artroskopická 30° 2,4 mm 10 cm 28300BA</t>
  </si>
  <si>
    <t>ZB158</t>
  </si>
  <si>
    <t>Set pacientský, á 100 ks 1102_50/100</t>
  </si>
  <si>
    <t>ZA962</t>
  </si>
  <si>
    <t>Šití merslen 2 bal. á 36 ks EH6737H</t>
  </si>
  <si>
    <t>Šití merslen 2,6x45cm bal. á 36 ks EH6737H</t>
  </si>
  <si>
    <t>ZB034</t>
  </si>
  <si>
    <t>Šití dafilon modrý 2/0 bal. á 36 ks C0935476</t>
  </si>
  <si>
    <t>ZB134</t>
  </si>
  <si>
    <t>Šití dafilon modrý 3/0 bal. á 36 ks C0932213</t>
  </si>
  <si>
    <t>Šití dafilon modrý 3/0 (2) bal. á 36 ks C0932213</t>
  </si>
  <si>
    <t>ZB306</t>
  </si>
  <si>
    <t>Šití safil fialový 1 bal. á 36 ks C1048397</t>
  </si>
  <si>
    <t>Šití safil fialový 1 (4) bal. á 36 ks C1048397</t>
  </si>
  <si>
    <t>ZB608</t>
  </si>
  <si>
    <t>Šití premicron zelený 2/0 bal. á 36 ks C0026057</t>
  </si>
  <si>
    <t>ZB652</t>
  </si>
  <si>
    <t>Šití merslen zelený 0 3 x 45 cm bal. á 36 ks EH6855H</t>
  </si>
  <si>
    <t>ZB979</t>
  </si>
  <si>
    <t>Šití dafilon modrý 4/0 bal. á 36 ks C0932205</t>
  </si>
  <si>
    <t>Šití dafilon modrý 4/0 (1.5) bal. á 36 ks C0932205</t>
  </si>
  <si>
    <t>ZE696</t>
  </si>
  <si>
    <t>Šití premicron zelený 2/0 bal. á 36 ks C0120008</t>
  </si>
  <si>
    <t>Šití premicron zelený 2/0 (3) bal. á 36 ks C0120008</t>
  </si>
  <si>
    <t>ZG849</t>
  </si>
  <si>
    <t>Šití premicron zelený 2/0 (3) bal. á 12 ks G0120061</t>
  </si>
  <si>
    <t>ZK692</t>
  </si>
  <si>
    <t>Šití polydox Loop 2, bal. á 12 ks DX4550</t>
  </si>
  <si>
    <t>ZA966</t>
  </si>
  <si>
    <t>Šití merslen 2 bal. á 36 ks EH6417H</t>
  </si>
  <si>
    <t>ZB913</t>
  </si>
  <si>
    <t>Šití orthocord modrý bal. á 12 ks 223111</t>
  </si>
  <si>
    <t>ZC260</t>
  </si>
  <si>
    <t>Šití premicron HRT bal. á 36 ks C0026394</t>
  </si>
  <si>
    <t>Šití premicron zelený 2 bal. á 36 ks C0026394</t>
  </si>
  <si>
    <t>ZD067</t>
  </si>
  <si>
    <t>Šití safil fialový 2/0 bal. á 36 ks C1048042</t>
  </si>
  <si>
    <t>ZI467</t>
  </si>
  <si>
    <t>Šití monoplus fialový bal. á 24 ks B0024091</t>
  </si>
  <si>
    <t>Šití monoplus fialový 1 (4) bal. á 24 ks B0024091</t>
  </si>
  <si>
    <t>ZE695</t>
  </si>
  <si>
    <t>Šití premicron zelený 3/0 bal. á 36 ks C0120007</t>
  </si>
  <si>
    <t>ZB528</t>
  </si>
  <si>
    <t>Šití monosyn bezbarvý 4/0 bal. á 36 ks C0023624</t>
  </si>
  <si>
    <t>ZB912</t>
  </si>
  <si>
    <t>Šití orthocord fialový bal. á 12 ks 223104</t>
  </si>
  <si>
    <t>ZB112</t>
  </si>
  <si>
    <t>Šití safil fialový 2 bal. á 36 ks C1048063</t>
  </si>
  <si>
    <t>ZB052</t>
  </si>
  <si>
    <t>Šití vicryl plus 1 bal. á 36 ks VCP519H</t>
  </si>
  <si>
    <t>ZA836</t>
  </si>
  <si>
    <t>Jehla injekční 0,9 x   70 mm žlutá</t>
  </si>
  <si>
    <t>Jehla injekční 0,9 x 70 mm žlutá 4665791</t>
  </si>
  <si>
    <t>ZB168</t>
  </si>
  <si>
    <t>Jehla chirurgická B10</t>
  </si>
  <si>
    <t>ZB206</t>
  </si>
  <si>
    <t>Jehla chirurgická G6</t>
  </si>
  <si>
    <t>ZB248</t>
  </si>
  <si>
    <t>Jehla chirurgická G7</t>
  </si>
  <si>
    <t>ZB478</t>
  </si>
  <si>
    <t>Jehla chirurgická B11</t>
  </si>
  <si>
    <t>ZB479</t>
  </si>
  <si>
    <t>Jehla chirurgická B12</t>
  </si>
  <si>
    <t>ZB481</t>
  </si>
  <si>
    <t>Jehla chirurgická B13</t>
  </si>
  <si>
    <t>ZB167</t>
  </si>
  <si>
    <t>Jehla chirurgická G1</t>
  </si>
  <si>
    <t>ZB463</t>
  </si>
  <si>
    <t>Jehla chirurgická G2</t>
  </si>
  <si>
    <t>ZH853</t>
  </si>
  <si>
    <t>Provlékač vlákna chia 214101</t>
  </si>
  <si>
    <t>Provlékač vlákna chia k operacím ramene 214101</t>
  </si>
  <si>
    <t>ZI576</t>
  </si>
  <si>
    <t>Jehla dutá 45° pravá  251004</t>
  </si>
  <si>
    <t>ZB198</t>
  </si>
  <si>
    <t>Jehla chirurgická G3</t>
  </si>
  <si>
    <t>ZI714</t>
  </si>
  <si>
    <t>Jehla dutá 45° levá  251003</t>
  </si>
  <si>
    <t>ZE796</t>
  </si>
  <si>
    <t>Jehla expres S Passer Genll bal. á 5 ks 214005</t>
  </si>
  <si>
    <t>ZB530</t>
  </si>
  <si>
    <t>Jehla chirurgická GA8</t>
  </si>
  <si>
    <t>ZB260</t>
  </si>
  <si>
    <t>Jehla chirurgická G5</t>
  </si>
  <si>
    <t>ZF107</t>
  </si>
  <si>
    <t>Rukavice operační latexové bez pudru ortpedic vel. 7,0 5788203</t>
  </si>
  <si>
    <t>ZK473</t>
  </si>
  <si>
    <t>Rukavice operační latexové s pudrem ansell medigrip plus vel. 6,0 302922 (302762)</t>
  </si>
  <si>
    <t>ZK474</t>
  </si>
  <si>
    <t>Rukavice operační latexové s pudrem ansell medigrip plus vel. 6,5 302923</t>
  </si>
  <si>
    <t>Rukavice operační latexové s pudrem ansell medigrip plus vel. 6,5 303363</t>
  </si>
  <si>
    <t>Rukavice operační latexové s pudrem ansell medigrip plus vel. 6,5 303503</t>
  </si>
  <si>
    <t>ZK475</t>
  </si>
  <si>
    <t>Rukavice operační latexové s pudrem ansell medigrip plus vel. 7,0 302924</t>
  </si>
  <si>
    <t>Rukavice operační latexové s pudrem ansell medigrip plus vel. 7,0 303364</t>
  </si>
  <si>
    <t>Rukavice operační latexové s pudrem ansell medigrip plus vel. 7,0 303504 (303364)</t>
  </si>
  <si>
    <t>ZK476</t>
  </si>
  <si>
    <t>Rukavice operační latexové s pudrem ansell medigrip plus vel. 7,5 302925</t>
  </si>
  <si>
    <t>Rukavice operační latexové s pudrem ansell medigrip plus vel. 7,5 302925 (302765)</t>
  </si>
  <si>
    <t>Rukavice operační latexové s pudrem ansell medigrip plus vel. 7,5 303505 (302925)</t>
  </si>
  <si>
    <t>ZK477</t>
  </si>
  <si>
    <t>Rukavice operační latexové s pudrem ansell medigrip plus vel. 8,0 302926</t>
  </si>
  <si>
    <t>Rukavice operační latexové s pudrem ansell medigrip plus vel. 8,0 303365</t>
  </si>
  <si>
    <t>Rukavice operační latexové s pudrem ansell medigrip plus vel. 8,0 303506(303366)</t>
  </si>
  <si>
    <t>ZK482</t>
  </si>
  <si>
    <t>Rukavice operační latexové bez pudru ortpedic vel. 8,0 5788205</t>
  </si>
  <si>
    <t>ZK483</t>
  </si>
  <si>
    <t>Rukavice operační latexové bez pudru ortpedic vel. 7,5 5788204</t>
  </si>
  <si>
    <t>ZK678</t>
  </si>
  <si>
    <t>Rukavice operační ansell dipos-a-glove vel. M ( 7-8) bal. á 50 párů kopolymerové MDG751EU</t>
  </si>
  <si>
    <t>ZL070</t>
  </si>
  <si>
    <t>Rukavice operační gammex bez pudru PF EnLite vel. 6,0 353382</t>
  </si>
  <si>
    <t>ZL071</t>
  </si>
  <si>
    <t>Rukavice operační gammex bez pudru PF EnLite vel. 6,5 353383</t>
  </si>
  <si>
    <t>ZL073</t>
  </si>
  <si>
    <t>Rukavice operační gammex bez pudru PF EnLite vel. 7,5 353385</t>
  </si>
  <si>
    <t>ZJ718</t>
  </si>
  <si>
    <t>Rukavice operační gammex PF sensitive vel. 6,5 bal. á 25 párů 353193</t>
  </si>
  <si>
    <t>ZJ719</t>
  </si>
  <si>
    <t>Rukavice operační gammex PF sensitive vel. 6,0 bal. á 25 párů 353192</t>
  </si>
  <si>
    <t>ZL691</t>
  </si>
  <si>
    <t>Rukavice operační ansell sensi - touch vel. 5,5 bal. á 40 párů 8050190(8050150)</t>
  </si>
  <si>
    <t>ZK479</t>
  </si>
  <si>
    <t>Rukavice operační latexové bez pudru ortpedic vel. 8,5 5788206</t>
  </si>
  <si>
    <t>ZI609</t>
  </si>
  <si>
    <t>Chronos strips 50 x 25 x 3 mm 07.801.100S</t>
  </si>
  <si>
    <t>KH739</t>
  </si>
  <si>
    <t>cement kostní CEMEX GENAT HIGH VISKOSITY s gentamicinem 40g 1400IG</t>
  </si>
  <si>
    <t>ZA278</t>
  </si>
  <si>
    <t>Granule chronOS 710.027S</t>
  </si>
  <si>
    <t>KF839</t>
  </si>
  <si>
    <t>cement osteobond 40 g 00-1101-002-00</t>
  </si>
  <si>
    <t>ZG727</t>
  </si>
  <si>
    <t>Kloub silikonový pip vel. 10 SPIP-520-10-WW</t>
  </si>
  <si>
    <t>KH738</t>
  </si>
  <si>
    <t>cement kostní CEMEX GENTA ID GREEN s gentamicinem 40g 12A2420</t>
  </si>
  <si>
    <t>KI423</t>
  </si>
  <si>
    <t>kotva vstřebatelná Anchor bio composite suture 3x14,5mm  2 kusy AR-1934BCF-2</t>
  </si>
  <si>
    <t>KG990</t>
  </si>
  <si>
    <t>cement smartset HV 20 g 3095020</t>
  </si>
  <si>
    <t>KA364</t>
  </si>
  <si>
    <t xml:space="preserve">cement smartset GHV 40 g 3095040 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</si>
  <si>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</si>
  <si>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</si>
  <si>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</si>
  <si>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</si>
  <si>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</si>
  <si>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</si>
  <si>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</si>
  <si>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</si>
  <si>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</si>
  <si>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</si>
  <si>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</si>
  <si>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</si>
  <si>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</si>
  <si>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</si>
  <si>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50115004</t>
  </si>
  <si>
    <t>506 SZM umělé tělní náhrady kovové (112 02 030)</t>
  </si>
  <si>
    <t>50115003</t>
  </si>
  <si>
    <t>518 SZM TEP ortopedie (112 02 003)</t>
  </si>
  <si>
    <t>50115080</t>
  </si>
  <si>
    <t>523 SZM staplery, endosk., optika, extraktory (112 02 102)</t>
  </si>
  <si>
    <t>50115064</t>
  </si>
  <si>
    <t>529 SZM šicí materiál (112 02 106)</t>
  </si>
  <si>
    <t>50115011</t>
  </si>
  <si>
    <t>515 SZM umělé tělní náhrady ostatní (112 02 030)</t>
  </si>
  <si>
    <t>Spotřeba zdravotnického materiálu - orientační přehled</t>
  </si>
  <si>
    <t>ON Data</t>
  </si>
  <si>
    <t>606 - Pracoviště ortopedie</t>
  </si>
  <si>
    <t>6F6 - Pracov. standardní ústavní lůž. péče ortopedické -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</si>
  <si>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</si>
  <si>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</si>
  <si>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</si>
  <si>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</si>
  <si>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</si>
  <si>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Doležel Michal</t>
  </si>
  <si>
    <t>Zdravotní výkony vykázané na pracovišti v rámci ambulantní péče dle lékařů *</t>
  </si>
  <si>
    <t>606</t>
  </si>
  <si>
    <t>1</t>
  </si>
  <si>
    <t>0089870</t>
  </si>
  <si>
    <t>0090044</t>
  </si>
  <si>
    <t>0000502</t>
  </si>
  <si>
    <t>MESOCAIN 1%</t>
  </si>
  <si>
    <t>0192143</t>
  </si>
  <si>
    <t>0040536</t>
  </si>
  <si>
    <t>0089869</t>
  </si>
  <si>
    <t>3</t>
  </si>
  <si>
    <t>0001154</t>
  </si>
  <si>
    <t>ŠROUB SAMOŘEZNÝ KORTIKÁLNÍ RUKA OCEL</t>
  </si>
  <si>
    <t>0020135</t>
  </si>
  <si>
    <t>DRÁT EXTENČNÍ KIRSCHNER</t>
  </si>
  <si>
    <t>0031465</t>
  </si>
  <si>
    <t>ŠROUB LCP SAMOŘEZNÝ MINI FRAGMENT TITAN</t>
  </si>
  <si>
    <t>0073605</t>
  </si>
  <si>
    <t>DLAHA ADAPTAČNÍ  MINI FRAGMENT MINI FRAGMENT TITAN</t>
  </si>
  <si>
    <t>0082509</t>
  </si>
  <si>
    <t>0082511</t>
  </si>
  <si>
    <t>0082512</t>
  </si>
  <si>
    <t>0082513</t>
  </si>
  <si>
    <t>0082516</t>
  </si>
  <si>
    <t>0082517</t>
  </si>
  <si>
    <t>0082519</t>
  </si>
  <si>
    <t>0082520</t>
  </si>
  <si>
    <t>0082523</t>
  </si>
  <si>
    <t>0082524</t>
  </si>
  <si>
    <t>0083722</t>
  </si>
  <si>
    <t>DRÁT KIRSCHNERŮV</t>
  </si>
  <si>
    <t>0083723</t>
  </si>
  <si>
    <t>0082515</t>
  </si>
  <si>
    <t>0082518</t>
  </si>
  <si>
    <t>0082521</t>
  </si>
  <si>
    <t>0082514</t>
  </si>
  <si>
    <t>0082522</t>
  </si>
  <si>
    <t>V</t>
  </si>
  <si>
    <t>09137</t>
  </si>
  <si>
    <t>UZ VYŠETŘENÍ DVOU ORGÁNŮ V NĚKOLIKA ROVINÁCH</t>
  </si>
  <si>
    <t>09241</t>
  </si>
  <si>
    <t>OŠETŘENÍ A PŘEVAZ RÁNY, KOŽNÍCH A PODKOŽNÍCH AFEKC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</si>
  <si>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</si>
  <si>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</si>
  <si>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</si>
  <si>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</si>
  <si>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</si>
  <si>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</si>
  <si>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51853</t>
  </si>
  <si>
    <t>CIRKULÁRNÍ SÁDROVÝ OBVAZ - PRSTY, RUKA, PŘEDLOKTÍ</t>
  </si>
  <si>
    <t>51859</t>
  </si>
  <si>
    <t>FIXAČNÍ SÁDROVÁ DLAHA - NOHA, BÉREC</t>
  </si>
  <si>
    <t>51869</t>
  </si>
  <si>
    <t>SEJMUTÍ CIRKULÁRNÍ SÁDROVÉ FIXACE NA KONČETINÁCH</t>
  </si>
  <si>
    <t>51877</t>
  </si>
  <si>
    <t>PŘILOŽENÍ LÉČEBNÉ POMŮCKY - ORTÉZY</t>
  </si>
  <si>
    <t>61209</t>
  </si>
  <si>
    <t>TENOLÝZA FLEXORU</t>
  </si>
  <si>
    <t>61247</t>
  </si>
  <si>
    <t>OPERACE KARPÁLNÍHO TUNELU</t>
  </si>
  <si>
    <t>61253</t>
  </si>
  <si>
    <t xml:space="preserve">PALM. APONEUREKTOMIE U DLAŇOVÉ FORMY DUPUYTRENOVY </t>
  </si>
  <si>
    <t>66022</t>
  </si>
  <si>
    <t>CÍLENÉ VYŠETŘENÍ ORTOPEDEM</t>
  </si>
  <si>
    <t>66023</t>
  </si>
  <si>
    <t>KONTROLNÍ VYŠETŘENÍ ORTOPEDEM</t>
  </si>
  <si>
    <t>66423</t>
  </si>
  <si>
    <t>ODSTRANĚNÍ EXOSTÓZY DORZA RUKY</t>
  </si>
  <si>
    <t>66733</t>
  </si>
  <si>
    <t>REKONSTRUKCE KLADÍVKOVÉHO PRSTU - ZA KAŽDÝ DALŠÍ P</t>
  </si>
  <si>
    <t>66813</t>
  </si>
  <si>
    <t>ODSTRANĚNÍ OSTEOSYNTETICKÉHO MATERIÁLU</t>
  </si>
  <si>
    <t>66839</t>
  </si>
  <si>
    <t>EXSTIRPACE NÁDORU MĚKKÝCH TKÁNÍ - POVRCHOVĚ ULOŽEN</t>
  </si>
  <si>
    <t>66893</t>
  </si>
  <si>
    <t>PUNKČNÍ BIOPSIE KOSTI NEBO KLOUBU</t>
  </si>
  <si>
    <t>66899</t>
  </si>
  <si>
    <t>TENOTOMIE ZAVŘENÁ - MIMO RUKY - KAŽDÁ DALŠÍ - PŘIČ</t>
  </si>
  <si>
    <t>66949</t>
  </si>
  <si>
    <t>PUNKCE KLOUBNÍ S APLIKACÍ LÉČIVA</t>
  </si>
  <si>
    <t>09547</t>
  </si>
  <si>
    <t>REGULAČNÍ POPLATEK -- POJIŠTĚNEC OD ÚHRADY POPLATK</t>
  </si>
  <si>
    <t>09543</t>
  </si>
  <si>
    <t>REGULAČNÍ POPLATEK ZA NÁVŠTĚVU -- POPLATEK UHRAZEN</t>
  </si>
  <si>
    <t>66735</t>
  </si>
  <si>
    <t>REKONSTRUKCE HALLUCES VALGI - VÝKON NA KOSTI</t>
  </si>
  <si>
    <t>09555</t>
  </si>
  <si>
    <t>OŠETŘENÍ DÍTĚTE DO 6 LET</t>
  </si>
  <si>
    <t>09119</t>
  </si>
  <si>
    <t xml:space="preserve">ODBĚR KRVE ZE ŽÍLY U DOSPĚLÉHO NEBO DÍTĚTE NAD 10 </t>
  </si>
  <si>
    <t>09233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</si>
  <si>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</si>
  <si>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</si>
  <si>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</si>
  <si>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</si>
  <si>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</si>
  <si>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</si>
  <si>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</si>
  <si>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</si>
  <si>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</si>
  <si>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51861</t>
  </si>
  <si>
    <t>CIRKULÁRNÍ SÁDROVÝ OBVAZ - NOHA, BÉREC</t>
  </si>
  <si>
    <t>61115</t>
  </si>
  <si>
    <t xml:space="preserve">REVIZE, EXCIZE A SUTURA PORANĚNÍ KŮŽE A PODKOŽÍ A </t>
  </si>
  <si>
    <t>09553</t>
  </si>
  <si>
    <t>99999</t>
  </si>
  <si>
    <t>Nespecifikovany vykon</t>
  </si>
  <si>
    <t>51851</t>
  </si>
  <si>
    <t>FIXAČNÍ SÁDROVÁ DLAHA - RUKA, PŘEDLOKTÍ</t>
  </si>
  <si>
    <t>51825</t>
  </si>
  <si>
    <t>SEKUNDÁRNÍ SUTURA RÁNY</t>
  </si>
  <si>
    <t>61245</t>
  </si>
  <si>
    <t>FENESTRACE ŠLACHOVÉ POCHVY</t>
  </si>
  <si>
    <t>09115</t>
  </si>
  <si>
    <t>ODBĚR BIOLOGICKÉHO MATERIÁLU JINÉHO NEŽ KREV NA KV</t>
  </si>
  <si>
    <t>66031</t>
  </si>
  <si>
    <t>PREVENTIVNÍ VYŠETŘENÍ KYČELNÍCH KLOUBŮ U KOJENCE</t>
  </si>
  <si>
    <t>66867</t>
  </si>
  <si>
    <t>EXCIZE A EXSTIRPACE SVALOVÉ - JEDNODUCHÉ</t>
  </si>
  <si>
    <t>51855</t>
  </si>
  <si>
    <t>FIXAČNÍ SÁDROVÁ DLAHA CELÉ HORNÍ KONČETINY</t>
  </si>
  <si>
    <t>66837</t>
  </si>
  <si>
    <t>EXSTIRPACE BURZY NEBO GANGLIA - POVRCHOVÁ</t>
  </si>
  <si>
    <t>61255</t>
  </si>
  <si>
    <t>ROZŠÍŘENÁ APONEUREKTOMIE U FORMY DUPUYTRENOVY KONT</t>
  </si>
  <si>
    <t>51865</t>
  </si>
  <si>
    <t>CIRKULÁRNÍ SÁDROVÝ OBVAZ NA DOLNÍ KONČETINĚ</t>
  </si>
  <si>
    <t>66731</t>
  </si>
  <si>
    <t>REKONSTRUKCE KLADÍVKOVÉHO PRSTU NOHY</t>
  </si>
  <si>
    <t>53515</t>
  </si>
  <si>
    <t>SUTURA ŠLACHY EXTENSORU RUKY A ZÁPĚSTÍ</t>
  </si>
  <si>
    <t>66811</t>
  </si>
  <si>
    <t>INJEKCE DO BURZY, GANGLIA, POCHVY ŠLACHOVÉ</t>
  </si>
  <si>
    <t>51857</t>
  </si>
  <si>
    <t xml:space="preserve">CIRKULÁRNÍ SÁDROVÝ OBVAZ - CELÁ HORNÍ KONČETINA - </t>
  </si>
  <si>
    <t>66821</t>
  </si>
  <si>
    <t>PERKUTÁNNÍ FIXACE K-DRÁTEM</t>
  </si>
  <si>
    <t>66417</t>
  </si>
  <si>
    <t>ARTRODÉZA MALÝCH KLOUBŮ RUKY A NOHY - JEDNOHO</t>
  </si>
  <si>
    <t>66881</t>
  </si>
  <si>
    <t>EXCIZE / EXSTIRPACE EXOSTÓZY</t>
  </si>
  <si>
    <t>66927</t>
  </si>
  <si>
    <t>REVIZE ŠLACHOVÝCH POCHEV</t>
  </si>
  <si>
    <t>09569</t>
  </si>
  <si>
    <t>(VZP) ZÁKROK NA PRAVÉ STRANĚ</t>
  </si>
  <si>
    <t>66425</t>
  </si>
  <si>
    <t xml:space="preserve">SYNOVEKTOMIE KLOUBU PRSTU RUKY ČI NOHY - ZA PRVNÍ </t>
  </si>
  <si>
    <t>66741</t>
  </si>
  <si>
    <t>REKONSTRUKCE DIG. SUPRADUCTI V. NOHY</t>
  </si>
  <si>
    <t>66431</t>
  </si>
  <si>
    <t>REKONSTRUKCE / OSTEOTOMIE FALANGY, METAKARPU - PRV</t>
  </si>
  <si>
    <t>66721</t>
  </si>
  <si>
    <t xml:space="preserve">EXCIZE / EXSTIRPACE FASCIE,  APONEURÓZY V OBLASTI </t>
  </si>
  <si>
    <t>09563</t>
  </si>
  <si>
    <t>VÝKON ÚSTAVNÍ POHOTOVOSTNÍ SLUŽBY</t>
  </si>
  <si>
    <t>51811</t>
  </si>
  <si>
    <t>ABSCES NEBO HEMATOM SUBKUTANNÍ, PILONIDÁLNÍ, INTRA</t>
  </si>
  <si>
    <t>09237</t>
  </si>
  <si>
    <t>OŠETŘENÍ A PŘEVAZ RÁNY VČETNĚ OŠETŘENÍ KOŽNÍCH A P</t>
  </si>
  <si>
    <t>66833</t>
  </si>
  <si>
    <t>ODSTRANĚNÍ CIZÍHO TĚLESA Z RÁNY</t>
  </si>
  <si>
    <t>66873</t>
  </si>
  <si>
    <t>TENOTOMIE ZAVŘENÁ</t>
  </si>
  <si>
    <t>66021</t>
  </si>
  <si>
    <t>KOMPLEXNÍ VYŠETŘENÍ ORTOPEDEM</t>
  </si>
  <si>
    <t>09234</t>
  </si>
  <si>
    <t>OŠETŘENÍ NEHTU, INCIZE SUBKUTÁNNÍHO ABSCESU NEBO H</t>
  </si>
  <si>
    <t>51863</t>
  </si>
  <si>
    <t>FIXAČNÍ SÁDROVÁ DLAHA CELÉ DOLNÍ KONČETINY</t>
  </si>
  <si>
    <t>66012</t>
  </si>
  <si>
    <t>09513</t>
  </si>
  <si>
    <t>TELEFONICKÁ KONZULTACE OŠETŘUJÍCÍHO LÉKAŘE PACIENT</t>
  </si>
  <si>
    <t>09216</t>
  </si>
  <si>
    <t>INJEKCE DO MĚKKÝCH TKÁNÍ NEBO INTRADERMÁLNÍ PUPENY</t>
  </si>
  <si>
    <t>51818</t>
  </si>
  <si>
    <t>51873</t>
  </si>
  <si>
    <t>SLOŽITÝ MĚKKÝ FIXAČNÍ OBVAZ</t>
  </si>
  <si>
    <t>66229</t>
  </si>
  <si>
    <t xml:space="preserve">PES EQUINOVARUS ATD. - PŘILOŽENÍ KOREKČNÍ SÁDROVÉ </t>
  </si>
  <si>
    <t>51870</t>
  </si>
  <si>
    <t>DOTOČENÍ SÁDROVÉHO OBVAZU</t>
  </si>
  <si>
    <t>51867</t>
  </si>
  <si>
    <t>PŘIPEVNĚNÍ NÁŠLAPNÉHO PODPATKU NA STÁVAJÍCÍ SÁDROV</t>
  </si>
  <si>
    <t>66117</t>
  </si>
  <si>
    <t>SPIKA KYČELNÍ JEDNOSTRANNÁ - PROVEDENÁ LÉKAŘEM</t>
  </si>
  <si>
    <t>09509</t>
  </si>
  <si>
    <t>OŠETŘENÍ HANDICAPOVANÉHO PACIENTA</t>
  </si>
  <si>
    <t>53117</t>
  </si>
  <si>
    <t>ZAVŘENÁ REPOZICE LUXACE LOKETNÍHO KLOUBU NEBO HLAV</t>
  </si>
  <si>
    <t>51881</t>
  </si>
  <si>
    <t>MULTIDISCIPLINÁRNÍ INDIKAČNÍ SEMINÁŘ K URČENÍ OPTI</t>
  </si>
  <si>
    <t>09117</t>
  </si>
  <si>
    <t>ODBĚR KRVE ZE ŽÍLY U DÍTĚTĚ DO 10 LET</t>
  </si>
  <si>
    <t>6F6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</si>
  <si>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</si>
  <si>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</si>
  <si>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</si>
  <si>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</si>
  <si>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</si>
  <si>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</si>
  <si>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</si>
  <si>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</si>
  <si>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</si>
  <si>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</si>
  <si>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</si>
  <si>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12 - Urologická klinika</t>
  </si>
  <si>
    <t>13 - Otolaryngologická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</si>
  <si>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</si>
  <si>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</si>
  <si>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</si>
  <si>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</si>
  <si>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</si>
  <si>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</si>
  <si>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</si>
  <si>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</si>
  <si>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</si>
  <si>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</si>
  <si>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</si>
  <si>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</si>
  <si>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</si>
  <si>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</si>
  <si>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</si>
  <si>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</si>
  <si>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</si>
  <si>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</si>
  <si>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</si>
  <si>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</si>
  <si>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</si>
  <si>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</si>
  <si>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</si>
  <si>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</si>
  <si>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09567</t>
  </si>
  <si>
    <t>(VZP) ZÁKROK NA LEVÉ STRANĚ</t>
  </si>
  <si>
    <t>66713</t>
  </si>
  <si>
    <t>EXCIZE / EXSTIRPACE OSTRUHY PATNÍ KOSTI</t>
  </si>
  <si>
    <t>5F1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</si>
  <si>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</si>
  <si>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</si>
  <si>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</si>
  <si>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</si>
  <si>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</si>
  <si>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</si>
  <si>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54190</t>
  </si>
  <si>
    <t>OSTATNÍ REKONSTRUKCE TEPEN A BY-PASSY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</si>
  <si>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</si>
  <si>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</si>
  <si>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</si>
  <si>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</si>
  <si>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</si>
  <si>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</si>
  <si>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07552</t>
  </si>
  <si>
    <t>(DRG) OPERAČNÍ VÝKON BEZ MIMOTĚLNÍHO OBĚHU</t>
  </si>
  <si>
    <t>62610</t>
  </si>
  <si>
    <t>ODBĚR DERMOEPIDERMÁLNÍHO ŠTĚPU DO 1 % POVRCHU TĚLA</t>
  </si>
  <si>
    <t>NEKREKTOMIE DO 5 % POVRCHU TĚLA - TANGENCIÁLNÍ NEB</t>
  </si>
  <si>
    <t>07563</t>
  </si>
  <si>
    <t>(DRG) URGENTNÍ OPERACE KVCH</t>
  </si>
  <si>
    <t>62640</t>
  </si>
  <si>
    <t>ODBĚR DERMOEPIDERMÁLNÍHO ŠTĚPU: 1 - 5 % Z PLOCHY P</t>
  </si>
  <si>
    <t>62440</t>
  </si>
  <si>
    <t>ŠTĚP PŘI POPÁLENÍ (A OSTATNÍCH KOŽNÍCH ZTRÁTÁCH) D</t>
  </si>
  <si>
    <t>66127</t>
  </si>
  <si>
    <t>MANIPULACE V CELKOVÉ NEBO LOKÁLNÍ ANESTÉZII</t>
  </si>
  <si>
    <t>6F1</t>
  </si>
  <si>
    <t>56419</t>
  </si>
  <si>
    <t>POUŽITÍ OPERAČNÍHO MIKROSKOPU Á 15 MINUT</t>
  </si>
  <si>
    <t>61143</t>
  </si>
  <si>
    <t>ODBĚR CÉVNÍHO ŠTĚPU MALÉHO KALIBRU (PRO MIKROCHIRU</t>
  </si>
  <si>
    <t>61153</t>
  </si>
  <si>
    <t xml:space="preserve">UZAVŘENÍ DEFEKTU NA KONČETINÁCH NEBO TRUPU KOŽNÍM </t>
  </si>
  <si>
    <t>61167</t>
  </si>
  <si>
    <t>TRANSPOZICE FASCIOKUTÁNNÍHO LALOKU</t>
  </si>
  <si>
    <t>61173</t>
  </si>
  <si>
    <t>VOLNÝ PŘENOS SVALOVÉHO A SVALOVĚ KOŽNÍHO LALOKU MI</t>
  </si>
  <si>
    <t>51850</t>
  </si>
  <si>
    <t>PŘEVAZ RÁNY METODOU V. A. C. (VACUUM ASISTED CLOSU</t>
  </si>
  <si>
    <t>61121</t>
  </si>
  <si>
    <t>CÉVNÍ ANASTOMOSA MIKROCHIRURGICKOU TECHNIKOU</t>
  </si>
  <si>
    <t>0003952</t>
  </si>
  <si>
    <t>AMIKIN 500 MG</t>
  </si>
  <si>
    <t>0004234</t>
  </si>
  <si>
    <t>0006480</t>
  </si>
  <si>
    <t>OCPLEX</t>
  </si>
  <si>
    <t>0008807</t>
  </si>
  <si>
    <t>0008808</t>
  </si>
  <si>
    <t>0011592</t>
  </si>
  <si>
    <t>METRONIDAZOL B. BRAUN 5 MG/ML</t>
  </si>
  <si>
    <t>0011706</t>
  </si>
  <si>
    <t>0011785</t>
  </si>
  <si>
    <t>AMIKIN 1 G</t>
  </si>
  <si>
    <t>0016600</t>
  </si>
  <si>
    <t>UNASYN</t>
  </si>
  <si>
    <t>0017041</t>
  </si>
  <si>
    <t>CEFOBID 1 G</t>
  </si>
  <si>
    <t>0053922</t>
  </si>
  <si>
    <t>0055680</t>
  </si>
  <si>
    <t>0058092</t>
  </si>
  <si>
    <t>0062464</t>
  </si>
  <si>
    <t>HAEMOCOMPLETTAN P</t>
  </si>
  <si>
    <t>0064831</t>
  </si>
  <si>
    <t>AXETINE 1,5 G</t>
  </si>
  <si>
    <t>0065989</t>
  </si>
  <si>
    <t>MYCOMAX INF</t>
  </si>
  <si>
    <t>0066020</t>
  </si>
  <si>
    <t>AUGMENTIN 1,2 G</t>
  </si>
  <si>
    <t>0066137</t>
  </si>
  <si>
    <t>0068998</t>
  </si>
  <si>
    <t>AMPICILIN 1,0 BIOTIKA</t>
  </si>
  <si>
    <t>0068999</t>
  </si>
  <si>
    <t>AMPICILIN 0,5 BIOTIKA</t>
  </si>
  <si>
    <t>0072972</t>
  </si>
  <si>
    <t>0076360</t>
  </si>
  <si>
    <t>0077044</t>
  </si>
  <si>
    <t>ZINACEF 750 MG</t>
  </si>
  <si>
    <t>0083417</t>
  </si>
  <si>
    <t>MERONEM 1 G</t>
  </si>
  <si>
    <t>0087239</t>
  </si>
  <si>
    <t>FANHDI 50 I.U./ML</t>
  </si>
  <si>
    <t>0087240</t>
  </si>
  <si>
    <t>FANHDI 100 I.U./ML</t>
  </si>
  <si>
    <t>0089028</t>
  </si>
  <si>
    <t>IMMUNATE STIM PLUS 500</t>
  </si>
  <si>
    <t>0089029</t>
  </si>
  <si>
    <t>IMMUNATE STIM PLUS 1000</t>
  </si>
  <si>
    <t>0091148</t>
  </si>
  <si>
    <t>VULMIZOLIN 1,0</t>
  </si>
  <si>
    <t>0092289</t>
  </si>
  <si>
    <t>EDICIN 0,5 G</t>
  </si>
  <si>
    <t>0092290</t>
  </si>
  <si>
    <t>0093174</t>
  </si>
  <si>
    <t>ANTITHROMBIN III IMMUNO</t>
  </si>
  <si>
    <t>0096414</t>
  </si>
  <si>
    <t>0097878</t>
  </si>
  <si>
    <t>KLIMICIN</t>
  </si>
  <si>
    <t>0097910</t>
  </si>
  <si>
    <t>HUMAN ALBUMIN GRIFOLS 20%</t>
  </si>
  <si>
    <t>0098212</t>
  </si>
  <si>
    <t>0127516</t>
  </si>
  <si>
    <t>CEFTAZIDIM MYLAN 2 G</t>
  </si>
  <si>
    <t>0129767</t>
  </si>
  <si>
    <t>IMIPENEM/CILASTATIN KABI 500 MG/500 MG</t>
  </si>
  <si>
    <t>0131656</t>
  </si>
  <si>
    <t>0144328</t>
  </si>
  <si>
    <t>0154883</t>
  </si>
  <si>
    <t>0162180</t>
  </si>
  <si>
    <t>CIPROFLOXACIN KABI 200 MG/100 ML INFUZNÍ ROZTOK</t>
  </si>
  <si>
    <t>0162187</t>
  </si>
  <si>
    <t>0162387</t>
  </si>
  <si>
    <t>FLUOROURACIL HOSPIRA 50 MG/ML INJEKČNÍ ROZTOK</t>
  </si>
  <si>
    <t>0164350</t>
  </si>
  <si>
    <t>TAZOCIN 4 G/0,5 G</t>
  </si>
  <si>
    <t>0129056</t>
  </si>
  <si>
    <t>ATENATIV</t>
  </si>
  <si>
    <t>0162496</t>
  </si>
  <si>
    <t>0147977</t>
  </si>
  <si>
    <t>MEROPENEM HOSPIRA 1 G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</si>
  <si>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</si>
  <si>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</si>
  <si>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</si>
  <si>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</si>
  <si>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</si>
  <si>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</si>
  <si>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</si>
  <si>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0107959</t>
  </si>
  <si>
    <t>0207921</t>
  </si>
  <si>
    <t>Plazma čerstvá zmrazená</t>
  </si>
  <si>
    <t>0407942</t>
  </si>
  <si>
    <t>0001018</t>
  </si>
  <si>
    <t>ŠROUB SAMOŘEZNÝ KORTIKÁLNÍ MALÝ FRAGMENTY OCEL</t>
  </si>
  <si>
    <t>0001288</t>
  </si>
  <si>
    <t>DLAHA ADAPTAČNÍ  MINI FRAGMENT OCEL TITAN</t>
  </si>
  <si>
    <t>0001308</t>
  </si>
  <si>
    <t>DLAHA ADAPTAČNÍ  MINI FRAGMENT OCEL</t>
  </si>
  <si>
    <t>0001344</t>
  </si>
  <si>
    <t>DRÁT VODÍCÍ ZÁVITOVÝ OCEL</t>
  </si>
  <si>
    <t>0001588</t>
  </si>
  <si>
    <t>ŠROUB SAMOŘEZNÝ KORTIKÁLNÍ MALÝ FRAGMENTY TITAN</t>
  </si>
  <si>
    <t>0001627</t>
  </si>
  <si>
    <t>DLAHA MALÝ FRAGMENT OCEL</t>
  </si>
  <si>
    <t>0001628</t>
  </si>
  <si>
    <t>DLAHA ROVNÁ MALÉ FRAGMENT OCEL</t>
  </si>
  <si>
    <t>0001739</t>
  </si>
  <si>
    <t>DRÁT KIRSCHNERŮV OCEL</t>
  </si>
  <si>
    <t>0001976</t>
  </si>
  <si>
    <t>0002370</t>
  </si>
  <si>
    <t>FIXÁTOR ZEVNÍ TRUBKOVÝ, SYNTHES</t>
  </si>
  <si>
    <t>0002425</t>
  </si>
  <si>
    <t>0003573</t>
  </si>
  <si>
    <t>NÁHRADA KOLENNÍHO KLOUBU P.F.C.SIGMA 962011-962064</t>
  </si>
  <si>
    <t>0003574</t>
  </si>
  <si>
    <t>NÁHRADA KOLENNÍHO KLOUBU P.F.C.SIGMA 962111-962165</t>
  </si>
  <si>
    <t>0003702</t>
  </si>
  <si>
    <t>KOŠÍČEK PODPŮRNÝ                     9444X9,9450X9</t>
  </si>
  <si>
    <t>0003769</t>
  </si>
  <si>
    <t>NÁHRADA KYČ.KL.CEMENTOVANÁ,DŘÍK MS-30    300029XX0</t>
  </si>
  <si>
    <t>0004070</t>
  </si>
  <si>
    <t>ŠROUB LCP A VA-LCP SAMOŘEZNÝ MALÝ FRAGMENT OCEL</t>
  </si>
  <si>
    <t>0004596</t>
  </si>
  <si>
    <t>DLAHA LCP ROVNÁ MALÝ FRAGMNET TITAN</t>
  </si>
  <si>
    <t>0004631</t>
  </si>
  <si>
    <t>DLAHA LCP MALÝ FRAGMENT TITAN</t>
  </si>
  <si>
    <t>0006671</t>
  </si>
  <si>
    <t>NÁHRADA KYČELNÍ EXETER HLAVICE VEL.22,26,28MM</t>
  </si>
  <si>
    <t>0010768</t>
  </si>
  <si>
    <t>0010851</t>
  </si>
  <si>
    <t>NÁHRADA KYČ.KL.DŘÍK SL ZWEYMULLER,NECEM. 2841-2852</t>
  </si>
  <si>
    <t>0011099</t>
  </si>
  <si>
    <t>NÁHRADA KYČ.KL.DŘÍK SL ZWEYMULLER,NECEM. 2839,2840</t>
  </si>
  <si>
    <t>0011110</t>
  </si>
  <si>
    <t>JAMKA SCF ZWEYMULLER,NECEMENTOVANÁ       3532-3540</t>
  </si>
  <si>
    <t>0011118</t>
  </si>
  <si>
    <t>JAMKA ZWEYMULLER,CSF PE VLOŽKA, NECEMEN. 3502-3510</t>
  </si>
  <si>
    <t>0011132</t>
  </si>
  <si>
    <t>JAMKA CSF/CSF-R,PE VLOŽKA28MM S PŘESAHEM 3552-3560</t>
  </si>
  <si>
    <t>0012176</t>
  </si>
  <si>
    <t>UCPÁVKA DŘEŇOVÉ DUTINY S DRENEM     0981,3222-3229</t>
  </si>
  <si>
    <t>0012457</t>
  </si>
  <si>
    <t>DLAHA KYČELNÍ,OBLOUK 8</t>
  </si>
  <si>
    <t>0012458</t>
  </si>
  <si>
    <t>DLAHA KYČELNÍ,OBLOUK 16</t>
  </si>
  <si>
    <t>0012573</t>
  </si>
  <si>
    <t>ENDOPROTÉZA CERVIKO. KYČ. KLOUBU CEMENTOVANÁ 42</t>
  </si>
  <si>
    <t>0012574</t>
  </si>
  <si>
    <t>ENDOPROTÉZA CERVIKO. KYČ. KLOUBU CEMENTOVANÁ 44</t>
  </si>
  <si>
    <t>0012575</t>
  </si>
  <si>
    <t>ENDOPROTÉZA CERVIKO. KYČ. KLOUBU CEMENTOVANÁ 46</t>
  </si>
  <si>
    <t>0012576</t>
  </si>
  <si>
    <t>ENDOPROTÉZA CERVIKO. KYČ. KLOUBU CEMENTOVANÁ 48</t>
  </si>
  <si>
    <t>0012577</t>
  </si>
  <si>
    <t>ENDOPROTÉZA CERVIKO. KYČ. KLOUBU CEMENTOVANÁ 50</t>
  </si>
  <si>
    <t>0012578</t>
  </si>
  <si>
    <t>ENDOPROTÉZA CERVIKO. KYČ. KLOUBU CEMENTOVANÁ 52</t>
  </si>
  <si>
    <t>0012579</t>
  </si>
  <si>
    <t>ENDOPROTÉZA CERVIKO. KYČ. KLOUBU CEMENTOVANÁ 54</t>
  </si>
  <si>
    <t>0012580</t>
  </si>
  <si>
    <t>ENDOPROTÉZA CERVIKO. KYČ. KLOUBU CEMENTOVANÁ 56</t>
  </si>
  <si>
    <t>0012617</t>
  </si>
  <si>
    <t>ENDOPROT.RAMEN.KLOUBU ÚRAZOVÁ,HLAVICE 38,40 A 44</t>
  </si>
  <si>
    <t>0012730</t>
  </si>
  <si>
    <t>DLAHA ŽLÁBKOVÁ TŘETINOVÁ 6 OTV.</t>
  </si>
  <si>
    <t>0012785</t>
  </si>
  <si>
    <t>HŘEB STEINMANNŮV</t>
  </si>
  <si>
    <t>0015816</t>
  </si>
  <si>
    <t>HLAVIČKA KERAMICKÁ BIOLOX</t>
  </si>
  <si>
    <t>0017129</t>
  </si>
  <si>
    <t>ŠROUB FIXAČNÍ K NECEMENT.JAMCE PLASMACUP</t>
  </si>
  <si>
    <t>0017132</t>
  </si>
  <si>
    <t>HLAVICE KYČELNÍHO KLOUBU KOVOVÁ</t>
  </si>
  <si>
    <t>0017422</t>
  </si>
  <si>
    <t>ŠROUB KORTIKÁLNÍ VELKÝ FRAGMENT OCEL</t>
  </si>
  <si>
    <t>0017424</t>
  </si>
  <si>
    <t>0017745</t>
  </si>
  <si>
    <t>0018001</t>
  </si>
  <si>
    <t>NÁHRADA KYČ.KL.CEMENT.,CENTRALIZÉR MS-30    3001XX</t>
  </si>
  <si>
    <t>0018002</t>
  </si>
  <si>
    <t>NÁHRADA KYČELNÍHO KLOUBU ULTIMA  (HO 101X-XX)</t>
  </si>
  <si>
    <t>0018677</t>
  </si>
  <si>
    <t>CEMENT KOSTNÍ PALACOS R - 40  2X40G</t>
  </si>
  <si>
    <t>0018678</t>
  </si>
  <si>
    <t>CEMENT KOSTNÍ PALACOS R - 40 + GENTAMICINUM  2X40G</t>
  </si>
  <si>
    <t>0018959</t>
  </si>
  <si>
    <t>NÁHRADA KYČELNÍHO KLOUBU,CENTRAMENT</t>
  </si>
  <si>
    <t>0020168</t>
  </si>
  <si>
    <t>ŠROUB MALEOLÁRNÍ</t>
  </si>
  <si>
    <t>0020177</t>
  </si>
  <si>
    <t>ŠROUB KORTIKÁLNÍ</t>
  </si>
  <si>
    <t>0020190</t>
  </si>
  <si>
    <t>0020275</t>
  </si>
  <si>
    <t>ŠROUB SPONGIÓZNÍ</t>
  </si>
  <si>
    <t>0020314</t>
  </si>
  <si>
    <t>0024666</t>
  </si>
  <si>
    <t>NÁHRADA KYČ.KL.CEMENT.JAMKA S NÍZKÝM PROFILEM    0</t>
  </si>
  <si>
    <t>0024667</t>
  </si>
  <si>
    <t>NÁHRADA KYČ.KL.CEMENT.JAMKA S NÍZKÝM PROFILEM</t>
  </si>
  <si>
    <t>0024982</t>
  </si>
  <si>
    <t xml:space="preserve">KOTVIČKA TITANOVÁ PRO CHIR.RUKY MINI,MINI LS,MINI </t>
  </si>
  <si>
    <t>0024989</t>
  </si>
  <si>
    <t xml:space="preserve">KOTVIČKA TITANOVÁ PRO STABILIZACI RAMENE GII, GII </t>
  </si>
  <si>
    <t>0027737</t>
  </si>
  <si>
    <t>DLAHA LCP ROVNÁ MALÝ FRAGMENT OCEL</t>
  </si>
  <si>
    <t>0027768</t>
  </si>
  <si>
    <t>DLAHA LCP ROVNÁ VELKÝ FRAGMENT TITAN</t>
  </si>
  <si>
    <t>0027773</t>
  </si>
  <si>
    <t>0027816</t>
  </si>
  <si>
    <t>DLAHA ROVNÁ LCP REKONSTRUKČNÍ MALÝ FRAGMENT OCEL</t>
  </si>
  <si>
    <t>0030077</t>
  </si>
  <si>
    <t>DRÁT KIRSCHNERŮV TITAN</t>
  </si>
  <si>
    <t>0030182</t>
  </si>
  <si>
    <t>NÁHRADA KYČELNÍHO KLOUBU SYSTÉM ZCA</t>
  </si>
  <si>
    <t>0030184</t>
  </si>
  <si>
    <t>0030186</t>
  </si>
  <si>
    <t>0030400</t>
  </si>
  <si>
    <t>ŠROUB LCP SAMOŘEZNÝ VELKÝ FRAGMENT OCEL</t>
  </si>
  <si>
    <t>0030415</t>
  </si>
  <si>
    <t>0030418</t>
  </si>
  <si>
    <t>0030454</t>
  </si>
  <si>
    <t>ŠROUB LCP SAMOŘEZNÝ MALÝ FRAGMENT TITAN</t>
  </si>
  <si>
    <t>0030458</t>
  </si>
  <si>
    <t>0030462</t>
  </si>
  <si>
    <t>0030488</t>
  </si>
  <si>
    <t>ŠROUB LCP SAMOŘEZNÝ VELKÝ FRAGMENT TITAN</t>
  </si>
  <si>
    <t>0030494</t>
  </si>
  <si>
    <t>0030501</t>
  </si>
  <si>
    <t>0030509</t>
  </si>
  <si>
    <t>0030617</t>
  </si>
  <si>
    <t>STAPLER KOŽNÍ ROYAL - 35W</t>
  </si>
  <si>
    <t>0030647</t>
  </si>
  <si>
    <t>SÍŤKA SURGIPRO MESH</t>
  </si>
  <si>
    <t>0030705</t>
  </si>
  <si>
    <t>0031006</t>
  </si>
  <si>
    <t>ENDOPROTÉZA KYČELNÍHO KLOUBU FEMORÁLNÍ HLAVICE</t>
  </si>
  <si>
    <t>0031007</t>
  </si>
  <si>
    <t>0031063</t>
  </si>
  <si>
    <t>JAMKA NECEMENTOVÁ BICON PLUS STANDARDNÍ</t>
  </si>
  <si>
    <t>0031064</t>
  </si>
  <si>
    <t>JAMKA NECEMENTOVÁ BICON PLUS POROZNÍ</t>
  </si>
  <si>
    <t>0031065</t>
  </si>
  <si>
    <t>VLOŽKA KERAMICKÁ / KERAMICKÁ HODDED 28 12°</t>
  </si>
  <si>
    <t>0031066</t>
  </si>
  <si>
    <t>VLOŽKA REXPOL NECEMENTOVÁ</t>
  </si>
  <si>
    <t>0031067</t>
  </si>
  <si>
    <t>VLOŽKA ANTILUX  REXPOL NECEMENTOVÁ</t>
  </si>
  <si>
    <t>0031128</t>
  </si>
  <si>
    <t>DLAHA KYČELNÍ</t>
  </si>
  <si>
    <t>0031244</t>
  </si>
  <si>
    <t>NÁHRADA KYČELNÍHO KLOUBU     8420.15.010</t>
  </si>
  <si>
    <t>0031286</t>
  </si>
  <si>
    <t>NÁHRADA KOLENNÍHO KLOUBU SYSTÉM NEXGEN</t>
  </si>
  <si>
    <t>0031337</t>
  </si>
  <si>
    <t>0031469</t>
  </si>
  <si>
    <t>DLAHA LCP TIBIE PROXIMÁLNÍ OCEL MALÝ FRAGMENT TITA</t>
  </si>
  <si>
    <t>0031495</t>
  </si>
  <si>
    <t>DLAHA LCP FEMUR DISTÁLNÍ VELKÝ FRAGMENT OCEL TITAN</t>
  </si>
  <si>
    <t>0031543</t>
  </si>
  <si>
    <t>NÁHRADA KYČEL.KL.5010.09.361 - 366</t>
  </si>
  <si>
    <t>0031588</t>
  </si>
  <si>
    <t>NÁHRADA RAMENNÍHO KLOUBU 1350.15.110</t>
  </si>
  <si>
    <t>0031589</t>
  </si>
  <si>
    <t>NÁHRADA RAMENNÍHO KLOUBU 1352.20.010</t>
  </si>
  <si>
    <t>0031590</t>
  </si>
  <si>
    <t>NÁHRADA RAMENNÍHO KLOUBU 1360.50.010 - 020</t>
  </si>
  <si>
    <t>0031591</t>
  </si>
  <si>
    <t>NÁHRADA RAMENNÍHO KLOUBU 1350.15.010 - 030</t>
  </si>
  <si>
    <t>0031597</t>
  </si>
  <si>
    <t>NÁHRADA RAMENNÍHO KLOUBU 1306.15.120 - 200</t>
  </si>
  <si>
    <t>0031598</t>
  </si>
  <si>
    <t>NÁHRADA RAMENNÍHO KLOUBU 1304.15.140 - 240</t>
  </si>
  <si>
    <t>0031604</t>
  </si>
  <si>
    <t>NÁHRADA RAM. KLOUBU 1330.15.270 A 1331.15.270</t>
  </si>
  <si>
    <t>0031605</t>
  </si>
  <si>
    <t>NÁHRADA RAM. KLOUBU 1330.15.27. A 1331.15.27.</t>
  </si>
  <si>
    <t>0031888</t>
  </si>
  <si>
    <t>0039880</t>
  </si>
  <si>
    <t>NÁHRADA KYČELNÍHO KLOUBU SYSTÉM SL</t>
  </si>
  <si>
    <t>0042074</t>
  </si>
  <si>
    <t>ŠROUB KORTIKÁLNÍ HEXA DRIVE 6, APTUS HAND 2,0</t>
  </si>
  <si>
    <t>0042075</t>
  </si>
  <si>
    <t>0042090</t>
  </si>
  <si>
    <t>ŠROUB ZAMYKACÍ HEXA DRIVE 6, APTUS HAND 2,0</t>
  </si>
  <si>
    <t>0042094</t>
  </si>
  <si>
    <t>0042251</t>
  </si>
  <si>
    <t>CEMENT KOSTNÍ COPAL G+C - 40 GENTAMICIN A CLINDAMY</t>
  </si>
  <si>
    <t>0042381</t>
  </si>
  <si>
    <t>NÁHRADA KOLENNÍHO KLOUBU P.F.C.SIGMA RP REVIZNÍ CE</t>
  </si>
  <si>
    <t>0042382</t>
  </si>
  <si>
    <t>NÁHRADA KOLENNÍHO KLOUBU P.F.C.SIGMA RP REVIZNÍ</t>
  </si>
  <si>
    <t>0042384</t>
  </si>
  <si>
    <t>0042519</t>
  </si>
  <si>
    <t>ŠROUB UZAMYKATELNÝ</t>
  </si>
  <si>
    <t>0042579</t>
  </si>
  <si>
    <t>NÁHRADA KYČEL. KLOUBU KLOUBNÍ HLAVICE CO CR 28MM</t>
  </si>
  <si>
    <t>0043119</t>
  </si>
  <si>
    <t>ŠTĚP ALLOGENNÍ KOSTNÍ ZMRAZENÝ</t>
  </si>
  <si>
    <t>0043120</t>
  </si>
  <si>
    <t>ŠTĚP ALLOGENNÍ VAZIVOVÝ ZMRAZENÝ</t>
  </si>
  <si>
    <t>0043151</t>
  </si>
  <si>
    <t>ŠTĚP ALLOGENNÍ KOSTNÍ SPONGIOZNÍ ZMRAZENÝ  HLAVICE</t>
  </si>
  <si>
    <t>0043166</t>
  </si>
  <si>
    <t>ŠLACHA SVALOVÁ ZMRAZENÁ</t>
  </si>
  <si>
    <t>0067020</t>
  </si>
  <si>
    <t xml:space="preserve">IMPLANTÁT SPINÁLNÍ SYSTÉM CERVIFIX                </t>
  </si>
  <si>
    <t>0069081</t>
  </si>
  <si>
    <t>IMPLANTÁT KOSTNÍ UMĚLÁ NÁHRADA TKÁNĚ  CHRONOS</t>
  </si>
  <si>
    <t>0070300</t>
  </si>
  <si>
    <t>SYSTÉM NÁHR.KYČEL.KLOUBU S-ROM 522028-030</t>
  </si>
  <si>
    <t>0070576</t>
  </si>
  <si>
    <t xml:space="preserve">KOTVIČKA VSTŘEBATELNÁ LUPINE LOOP PRO STABILIZACI </t>
  </si>
  <si>
    <t>0070958</t>
  </si>
  <si>
    <t>ŠROUB NOSNÝ FEMUR PROXIMÁLNÍ OCEL</t>
  </si>
  <si>
    <t>0070959</t>
  </si>
  <si>
    <t>HŘEB FEMUR PROXIMÁLNÍ DLOUHÝ OCEL</t>
  </si>
  <si>
    <t>0070964</t>
  </si>
  <si>
    <t>ŠROUB SAMOŘEZNÝ ANTIROTAČNÍ FEMUR PROXIMÁLNÍ OCEL</t>
  </si>
  <si>
    <t>0070998</t>
  </si>
  <si>
    <t>NÁHRADA KYČ. KL. VERSYS 801802801-5</t>
  </si>
  <si>
    <t>0070999</t>
  </si>
  <si>
    <t>NÁHRADA KYČ. KL. VERSYS 801803201-5</t>
  </si>
  <si>
    <t>0071003</t>
  </si>
  <si>
    <t>JAMKA NECEMENTOVANÁ 62506515-60</t>
  </si>
  <si>
    <t>0071014</t>
  </si>
  <si>
    <t>NÁHRADA KOLENNÍHO KLOUBU P.F.C.SIGMA 96-000X,001X</t>
  </si>
  <si>
    <t>0071016</t>
  </si>
  <si>
    <t>NÁHRADA KOLENNÍHO KLOUBU P.F.C.SIGMA 96-03XX, 1581</t>
  </si>
  <si>
    <t>0071021</t>
  </si>
  <si>
    <t>NÁHRADA KOLENNÍHO KLOUBU P.F.C.SIGMA 96-08XX,09XX</t>
  </si>
  <si>
    <t>0071025</t>
  </si>
  <si>
    <t>NÁHRADA KOLENNÍHO KLOUBU P.F.C.SIGMA 96-008X,009X</t>
  </si>
  <si>
    <t>0071026</t>
  </si>
  <si>
    <t>NÁHRADA KOLENNÍHO KLOUBU P.F.C.SIGMA 96-077X,96-07</t>
  </si>
  <si>
    <t>0071642</t>
  </si>
  <si>
    <t>HLAVICE KERAMICKÁ SULOX                     17XX0X</t>
  </si>
  <si>
    <t>0071643</t>
  </si>
  <si>
    <t>0071867</t>
  </si>
  <si>
    <t>JAMKA ALLOFIT,TITANOVÉ POUZDRO           4242-4251</t>
  </si>
  <si>
    <t>0071871</t>
  </si>
  <si>
    <t>JAMKA ALLOFIT,VLOŽKA ALPHA,D28MM         4302-4313</t>
  </si>
  <si>
    <t>0072161</t>
  </si>
  <si>
    <t>NÁHRADA KOLENNÍHO KLOUBU NEXGEN 596601.0.</t>
  </si>
  <si>
    <t>0072165</t>
  </si>
  <si>
    <t>NÁHRADA KOLENNÍHO KLOUBU NEXGEN 59860.70.</t>
  </si>
  <si>
    <t>0072555</t>
  </si>
  <si>
    <t>DLAHA AUTOKOMPRESNÍ</t>
  </si>
  <si>
    <t>NÁHR. KYČ.KL., VLOŽKA CHIRUL.PŘEVÝŠ.JAMKY SFÉR.</t>
  </si>
  <si>
    <t>0073582</t>
  </si>
  <si>
    <t>ŠROUB SAMOŘEZNÝ KORTIKÁLNÍ MINI FRAGMENT TITAN</t>
  </si>
  <si>
    <t>0073588</t>
  </si>
  <si>
    <t>0073615</t>
  </si>
  <si>
    <t>0073679</t>
  </si>
  <si>
    <t>0074037</t>
  </si>
  <si>
    <t>ŠROUB SAMOŘEZNÝ KORTIKÁLNÍ VELKÝ FRAGMENT TITAN</t>
  </si>
  <si>
    <t>0074045</t>
  </si>
  <si>
    <t>0074305</t>
  </si>
  <si>
    <t>DISK A DLAHA K FIXACI NÁHRADY LIG. CRUCIATUM - SET</t>
  </si>
  <si>
    <t>0074306</t>
  </si>
  <si>
    <t>DISK, DLAHA K FIXACI NÁHRADY LIG. CRUCIATUM</t>
  </si>
  <si>
    <t>0074307</t>
  </si>
  <si>
    <t>ZÁTKA VSTŘEBATELNÁ-IMSET PLUG</t>
  </si>
  <si>
    <t>0074314</t>
  </si>
  <si>
    <t>ŠROUB ZAJIŠŤOVACÍ  TITANOVÝ TARGON</t>
  </si>
  <si>
    <t>0074501</t>
  </si>
  <si>
    <t>NÁHR. KOLEN. KLOUBU UNIKOMPARTMENTÁLNÍ OXFORD</t>
  </si>
  <si>
    <t>0074502</t>
  </si>
  <si>
    <t>0074503</t>
  </si>
  <si>
    <t>0074722</t>
  </si>
  <si>
    <t>HŘEB FEMORÁLNÍ PROXIMÁLNÍ TITANOVÝ KRÁTKÝ TARGON P</t>
  </si>
  <si>
    <t>0074723</t>
  </si>
  <si>
    <t>ŠROUB ZAJIŠŤOVACÍ, SAMOŘEZNÝ, UZAMYKATELNÝ TI TARG</t>
  </si>
  <si>
    <t>0075171</t>
  </si>
  <si>
    <t>JAMKA CSF,KOTVÍCÍ POUZDRO,NECEMENTOVANÉ       13??</t>
  </si>
  <si>
    <t>0075172</t>
  </si>
  <si>
    <t>VLOŽKA CSF/CSF-R JAMKY,VEL.5O/28 MM,PE        1381</t>
  </si>
  <si>
    <t>0075201</t>
  </si>
  <si>
    <t>HLAVICE KOVOVÁ P 28 MM,PROTASUL-S30         3028??</t>
  </si>
  <si>
    <t>0075202</t>
  </si>
  <si>
    <t>HLAVICE KOVOVÁ P 32 MM,PROTASUL-S30         3032??</t>
  </si>
  <si>
    <t>0077018</t>
  </si>
  <si>
    <t>NÁHRADA KOLENNÍHO KLOUBU SEARCH EVOLUTION,FEMOR.KO</t>
  </si>
  <si>
    <t>0077019</t>
  </si>
  <si>
    <t>NÁHRADA KOLENNÍHO KLOUBU,SEARCH EVOLUTION,TIBIÁLNÍ</t>
  </si>
  <si>
    <t>0077020</t>
  </si>
  <si>
    <t>NÁHRADA KOLENNÍHO KLOUBU,SEARCH EVOLUTION, PATELA</t>
  </si>
  <si>
    <t>0077021</t>
  </si>
  <si>
    <t>NÁHRADA KOLENNÍHO KLOUBU,SEARCH EVOLUTION,PE- TIBI</t>
  </si>
  <si>
    <t>0077114</t>
  </si>
  <si>
    <t>KOTVIČKA PRO SUTURU MENISKU VSTŘEBATELNÁ MITEK OMN</t>
  </si>
  <si>
    <t>0077117</t>
  </si>
  <si>
    <t>ŠROUB INTERFERENČNÍ VSTŘEB.ABSOLUTE/BIOINTRAFIX PR</t>
  </si>
  <si>
    <t>0077123</t>
  </si>
  <si>
    <t>VLOŽKA BICON PLUS KER/PE</t>
  </si>
  <si>
    <t>0077172</t>
  </si>
  <si>
    <t>JAMKA KYČELNÍHO KLOUBU NECEMENTOVANÁ - VLOŽKA</t>
  </si>
  <si>
    <t>0077439</t>
  </si>
  <si>
    <t>ŠROUB KORTIKÁLNÍ SAMOŘEZNÝ</t>
  </si>
  <si>
    <t>0077447</t>
  </si>
  <si>
    <t>0077479</t>
  </si>
  <si>
    <t>ŠROUB SPONGIÓZNÍ SAMOŘEZNÝ</t>
  </si>
  <si>
    <t>0077510</t>
  </si>
  <si>
    <t>ŠROUB NAVIKULÁRNÍ SAMOŘEZNÝ KANYLOVANÝ</t>
  </si>
  <si>
    <t>0077511</t>
  </si>
  <si>
    <t>PODLOŽKA</t>
  </si>
  <si>
    <t>0077705</t>
  </si>
  <si>
    <t>VLOŽKA ALPHA DURASUL,28 MM,NEUTRÁLNÍ  01.00013.2??</t>
  </si>
  <si>
    <t>0077815</t>
  </si>
  <si>
    <t>0077816</t>
  </si>
  <si>
    <t>0081946</t>
  </si>
  <si>
    <t>PROSTŘEDEK HEMOSTATICKÝ - TRAUMACEL TAF LIGHT</t>
  </si>
  <si>
    <t>0081997</t>
  </si>
  <si>
    <t>V.A.C. ATS SBĚRNÁ NÁDOBA S GELEM</t>
  </si>
  <si>
    <t>0081998</t>
  </si>
  <si>
    <t>V.A.C.FREEDOM SBĚRNÁ NÁDOBA S GELEM</t>
  </si>
  <si>
    <t>0081999</t>
  </si>
  <si>
    <t>V.A.C.GRANUFOAM(PU PĚNA) VELIKOST S</t>
  </si>
  <si>
    <t>0082000</t>
  </si>
  <si>
    <t>V.A.C.GRANUFOAM(PU PĚNA) VELIKOST M</t>
  </si>
  <si>
    <t>0082001</t>
  </si>
  <si>
    <t>V.A.C.GRANUFOAM(PU PĚNA) VELIKOST L</t>
  </si>
  <si>
    <t>0082201</t>
  </si>
  <si>
    <t>KRYTÍ ABSORPČNÍ PĚNOVÉ ASKINA DRESSIL</t>
  </si>
  <si>
    <t>0082510</t>
  </si>
  <si>
    <t>0082526</t>
  </si>
  <si>
    <t>0083198</t>
  </si>
  <si>
    <t>KROUŽEK DISTANČNÍ PRO ENDOPROTÉZY S NÁHRADOU</t>
  </si>
  <si>
    <t>0083435</t>
  </si>
  <si>
    <t>0083471</t>
  </si>
  <si>
    <t>DLAHA REKONSTRUKČNÍ ÚHLOVĚ STABILNÍ</t>
  </si>
  <si>
    <t>0083525</t>
  </si>
  <si>
    <t>NÁSTAVEC K SHAVERU FRÉZA FMS NESTERILNÍ</t>
  </si>
  <si>
    <t>0083526</t>
  </si>
  <si>
    <t>NÁSTAVEC K SHAVERU FRÉZA FMS NESTERILNÍ KULATÝ</t>
  </si>
  <si>
    <t>0083527</t>
  </si>
  <si>
    <t>KOTVIČKA TITANOVÁ PRO STABILIZACI RAMENE GII</t>
  </si>
  <si>
    <t>0083528</t>
  </si>
  <si>
    <t>KOTVIČKA VSTŘEBATELNÁ RAPIDLOC PRO SUTURU MENISKU</t>
  </si>
  <si>
    <t>0083565</t>
  </si>
  <si>
    <t>SÍŤKA PRO KÝLY V JIZVĚ A TŘÍS.HERNIE PREMILENE MES</t>
  </si>
  <si>
    <t>0083716</t>
  </si>
  <si>
    <t>SKOBA UNICLIP KOMPRESNÍ</t>
  </si>
  <si>
    <t>0083718</t>
  </si>
  <si>
    <t>0083720</t>
  </si>
  <si>
    <t>0083737</t>
  </si>
  <si>
    <t>DLAHA TIBIÁLNÍ PROXIMÁLNÍ</t>
  </si>
  <si>
    <t>0083739</t>
  </si>
  <si>
    <t>DLAHA FEMORÁLNÍ DISTÁLNÍ</t>
  </si>
  <si>
    <t>0083751</t>
  </si>
  <si>
    <t>ŠROUB SURFIX SYMETRICKÝ</t>
  </si>
  <si>
    <t>0083753</t>
  </si>
  <si>
    <t>ŠROUB SURFIX SPONGIOZNÍ</t>
  </si>
  <si>
    <t>0083754</t>
  </si>
  <si>
    <t>ŠROUB SURFIX KORTIKÁLNÍ</t>
  </si>
  <si>
    <t>0083795</t>
  </si>
  <si>
    <t>NÁHRADA KOLENNÍHO KLOUBU REVIZNÍ ROTAČNÍ ZÁVĚSNÁ N</t>
  </si>
  <si>
    <t>0083799</t>
  </si>
  <si>
    <t>0083803</t>
  </si>
  <si>
    <t>0083833</t>
  </si>
  <si>
    <t>ŠROUB ZAJIŠŤOVACÍ - STAVĚCÍ, TI</t>
  </si>
  <si>
    <t>0083836</t>
  </si>
  <si>
    <t>ŠROUB KORTIKÁLNÍ - POLYAXIÁLNÍ 5.0, SAMOŘEZNÝ, TI</t>
  </si>
  <si>
    <t>0083842</t>
  </si>
  <si>
    <t>ŠROUB KORTIKÁLNÍ - POLYAXIÁLNÍ 4.0, SAMOŘEZNÝ, TI</t>
  </si>
  <si>
    <t>0083924</t>
  </si>
  <si>
    <t>NÁHR. RAMENNÍ GLENOSFÉRA VEL.STD, SMALL-R PR. 36 M</t>
  </si>
  <si>
    <t>0083925</t>
  </si>
  <si>
    <t>0084740</t>
  </si>
  <si>
    <t xml:space="preserve">CEMENT KOSTNÍ SMARTSET GHV S GENTAMYCINEM   1X40G </t>
  </si>
  <si>
    <t>0084770</t>
  </si>
  <si>
    <t>0091802</t>
  </si>
  <si>
    <t>IMPLANTÁT KOSTNÍ UMĚLÁ NÁHRADA ŠTĚPU  CHRONOS STRI</t>
  </si>
  <si>
    <t>SYSTÉM HYDROCEPHALNÍ DRENÁŽNÍ - SHUNT CSF-NEPROGRA</t>
  </si>
  <si>
    <t>0097511</t>
  </si>
  <si>
    <t>NÁHRADA KOLENNÍHO KLOUBU UNIKOMPARTMENTÁLNÍ OXFORD</t>
  </si>
  <si>
    <t>0097590</t>
  </si>
  <si>
    <t>ŠROUB INTERFERENČNÍ VSTŘEBATELNÝ MILAGRO PRO REKON</t>
  </si>
  <si>
    <t>0097804</t>
  </si>
  <si>
    <t>0098788</t>
  </si>
  <si>
    <t>NÁHRADA KOLENNÍHO KLOUBU P.F.C.SIGMA 158115000-158</t>
  </si>
  <si>
    <t>0098830</t>
  </si>
  <si>
    <t>NÁHRADA KYČELNÍHO KLOUBU SYSTÉM CLS</t>
  </si>
  <si>
    <t>0098833</t>
  </si>
  <si>
    <t>NÁHRADA KYČELNÍHO KLOUBU SYSTÉM ALPHA</t>
  </si>
  <si>
    <t>0098834</t>
  </si>
  <si>
    <t>0098839</t>
  </si>
  <si>
    <t>NÁHRADA KYČELNÍHO KLOUBU SYSTÉM COCR HEAD</t>
  </si>
  <si>
    <t>0098840</t>
  </si>
  <si>
    <t>NÁHRADA KYČELNÍHO KLOUBU SYSTÉM ALLOCLASSIC</t>
  </si>
  <si>
    <t>0098842</t>
  </si>
  <si>
    <t>0098875</t>
  </si>
  <si>
    <t>ŠROUB INTERFERENČNÍ BEZ/S HLAVIČKOU TITANOVÝ</t>
  </si>
  <si>
    <t>0098940</t>
  </si>
  <si>
    <t>SYSTÉM BIOPTICKÝ AUTOMATICKÝ TRUCORE II, 16 G</t>
  </si>
  <si>
    <t>0099885</t>
  </si>
  <si>
    <t>ŠROUB KANYLOVANÝ KOMPRESNÍ TITAN</t>
  </si>
  <si>
    <t>0099934</t>
  </si>
  <si>
    <t>ŠROUB SAMOVRTNÝ KANYLOVANÝ VELKÝ FRAGMENT TITAN</t>
  </si>
  <si>
    <t>0099937</t>
  </si>
  <si>
    <t>NÁHRADA KOL. KLOUBU,COLUMBUS, FEMOR. KOMP.</t>
  </si>
  <si>
    <t>0099938</t>
  </si>
  <si>
    <t xml:space="preserve">NÁHRADA KOL. KLOUBU COLUMBUS, TIBIÁLNÍ KOMPONENTA </t>
  </si>
  <si>
    <t>0099939</t>
  </si>
  <si>
    <t>NÁHRADA KOL. KLOUBU,COLUMBUS, TIBIÁLNÍ PLATO PE</t>
  </si>
  <si>
    <t>0099941</t>
  </si>
  <si>
    <t>NÁHRADA KOL. KLOUBU COLUMBUS, ZÁTKA, DŘÍK, KLÍNEK</t>
  </si>
  <si>
    <t>0105474</t>
  </si>
  <si>
    <t>NÁHRADA RAMENNÍ SMR HLAVICE HUMERÁLNÍ PR. 42,44,46</t>
  </si>
  <si>
    <t>0105740</t>
  </si>
  <si>
    <t>NÁHRADA KOLENNÍ NECEMENT./CEMENT. SYSTÉM LPS</t>
  </si>
  <si>
    <t>0105745</t>
  </si>
  <si>
    <t xml:space="preserve">DLAHA RADIÁLNÍ VOLÁRNÍ PRO FIXACI FRAK.V DISTÁLNÍ </t>
  </si>
  <si>
    <t>0105749</t>
  </si>
  <si>
    <t>ŠROUB KORTIKÁLNÍ/HLADKÝ PRO FIXACI FRAK.V DIST.ČÁS</t>
  </si>
  <si>
    <t>0105752</t>
  </si>
  <si>
    <t>ŠROUB HLADKÝ ALPS PRO FIXACI FRAKTURY V DISTÁLNÍ Č</t>
  </si>
  <si>
    <t>0105763</t>
  </si>
  <si>
    <t>KOTVIČKA VSTŘEBATELNÁ  LUPINE LOOP PRO STABILIZACI</t>
  </si>
  <si>
    <t>0106021</t>
  </si>
  <si>
    <t>0106592</t>
  </si>
  <si>
    <t>NÁHRADA KYČ.KLOUBU - HLAVICE SYSTÉM BIOLOX DELTA</t>
  </si>
  <si>
    <t>0106943</t>
  </si>
  <si>
    <t>0107115</t>
  </si>
  <si>
    <t>0107120</t>
  </si>
  <si>
    <t>DLAHA LCP KLÍČNÍ KOST MALÝ FRAGMENT TITAN</t>
  </si>
  <si>
    <t>0107422</t>
  </si>
  <si>
    <t>IMPLANTÁT MAXILLOFACIÁLNÍ CMF 2.0</t>
  </si>
  <si>
    <t>0107689</t>
  </si>
  <si>
    <t>KOTVA VSTŘEBATELNÁ PRO RM</t>
  </si>
  <si>
    <t>0107722</t>
  </si>
  <si>
    <t>CEMENT KOSTNÍ HI-FATIGUE BEZ ANTIBIOTIK 2 X 40G</t>
  </si>
  <si>
    <t>0107725</t>
  </si>
  <si>
    <t>CEMENT KOSTNÍ HI-FATIGUE G S ANTIBIOTIKY 1 X 40G</t>
  </si>
  <si>
    <t>0107726</t>
  </si>
  <si>
    <t>CEMENT KOSTNÍ HI-FATIGUE G S ANTIBIOTIKY 2 X 40G</t>
  </si>
  <si>
    <t>0107727</t>
  </si>
  <si>
    <t>KLOUB PALCE NOHY - NÁHRADA</t>
  </si>
  <si>
    <t>0107728</t>
  </si>
  <si>
    <t>0107729</t>
  </si>
  <si>
    <t>0107730</t>
  </si>
  <si>
    <t>HŘEB KOTNÍKU</t>
  </si>
  <si>
    <t>0107731</t>
  </si>
  <si>
    <t>0107732</t>
  </si>
  <si>
    <t>ŠROUB TITANOVÝ</t>
  </si>
  <si>
    <t>0107768</t>
  </si>
  <si>
    <t>NÁHRADA PRSTNÍHO KLOUBU NECEMENTOVANÁ MCP SILIKONO</t>
  </si>
  <si>
    <t>0107795</t>
  </si>
  <si>
    <t>NÁHRADA RAMENNÍ SMR VLOŽKA REVERSNÍ PR. 44 MM</t>
  </si>
  <si>
    <t>0108025</t>
  </si>
  <si>
    <t>KOTVIČKA NEVSTŘEBATELNÁ (PEEK) HEALIX PRO SUTURU R</t>
  </si>
  <si>
    <t>0108056</t>
  </si>
  <si>
    <t>DESTIČKA FIXAČNÍ TITANOVÁ KLAVIKULÁRNÍ</t>
  </si>
  <si>
    <t>0108134</t>
  </si>
  <si>
    <t xml:space="preserve">ŠROUB VSTŘEBATELNÝ INTERFERENČNÍ PRO REKONSTRUKCI </t>
  </si>
  <si>
    <t>0108136</t>
  </si>
  <si>
    <t>DLAŽKA, TI, FEMORÁLNÍ FIXAČNÍ, NÁHRADA AC LIGAMENT</t>
  </si>
  <si>
    <t>0108531</t>
  </si>
  <si>
    <t>NÁHRADA PRSTNÍHO KLOUBU - SILIKONOVÁ</t>
  </si>
  <si>
    <t>0109062</t>
  </si>
  <si>
    <t>NÁHRADA KOLENNÍHO KLOUBU SIGMA PS</t>
  </si>
  <si>
    <t>0109180</t>
  </si>
  <si>
    <t>NÁHRADA KYČELNÍHO KLOUBU SYSTÉM ALLOFIT IT</t>
  </si>
  <si>
    <t>0109190</t>
  </si>
  <si>
    <t>0109193</t>
  </si>
  <si>
    <t>NÁHRADA KYČELNÍHO KLOUBU SYSTÉM FITMORE</t>
  </si>
  <si>
    <t>0110062</t>
  </si>
  <si>
    <t>DLAHA PŘÍMÁ</t>
  </si>
  <si>
    <t>0110573</t>
  </si>
  <si>
    <t>NÁHRADA KOLENNÍHO KLOUBU COLUMBUS REVISION</t>
  </si>
  <si>
    <t>0110574</t>
  </si>
  <si>
    <t>0110575</t>
  </si>
  <si>
    <t>NÁHRADA KOLENNÍHO KLOUBU COLUMBUS REVISION CEMENT/</t>
  </si>
  <si>
    <t>0110576</t>
  </si>
  <si>
    <t>NÁHRADA KOLENNÍHO KLOUBU COLUMBUS REVISION CEMENT.</t>
  </si>
  <si>
    <t>0110577</t>
  </si>
  <si>
    <t>0110578</t>
  </si>
  <si>
    <t>0110579</t>
  </si>
  <si>
    <t>0110580</t>
  </si>
  <si>
    <t>0111110</t>
  </si>
  <si>
    <t>DLAHA KOMPRESNÍ ŠIROKÁ, OTV. 5-18, DL. 87-295 MM</t>
  </si>
  <si>
    <t>0111118</t>
  </si>
  <si>
    <t>NÁHRADA KYČELNÍ DŘÍK FEMORÁLNÍ H-MAX S VEL. 9-18</t>
  </si>
  <si>
    <t>0111119</t>
  </si>
  <si>
    <t>NÁHRADA RAMENNÍ SMR GLENOID NECEMENTOVANÝ VEL. S-R</t>
  </si>
  <si>
    <t>0111129</t>
  </si>
  <si>
    <t>NÁHRADA HLEZNA HINTEGRA TALÁRNÍ KOMPONENTA NECEM.</t>
  </si>
  <si>
    <t>0111130</t>
  </si>
  <si>
    <t>NÁHRADA HLEZNA HINTEGRA TIBIÁLNÍ KOMPONENTA NECEM.</t>
  </si>
  <si>
    <t>0111131</t>
  </si>
  <si>
    <t>NÁHRADA HLEZNA HINTEGRA VLOŽKA NECEM.</t>
  </si>
  <si>
    <t>0111167</t>
  </si>
  <si>
    <t>NÁHRADA KYČELNÍ JAMKA ALLLOCLASSIC VARIALL</t>
  </si>
  <si>
    <t>0111170</t>
  </si>
  <si>
    <t>NÁHRADA KYČELNÍ VLOŽKA DURASUL GAMMA</t>
  </si>
  <si>
    <t>0111175</t>
  </si>
  <si>
    <t>DLAHA PERIPROTETICKÁ - FEMORÁLNÍ - PROXIMÁLNÍ, UZA</t>
  </si>
  <si>
    <t>0111176</t>
  </si>
  <si>
    <t>DLAHA PERIPROTETICKÁ - FEMORÁLNÍ - DISTÁLNÍ, UZAMY</t>
  </si>
  <si>
    <t>0111362</t>
  </si>
  <si>
    <t>ŠROUB KORTIKÁLNÍ PRO LÉČBU INSTABILITY RAMENE LATA</t>
  </si>
  <si>
    <t>0111454</t>
  </si>
  <si>
    <t>0111520</t>
  </si>
  <si>
    <t>ŠROUB SPONGIÓZNÍ KANYLOVANÝ</t>
  </si>
  <si>
    <t>0111574</t>
  </si>
  <si>
    <t>NÁHRADA KOLEN. KLOUBU ENDURO HINGED KNEE K PRIM. I</t>
  </si>
  <si>
    <t>0111575</t>
  </si>
  <si>
    <t>0111578</t>
  </si>
  <si>
    <t>0111768</t>
  </si>
  <si>
    <t>NÁHR.KYČEL.KLOUBU,JAMKA NECEMENTOVANÁ  RM PRESSFIT</t>
  </si>
  <si>
    <t>0111795</t>
  </si>
  <si>
    <t>NÁHR.KYČEL.KLOUBU,HLAVICE FEMORÁLNÍ OCELOVÁ</t>
  </si>
  <si>
    <t>0111881</t>
  </si>
  <si>
    <t>CEMENT KOSTNÍ CEMEX GENTA HIGH VISKOSITY S GENTAMI</t>
  </si>
  <si>
    <t>0112607</t>
  </si>
  <si>
    <t>SPACER K;TEMPORERNÍ REVIZNÍ NÁHRADA KOLENNÍHO KLOU</t>
  </si>
  <si>
    <t>0130181</t>
  </si>
  <si>
    <t>SET AUTOTRANSFÚZNÍ DRENTECH SURGICAL</t>
  </si>
  <si>
    <t>0130182</t>
  </si>
  <si>
    <t>JEDNOTKA VAKUOVÁ DRENTECH SURGICAL</t>
  </si>
  <si>
    <t>0130187</t>
  </si>
  <si>
    <t>SET AUTOTRANSFÚZNÍ ATS BULB</t>
  </si>
  <si>
    <t>0074615</t>
  </si>
  <si>
    <t>NÁHRADA KYČELNÍ SYSTEM DURALOC 124938-124966</t>
  </si>
  <si>
    <t>0074617</t>
  </si>
  <si>
    <t>NÁHRADA KYČELNÍ SYSTEM AML 136511-136515</t>
  </si>
  <si>
    <t>0103193</t>
  </si>
  <si>
    <t>DLAHY 5.774.47 - 5.774.48</t>
  </si>
  <si>
    <t>0042091</t>
  </si>
  <si>
    <t>0072164</t>
  </si>
  <si>
    <t>NÁHRADA KOLENNÍHO KLOUBU NEXGEN 59800.70.</t>
  </si>
  <si>
    <t>0004630</t>
  </si>
  <si>
    <t>0111177</t>
  </si>
  <si>
    <t>DLAHA PERIPROTETICKÁ - FEMORÁLNÍ - DIAFYZÁLNÍ, UZA</t>
  </si>
  <si>
    <t>0077416</t>
  </si>
  <si>
    <t>DLAHA ŽLÁBKOVÁ</t>
  </si>
  <si>
    <t>0018958</t>
  </si>
  <si>
    <t>0112603</t>
  </si>
  <si>
    <t xml:space="preserve">SPACER G;TEMPORERNÍ REVIZNÍ NÁHRADA KYČEL. KLOUBU </t>
  </si>
  <si>
    <t>0077099</t>
  </si>
  <si>
    <t>NÁHRADA KYČELNÍ SYSTÉM DURALOC 1239XX525</t>
  </si>
  <si>
    <t>0019052</t>
  </si>
  <si>
    <t>0019077</t>
  </si>
  <si>
    <t>ŠROUB</t>
  </si>
  <si>
    <t>0031540</t>
  </si>
  <si>
    <t>NÁHRADA KYČEL.KL.5010.39.361 - 363</t>
  </si>
  <si>
    <t>0083551</t>
  </si>
  <si>
    <t>0003687</t>
  </si>
  <si>
    <t>STŘÍŠKA PRSTENCOVÁ ACETABULÁRNÍ S HÁKEM  941623-XX</t>
  </si>
  <si>
    <t>0099958</t>
  </si>
  <si>
    <t>0110077</t>
  </si>
  <si>
    <t>0109184</t>
  </si>
  <si>
    <t>0013054</t>
  </si>
  <si>
    <t>STAPLER KOŽNÍ, 35 NEREZ.OCEL. NÁPLNÍ PMW35,PMR35</t>
  </si>
  <si>
    <t>0042073</t>
  </si>
  <si>
    <t>0111576</t>
  </si>
  <si>
    <t>0096641</t>
  </si>
  <si>
    <t>IMPLANTÁT KOSTNÍ UMĚLÁ NÁHRADA ŠTĚPU</t>
  </si>
  <si>
    <t>0083717</t>
  </si>
  <si>
    <t>SKOBA SOLUSTAPLE</t>
  </si>
  <si>
    <t>0024977</t>
  </si>
  <si>
    <t>KOTVIČKA TITANOVÁ PRO SUTURU RC</t>
  </si>
  <si>
    <t>0024990</t>
  </si>
  <si>
    <t>KOTVIČKA TITANOVÁ EASY PRO SUTURU RC</t>
  </si>
  <si>
    <t>0063338</t>
  </si>
  <si>
    <t>NÁHRADA KOLENNÍHO KLOUBU P.F.C.(86-6410-86-6449)</t>
  </si>
  <si>
    <t>0097488</t>
  </si>
  <si>
    <t>CEMENT KOSTNÍ REFOBACIN BONE CEMENT R GENTAMICIN 2</t>
  </si>
  <si>
    <t>0031777</t>
  </si>
  <si>
    <t>NÁHRADA KYČELNÍ SYSTÉM PINNACLE 12171X048-66</t>
  </si>
  <si>
    <t>0031779</t>
  </si>
  <si>
    <t>NÁHRADA KYČELNÍ SYSTÉM PINNACLE 1219XX038-466,1220</t>
  </si>
  <si>
    <t>0077091</t>
  </si>
  <si>
    <t>NÁHRADA KYČELNÍ SYSTÉM DURALOC/PINNACLE 124603000</t>
  </si>
  <si>
    <t>0047602</t>
  </si>
  <si>
    <t>DRÁT DIAGNOSTICKÝ ZAVÁDĚCÍ MOVABLE CORE-JT</t>
  </si>
  <si>
    <t>0098832</t>
  </si>
  <si>
    <t>0020331</t>
  </si>
  <si>
    <t>0077092</t>
  </si>
  <si>
    <t>NÁHRADA KYČ.SYST.CORAIL L92509-L92520, 3L92507-520</t>
  </si>
  <si>
    <t>0082208</t>
  </si>
  <si>
    <t>KRYTÍ CHIRURGICKÉ AQUACEL AG SURG</t>
  </si>
  <si>
    <t>0083719</t>
  </si>
  <si>
    <t>0070960</t>
  </si>
  <si>
    <t>ZASLEPOVACÍ HLAVA PROXIMÁLNÍ FEMUR OCEL</t>
  </si>
  <si>
    <t>0082206</t>
  </si>
  <si>
    <t>KRYTÍ CHIRURGICKÉ AQUACEL SURGICA</t>
  </si>
  <si>
    <t>0083834</t>
  </si>
  <si>
    <t>PODLOŽKA SLEPÁ, TI</t>
  </si>
  <si>
    <t>0111179</t>
  </si>
  <si>
    <t>ŠROUB KORTIKÁLNÍ 4.0MM, HLUBOKÝ ZÁVIT,TI</t>
  </si>
  <si>
    <t>0070474</t>
  </si>
  <si>
    <t>NÁHR. RAMENNÍ SMR HUMER. PRODLOUŽENÍ + 9 MM</t>
  </si>
  <si>
    <t>0082204</t>
  </si>
  <si>
    <t>0082145</t>
  </si>
  <si>
    <t>0004616</t>
  </si>
  <si>
    <t>DLAHA LCP HUMERUS PROXIMÁLNÍ MALÝ FRAGMENT TITAN</t>
  </si>
  <si>
    <t>0082205</t>
  </si>
  <si>
    <t>0111493</t>
  </si>
  <si>
    <t>ŠROUB KORTIKÁLNÍ SAMOŘEZNÝ TI</t>
  </si>
  <si>
    <t>0077118</t>
  </si>
  <si>
    <t>NÁHRADA KYČELNÍHO KLOUBU SL PLUS</t>
  </si>
  <si>
    <t>0030470</t>
  </si>
  <si>
    <t>0105478</t>
  </si>
  <si>
    <t>NÁHRADA RAMENNÍ SMR SPOJKA SE ŠROUBEM VEL. S-R, S-</t>
  </si>
  <si>
    <t>0105477</t>
  </si>
  <si>
    <t>NÁHRADA RAMENNÍ SMR GLENOSFÉRA PR. 44 MM</t>
  </si>
  <si>
    <t>0070990</t>
  </si>
  <si>
    <t>NÁHRADA KYČ. KL. VERSYS 7845015-8</t>
  </si>
  <si>
    <t>0042252</t>
  </si>
  <si>
    <t>NÁHRADA KYČELNÍHO KLOUBU REVIZNÍ SYSTÉM TMARS</t>
  </si>
  <si>
    <t>0042253</t>
  </si>
  <si>
    <t>0001324</t>
  </si>
  <si>
    <t>DLAHA MINI FRAGMENT OCEL</t>
  </si>
  <si>
    <t>0082142</t>
  </si>
  <si>
    <t>0111963</t>
  </si>
  <si>
    <t>NÁHRADA RAMENNÍ GLENOSFÉRA REVERZNÍ PR. 40 MM</t>
  </si>
  <si>
    <t>0113105</t>
  </si>
  <si>
    <t>HLAVIČKA BIOLOX DELTA</t>
  </si>
  <si>
    <t>0108102</t>
  </si>
  <si>
    <t>KOTVA VSTŘEBATELNÁ PRO RAMENO</t>
  </si>
  <si>
    <t>0111964</t>
  </si>
  <si>
    <t>NÁHRADA RAMENNÍ VLOŽKA DO GLENOSFÉRY PR. 40 MM, VE</t>
  </si>
  <si>
    <t>0084739</t>
  </si>
  <si>
    <t xml:space="preserve">CEMENT KOSTNÍ SMARTSET GHV S GENTAMYCINEM   1X20G </t>
  </si>
  <si>
    <t>0003871</t>
  </si>
  <si>
    <t>NÁHRADA KYČ.KL.REVIZNÍ,DŘÍK SL WAGNER    340019XX0</t>
  </si>
  <si>
    <t>0063334</t>
  </si>
  <si>
    <t>NÁHRADA KOLENNÍHO KLOUBU P.F.C. 866401-866404,8664</t>
  </si>
  <si>
    <t>0042255</t>
  </si>
  <si>
    <t>0112073</t>
  </si>
  <si>
    <t xml:space="preserve">CEMENT KOSTNÍ CEMEX GENTA ID GREEN S GENTAMICINEM </t>
  </si>
  <si>
    <t>0082731</t>
  </si>
  <si>
    <t>V.A.C. INFOVAC,KANYSTR S GELEM</t>
  </si>
  <si>
    <t>0112605</t>
  </si>
  <si>
    <t>SPACER G FLAT;TEMPORERNÍ REVIZNÍ NÁHRADA KYČEL. KL</t>
  </si>
  <si>
    <t>0031398</t>
  </si>
  <si>
    <t>NÁHRADA LOKETNÍHO KLOUBU SYSTÉM COONRAD/MORREY</t>
  </si>
  <si>
    <t>0077704</t>
  </si>
  <si>
    <t>VLOŽKA ALPHA DURASUL,28 MM,S PŘESAHEM 01.00013.3??</t>
  </si>
  <si>
    <t>0001111</t>
  </si>
  <si>
    <t>DLAHA LC-DCP ROVNÁ MALÉ FRAGMENT TITAN</t>
  </si>
  <si>
    <t>0107796</t>
  </si>
  <si>
    <t>NÁHRADA RAMENNÍ SMR VLOŽKA LATERALIZOVANÁ PR. 44 M</t>
  </si>
  <si>
    <t>0004606</t>
  </si>
  <si>
    <t>DLAHA ROVNÁ LCP REKONSTRUKČNÍ MALÝ FRAGMENT TITAN</t>
  </si>
  <si>
    <t>0109210</t>
  </si>
  <si>
    <t>K- DRÁT S TROKAREM, PRŮMĚR 0.6-2.5, TI</t>
  </si>
  <si>
    <t>0111577</t>
  </si>
  <si>
    <t>0097748</t>
  </si>
  <si>
    <t>DLAHA LCP OCEL ROVNÁ MINI FRAGMENT TITAN</t>
  </si>
  <si>
    <t>0097756</t>
  </si>
  <si>
    <t>0070700</t>
  </si>
  <si>
    <t>NÁHRADA KOLENNÍHO KL.- TNKK TYP CMS CEM. S ČÁST. N</t>
  </si>
  <si>
    <t>0020216</t>
  </si>
  <si>
    <t>0105486</t>
  </si>
  <si>
    <t xml:space="preserve">NÁHRADA RAMENNÍ SMR DŘÍK RESURFACING VEL. 11 X 32 </t>
  </si>
  <si>
    <t>0083733</t>
  </si>
  <si>
    <t>DLAHA ÚHLOVĚ STABILNÍ</t>
  </si>
  <si>
    <t>0098841</t>
  </si>
  <si>
    <t>0031785</t>
  </si>
  <si>
    <t>NÁHRADA KYČELNÍ SYSTÉM S-ROM CERAMAX</t>
  </si>
  <si>
    <t>0017126</t>
  </si>
  <si>
    <t>JAMKA KYČELNÍHO KLOUBU NECEMENT. PLACMACUP</t>
  </si>
  <si>
    <t>0098831</t>
  </si>
  <si>
    <t>0111805</t>
  </si>
  <si>
    <t>NÁHR.KYČEL.KLOUBU, DŘÍK  NECEMENT., TITAN, CBH, ST</t>
  </si>
  <si>
    <t>0105722</t>
  </si>
  <si>
    <t>NÁHRADA KOLENNÍ SYSTÉM PFC SIGMA</t>
  </si>
  <si>
    <t>0099839</t>
  </si>
  <si>
    <t>HŘEB FEMUR RETROGRÁDNÍ ANTEGRÁDNÍ KANYLOVANÝ TITAN</t>
  </si>
  <si>
    <t>0083862</t>
  </si>
  <si>
    <t>NÁHRADA KOLENNÍHO KLOUBU NEXGEN</t>
  </si>
  <si>
    <t>0105484</t>
  </si>
  <si>
    <t>NÁHRADA RAMENNÍ SMR HLAVICE RESURFACING PR. 40,42,</t>
  </si>
  <si>
    <t>0111171</t>
  </si>
  <si>
    <t>NÁHRADA KYČELNÍ VLOŽKA DURASUL GAMMA S PŘESAHEM</t>
  </si>
  <si>
    <t>0001325</t>
  </si>
  <si>
    <t>0004603</t>
  </si>
  <si>
    <t>0042262</t>
  </si>
  <si>
    <t>0030820</t>
  </si>
  <si>
    <t>0111878</t>
  </si>
  <si>
    <t>NÁHRADA KYČELNÍHO KLOUBU - HLAVICE KERAMICKÁ REVIZ</t>
  </si>
  <si>
    <t>0112862</t>
  </si>
  <si>
    <t>DLAHA PRO ČTYŘROHOU DÉZU, APTUS HAND 2,0 / 2,3</t>
  </si>
  <si>
    <t>0012379</t>
  </si>
  <si>
    <t>PODLOŽKA ŠROUBU - VNĚJŠÍ PRŮMĚR 16</t>
  </si>
  <si>
    <t>0020346</t>
  </si>
  <si>
    <t>ŠROUB NAVIKULÁRNÍ KANYLOVANÝ</t>
  </si>
  <si>
    <t>0098792</t>
  </si>
  <si>
    <t>NÁHRADA KOLENNÍHO KLOUBU P.F.C.SIGMA 158100108-120</t>
  </si>
  <si>
    <t>0070475</t>
  </si>
  <si>
    <t>NÁHR. RAMENNÍ SMR VLOŽKA INVERT. ZADRŽ. STAND.,SMR</t>
  </si>
  <si>
    <t>0004619</t>
  </si>
  <si>
    <t>DLAHA LCP VELKÝ FRAGMENT TITAN</t>
  </si>
  <si>
    <t>0030819</t>
  </si>
  <si>
    <t>NÁHRADA KOLENNÍHO KLOUBU NEXGEN PLATO TIBIÁLNÍ PRO</t>
  </si>
  <si>
    <t>0083125</t>
  </si>
  <si>
    <t>SÍŤKA KÝLNÍ TITANIZOVANÁ TIMESH LIGHT 35G/M2</t>
  </si>
  <si>
    <t>0006702</t>
  </si>
  <si>
    <t>NÁHRADA KOLENNÍHO KLOUBU SYSTÉM SCORPIO</t>
  </si>
  <si>
    <t>0070988</t>
  </si>
  <si>
    <t>NÁHRADA KYČ. KL. VERSYS 7845010-1</t>
  </si>
  <si>
    <t>0004624</t>
  </si>
  <si>
    <t>0112604</t>
  </si>
  <si>
    <t>0042254</t>
  </si>
  <si>
    <t>0083708</t>
  </si>
  <si>
    <t>IMPLANTÁT CHODIDLA KALIX</t>
  </si>
  <si>
    <t>0111463</t>
  </si>
  <si>
    <t>0083726</t>
  </si>
  <si>
    <t>DLAHA PRO NOHU CHODIDLO</t>
  </si>
  <si>
    <t>0113410</t>
  </si>
  <si>
    <t>NÁHRADA KYČELNÍHO KLOUBU ALLOFIT IT, TRILOGY IT</t>
  </si>
  <si>
    <t>0098838</t>
  </si>
  <si>
    <t>0106812</t>
  </si>
  <si>
    <t>0098837</t>
  </si>
  <si>
    <t>0112863</t>
  </si>
  <si>
    <t>0111116</t>
  </si>
  <si>
    <t>NÁHRADA KYČELNÍ DŘÍK FEMORÁLNÍ  FIT PRAVÝ VEL. 1 A</t>
  </si>
  <si>
    <t>09227</t>
  </si>
  <si>
    <t>I. V. APLIKACE KRVE NEBO KREVNÍCH DERIVÁTŮ</t>
  </si>
  <si>
    <t>51819</t>
  </si>
  <si>
    <t>OŠETŘENÍ A OBVAZ ROZSÁHLÉ RÁNY V CELKOVÉ ANESTEZII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</si>
  <si>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</si>
  <si>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</si>
  <si>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</si>
  <si>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</si>
  <si>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</si>
  <si>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</si>
  <si>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</si>
  <si>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</si>
  <si>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</si>
  <si>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</si>
  <si>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</si>
  <si>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</si>
  <si>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</si>
  <si>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</si>
  <si>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53519</t>
  </si>
  <si>
    <t>SUTURA ČERSTVÉHO PORANĚNÍ VAZIVOVÉHO APARÁTU V OBL</t>
  </si>
  <si>
    <t>53523</t>
  </si>
  <si>
    <t>SUTURA ČERSTVÉHO PORANĚNÍ JEDNOHO VAZU, EVENT. ŠLA</t>
  </si>
  <si>
    <t>56324</t>
  </si>
  <si>
    <t>DEKOMPRESE OSTATNÍCH VELKÝCH A STŘEDNÍCH NERVŮ</t>
  </si>
  <si>
    <t>61127</t>
  </si>
  <si>
    <t>EXSTIRPACE PSEUDOCYSTY DEKUBITU</t>
  </si>
  <si>
    <t>61139</t>
  </si>
  <si>
    <t>ODBĚR ŠLACHOVÉHO ŠTĚPU</t>
  </si>
  <si>
    <t>61237</t>
  </si>
  <si>
    <t>KOREKČNÍ OSTEOTOMIE FALANGY NEBO METAKARPU</t>
  </si>
  <si>
    <t>66039</t>
  </si>
  <si>
    <t>SLOŽITÁ OPERAČNÍ ARTROSKOPIE</t>
  </si>
  <si>
    <t>66419</t>
  </si>
  <si>
    <t>ARTROPLASTIKA ZÁPĚSTÍ A RUKY</t>
  </si>
  <si>
    <t>66429</t>
  </si>
  <si>
    <t>SYNOVEKTOMIE ZÁPĚSTÍ A RUKY</t>
  </si>
  <si>
    <t>66439</t>
  </si>
  <si>
    <t>REKONSTRUKCE JEDNODUCHÉ ŠLACHY - RUKA, ZÁPĚSTÍ - P</t>
  </si>
  <si>
    <t>66443</t>
  </si>
  <si>
    <t>PŘENOS JEDNOHO ŠLACHOVÉHO TRANSPLANTÁTU - RUKA, ZÁ</t>
  </si>
  <si>
    <t>66449</t>
  </si>
  <si>
    <t>IMPLANTACE TOTÁLNÍ ENDOPROTÉZY NA HORNÍ KONČETINĚ</t>
  </si>
  <si>
    <t>66453</t>
  </si>
  <si>
    <t>EXSTIRPACE HLAVIČKY RADIA, NEBO RADIÁLNÍ STYLOIDEK</t>
  </si>
  <si>
    <t>66463</t>
  </si>
  <si>
    <t>OPERACE RECIDIVUJÍCÍ LUXACE RAMENNÍHO KLOUBU</t>
  </si>
  <si>
    <t>66513</t>
  </si>
  <si>
    <t>RESEKCE KLÍČKU NEBO AKROMIA</t>
  </si>
  <si>
    <t>66533</t>
  </si>
  <si>
    <t>ARTROTOMIE SAKROILIAKÁLNÍHO KLOUBU NEBO KYČLE</t>
  </si>
  <si>
    <t>66612</t>
  </si>
  <si>
    <t>TOTÁLNÍ ENDOPROTÉZA KYČELNÍHO KLOUBU</t>
  </si>
  <si>
    <t>66613</t>
  </si>
  <si>
    <t>KOSTNÍ ŠTĚPY DO ACETABULA PŘI OPERACI TEP KYČELNÍH</t>
  </si>
  <si>
    <t>66623</t>
  </si>
  <si>
    <t>PROSTÁ EXTRAKCE ENDOPROTÉZY - CEMENTOVANÉ</t>
  </si>
  <si>
    <t>66643</t>
  </si>
  <si>
    <t>ARTRODÉZA NA DK S VÝJIMKOU KYČELNÍHO A SI KLOUBU</t>
  </si>
  <si>
    <t>66649</t>
  </si>
  <si>
    <t>HEMIARTROPLASTIKA KOLENE - SÁŇOVÁ PROTÉZA</t>
  </si>
  <si>
    <t>66659</t>
  </si>
  <si>
    <t>SYNOVEKTOMIE KOLENA A DALŠÍCH VELKÝCH KLOUBŮ</t>
  </si>
  <si>
    <t>66673</t>
  </si>
  <si>
    <t>OPERACE RECIDIVUJÍCÍ LUXACE HLAVIČKY FIBULY</t>
  </si>
  <si>
    <t>66683</t>
  </si>
  <si>
    <t>AMPUTACE JEDNOHO PAPRSKU DOLNÍ KONČETINY</t>
  </si>
  <si>
    <t>66689</t>
  </si>
  <si>
    <t xml:space="preserve">METATARZOFALANGEÁLNÍ INTERPOZIČNÍ ARTROPLASTIKA - </t>
  </si>
  <si>
    <t>66699</t>
  </si>
  <si>
    <t xml:space="preserve">EXCIZE / EXSTIRPACE FALANGY NA NOZE NEBO HLAVIČKY </t>
  </si>
  <si>
    <t>66723</t>
  </si>
  <si>
    <t>REKONSTRUKCE PAKLOUBU V OBLASTI HLEZNA NEBO NOHY</t>
  </si>
  <si>
    <t>66729</t>
  </si>
  <si>
    <t>REKONSTRUKCE / OSTEOTOMIE KOSTÍ TARZÁLNÍCH</t>
  </si>
  <si>
    <t>66739</t>
  </si>
  <si>
    <t>VELKÉ REKONSTRUKCE NOHY</t>
  </si>
  <si>
    <t>66749</t>
  </si>
  <si>
    <t>REKONSTRUKCE VAZŮ TC KLOUBU</t>
  </si>
  <si>
    <t>66753</t>
  </si>
  <si>
    <t>REPARACE ACHILLOVY ŠLACHY - ZASTARALÁ RUPTURA</t>
  </si>
  <si>
    <t>66819</t>
  </si>
  <si>
    <t>APLIKACE ZEVNÍHO FIXATÉRU</t>
  </si>
  <si>
    <t>66823</t>
  </si>
  <si>
    <t>ODSTRANĚNÍ ZEVNÍHO FIXATÉRU</t>
  </si>
  <si>
    <t>66829</t>
  </si>
  <si>
    <t>ZAVEDENÍ PROPLACHOVÉ LAVÁŽE</t>
  </si>
  <si>
    <t>66849</t>
  </si>
  <si>
    <t>OPERACE EPIKONDYLITIDY</t>
  </si>
  <si>
    <t>66853</t>
  </si>
  <si>
    <t>OTEVŘENÁ BIOPSIE MĚKKÝCH TKÁNÍ</t>
  </si>
  <si>
    <t>66869</t>
  </si>
  <si>
    <t xml:space="preserve">EXCIZE A EXSTIRPACE SVALOVÉ - ROZSÁHLÉ - TAKÉ PRO </t>
  </si>
  <si>
    <t>66879</t>
  </si>
  <si>
    <t>OTEVŘENÁ SPONGIOPLASTIKA</t>
  </si>
  <si>
    <t>66883</t>
  </si>
  <si>
    <t>EXCIZE / EXSTIRPACE TUMORU KOSTI - RESEKCE JEDNODU</t>
  </si>
  <si>
    <t>66889</t>
  </si>
  <si>
    <t>POUHÁ REVIZE ALOPLASTIKY</t>
  </si>
  <si>
    <t>66919</t>
  </si>
  <si>
    <t>SEKVESTROTOMIE</t>
  </si>
  <si>
    <t>66929</t>
  </si>
  <si>
    <t>TENOLÝZA - ROZSÁHLÉ UVOLNĚNÍ JEDNÉ ŠLACHY - MIMO R</t>
  </si>
  <si>
    <t>66933</t>
  </si>
  <si>
    <t>TENODÉZA - MIMO RUKY</t>
  </si>
  <si>
    <t>66939</t>
  </si>
  <si>
    <t>PRODLOUŽENÍ / ZKRÁCENÍ JEDNÉ ŠLACHY - MIMO RUKY</t>
  </si>
  <si>
    <t>67229</t>
  </si>
  <si>
    <t>REKONSTRUKCE ROTÁTOROVÉ MANŽETY</t>
  </si>
  <si>
    <t>66923</t>
  </si>
  <si>
    <t>PRODLOUŽENÍ, ZKRÁCENÍ DLOUHÉ KOSTI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</si>
  <si>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</si>
  <si>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</si>
  <si>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</si>
  <si>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</si>
  <si>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</si>
  <si>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</si>
  <si>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99982</t>
  </si>
  <si>
    <t>(VZP) PACIENT KLASIFIKOVANÝ LZZ NA ZÁKLADĚ POZITIV</t>
  </si>
  <si>
    <t>90917</t>
  </si>
  <si>
    <t>(DRG) TEP KYČLE ČÁSTEČNĚ CEMENTOVANÁ (Marker se po</t>
  </si>
  <si>
    <t>90916</t>
  </si>
  <si>
    <t>(DRG) TEP KYČLE CEMENTOVANÁ (Marker se použije při</t>
  </si>
  <si>
    <t>99991</t>
  </si>
  <si>
    <t>(VZP) KÓD POUZE PRO CENTRA DLE VYHL. 368/2006 - SL</t>
  </si>
  <si>
    <t>09544</t>
  </si>
  <si>
    <t>REGULAČNÍ POPLATEK ZA KAŽDÝ DEN LŮŽKOVÉ PÉČE -- PO</t>
  </si>
  <si>
    <t>66041</t>
  </si>
  <si>
    <t>REKONSTRUKČNÍ ARTROSKOPIE SLOŽITÁ</t>
  </si>
  <si>
    <t>53457</t>
  </si>
  <si>
    <t>ZLOMENINY DOLNÍHO KONCE BÉRCE A HLEZNA S NITROKLOU</t>
  </si>
  <si>
    <t>00602</t>
  </si>
  <si>
    <t>OD TYPU 02 - PRO NEMOCNICE TYPU 3, (KATEGORIE 6)</t>
  </si>
  <si>
    <t>66841</t>
  </si>
  <si>
    <t>EXSTIRPACE NÁDORU MĚKKÝCH TKÁNÍ - HLUBOKO ULOŽENÝC</t>
  </si>
  <si>
    <t>66515</t>
  </si>
  <si>
    <t>AKROMIOKLAVIKULÁRNÍ / STERNOKLAVIKULÁRNÍ REKONSTRU</t>
  </si>
  <si>
    <t>65920</t>
  </si>
  <si>
    <t>ODBĚR KOSTNÍHO ŠTĚPU Z PÁNVE</t>
  </si>
  <si>
    <t>66637</t>
  </si>
  <si>
    <t>REKONSTRUKCE / OSTEOTOMIE NA DK - MIMO NOHY</t>
  </si>
  <si>
    <t>90919</t>
  </si>
  <si>
    <t xml:space="preserve">(DRG) TEP KOLENNÍHO KLOUBU (Marker se použije při </t>
  </si>
  <si>
    <t>66610</t>
  </si>
  <si>
    <t>CERVIKOKAPITÁLNÍ ENDOPROTÉZA</t>
  </si>
  <si>
    <t>66651</t>
  </si>
  <si>
    <t>TOTÁLNÍ ENDOPROTÉZA KOLENNÍHO KLOUBU</t>
  </si>
  <si>
    <t>66461</t>
  </si>
  <si>
    <t>REKONSTRUKCE PAKLOUBU NA HK</t>
  </si>
  <si>
    <t>66437</t>
  </si>
  <si>
    <t>REKONSTRUKCE VAZŮ ZÁPĚSTÍ A RUKY</t>
  </si>
  <si>
    <t>66947</t>
  </si>
  <si>
    <t>ODBĚR FASCIÁLNÍHO NEBO KOSTNÍHO ŠTĚPU</t>
  </si>
  <si>
    <t>66815</t>
  </si>
  <si>
    <t>AUTOGENNÍ ŠTĚP</t>
  </si>
  <si>
    <t>66817</t>
  </si>
  <si>
    <t>VÝPLŇ DUTINY</t>
  </si>
  <si>
    <t>53155</t>
  </si>
  <si>
    <t>OTEVŘENÁ REPOZICE - SYNTÉZA LUXACE KARPU - INTRAAR</t>
  </si>
  <si>
    <t>66675</t>
  </si>
  <si>
    <t>REKONSTRUKCE PSEUDOARTRÓZY NA DK - NE PROX. FEMUR</t>
  </si>
  <si>
    <t>66455</t>
  </si>
  <si>
    <t>REKONSTRUKCE KOSTI - OSTEOTOMIE NA HK</t>
  </si>
  <si>
    <t>53471</t>
  </si>
  <si>
    <t>ZLOMENINA HORNÍHO KONCE FEMURU - REPOZICE OTEVŘENÁ</t>
  </si>
  <si>
    <t>66457</t>
  </si>
  <si>
    <t>REKONSTRUKCE VAZŮ - LOKET, PŘEDLOKTÍ</t>
  </si>
  <si>
    <t>53157</t>
  </si>
  <si>
    <t>OTEVŘENÁ REPOZICE A OSTEOSYNTÉZA ZLOMENINY JEDNÉ K</t>
  </si>
  <si>
    <t>66851</t>
  </si>
  <si>
    <t>AMPUTACE DLOUHÉ KOSTI / EXARTIKULACE VELKÉHO KLOUB</t>
  </si>
  <si>
    <t>53161</t>
  </si>
  <si>
    <t>OTEVŘENÁ REPOZICE A OSTEOSYNTÉZA IZOLOVANÉ ZLOMENI</t>
  </si>
  <si>
    <t>90918</t>
  </si>
  <si>
    <t>(DRG) TEP KYČLE NECEMENTOVANÁ (Marker se použije p</t>
  </si>
  <si>
    <t>53257</t>
  </si>
  <si>
    <t xml:space="preserve">OTEVŘENÁ REPOZICE A OSTEOSYNTÉZA ZLOMENINY KLÍČNÍ </t>
  </si>
  <si>
    <t>53467</t>
  </si>
  <si>
    <t>ZLOMENINY TIBIÁLNÍHO NEBO FIBULÁRNÍHO PLATEAU TIBI</t>
  </si>
  <si>
    <t>53517</t>
  </si>
  <si>
    <t>SUTURA NEBO REINSERCE ŠLACHY FLEXORU RUKY A ZÁPĚST</t>
  </si>
  <si>
    <t>66615</t>
  </si>
  <si>
    <t>REKONSTRUKCE ACETABULA PŘI OPERACI TEP KYČELNÍHO K</t>
  </si>
  <si>
    <t>66747</t>
  </si>
  <si>
    <t>UVOLNĚNÍ PLANTÁRNÍ FASCIE PRO PES EQUINOVARUS</t>
  </si>
  <si>
    <t>66847</t>
  </si>
  <si>
    <t>TRANSPOZICE / TRANSPLANTACE ŠLACHY</t>
  </si>
  <si>
    <t>66737</t>
  </si>
  <si>
    <t>REKONSTRUKCE HALLUCES VALGI - VÝKON NA MĚKKÝCH TKÁ</t>
  </si>
  <si>
    <t>53421</t>
  </si>
  <si>
    <t>LUXACE KYČELNÍHO KLOUBU - KONZERVATIVNÍ TERAPIE</t>
  </si>
  <si>
    <t>66871</t>
  </si>
  <si>
    <t>EXSTIRPACE BURZY - HLUBOKÁ</t>
  </si>
  <si>
    <t>66621</t>
  </si>
  <si>
    <t>PROSTÁ EXTRAKCE ENDOPROTÉZY - NECEMENTOVANÉ</t>
  </si>
  <si>
    <t>66875</t>
  </si>
  <si>
    <t>TENOTOMIE OTEVŘENÁ - MIMO RUKY</t>
  </si>
  <si>
    <t>66665</t>
  </si>
  <si>
    <t>REKONSTRUKCE CHRONICKÉ NESTABILITY KOLENNÍHO KLOUB</t>
  </si>
  <si>
    <t>53151</t>
  </si>
  <si>
    <t>OTEVĚNÁ REPOZICE A OSTEOSYNTÉZA ZLOMENINY NEBO LUX</t>
  </si>
  <si>
    <t>53521</t>
  </si>
  <si>
    <t>SUTURA ACHILLOVY ŠLACHY - ČERSTVÁ RUPTURA</t>
  </si>
  <si>
    <t>66895</t>
  </si>
  <si>
    <t>OTEVŘENÁ BIOPSIE KOSTI NEBO KLOUBU</t>
  </si>
  <si>
    <t>66825</t>
  </si>
  <si>
    <t>UPRAVENÍ ZEVNÍHO FIXATÉRU</t>
  </si>
  <si>
    <t>53255</t>
  </si>
  <si>
    <t xml:space="preserve">OTEVŘENÁ REPOZICE A OSTEOSYNTÉZA ZLOMENIN HORNÍHO </t>
  </si>
  <si>
    <t>66921</t>
  </si>
  <si>
    <t>EXKOCHLEACE A SPONGIOPLASTIKA</t>
  </si>
  <si>
    <t>66661</t>
  </si>
  <si>
    <t>SUTURA MENISKU</t>
  </si>
  <si>
    <t>66617</t>
  </si>
  <si>
    <t xml:space="preserve">REVIZE, ODSTRANĚNÍ TOTÁLNÍ ENDOPROTÉZY, VÝMĚNA ZA </t>
  </si>
  <si>
    <t>61231</t>
  </si>
  <si>
    <t>IMPLANTACE UMĚLÉHO MP NEBO IP KLOUBU</t>
  </si>
  <si>
    <t>66887</t>
  </si>
  <si>
    <t>FASCIÁLNÍ REKONSTRUKCE ROZSÁHLÁ NA KONČETINÁCH</t>
  </si>
  <si>
    <t>66697</t>
  </si>
  <si>
    <t>EXCIZE / EXSTIRPACE HLAVIČKY METATARZU - JEDNA</t>
  </si>
  <si>
    <t>66465</t>
  </si>
  <si>
    <t>REPARACE ŠLACHY M. BICEPS BRACHII</t>
  </si>
  <si>
    <t>67225</t>
  </si>
  <si>
    <t>ARTRODÉZA NA HK</t>
  </si>
  <si>
    <t>66435</t>
  </si>
  <si>
    <t>REKONSTRUKCE PSEUDOARTROZY NEBO EXCIZE ČLUNKOVÉ KO</t>
  </si>
  <si>
    <t>53511</t>
  </si>
  <si>
    <t>SUTURA ŠLACHY EXTENZORU - MIMO RUKU A ZÁPĚSTÍ A KO</t>
  </si>
  <si>
    <t>66925</t>
  </si>
  <si>
    <t>ODSTRANĚNÍ VOLNÝCH TĚLES Z VELKÝCH KLOUBŮ ARTROTOM</t>
  </si>
  <si>
    <t>66865</t>
  </si>
  <si>
    <t>EXCIZE A EXSTIRPACE KOSTI - RESEKCE A NÁHRADA JINÝ</t>
  </si>
  <si>
    <t>66641</t>
  </si>
  <si>
    <t>POZDNÍ REKONSTRUKCE EXTENZOROVÉHO APARÁTU KOLENA</t>
  </si>
  <si>
    <t>66897</t>
  </si>
  <si>
    <t>EXCIZE / EXSTIRPACE BAKEROVY CYSTY</t>
  </si>
  <si>
    <t>66511</t>
  </si>
  <si>
    <t>UVOLNĚNÍ M. STERNOKLEIDOMASTOIDEUS</t>
  </si>
  <si>
    <t>66635</t>
  </si>
  <si>
    <t>OSTEOTOMIE PROXIMÁLNÍHO FEMURU</t>
  </si>
  <si>
    <t>61241</t>
  </si>
  <si>
    <t>IMPLANTACE KOSTNÍHO ŠTĚPU NA RUCE</t>
  </si>
  <si>
    <t>67227</t>
  </si>
  <si>
    <t>UVOLNĚNÍ SVALU / ŠLACHY</t>
  </si>
  <si>
    <t>66681</t>
  </si>
  <si>
    <t>EXARTIKULACE (AMPUTACE METATARZÁLNÍ) FALANGEÁLNÍ -</t>
  </si>
  <si>
    <t>JEDNODUCHÁ OPERAČNÍ ARTROSKOPIE</t>
  </si>
  <si>
    <t>66725</t>
  </si>
  <si>
    <t>REKONSTRUKCE / OSTEOTOMIE PATNÍ KOSTI</t>
  </si>
  <si>
    <t>66451</t>
  </si>
  <si>
    <t>ARTROPLASTIKA LOKETNÍHO KLOUBU</t>
  </si>
  <si>
    <t>66877</t>
  </si>
  <si>
    <t>TREPANACE A DRENÁŽ KOSTI</t>
  </si>
  <si>
    <t>09213</t>
  </si>
  <si>
    <t>NEODKLADNÁ KARDIOPULMONÁLNÍ RESUSCITACE ZÁKLADNÍ Á</t>
  </si>
  <si>
    <t>66845</t>
  </si>
  <si>
    <t>REKONSTRUKCE JEDNÉ ŠLACHY</t>
  </si>
  <si>
    <t>53525</t>
  </si>
  <si>
    <t>SUTURA ČERSTVÉHO ROZSÁHLÉHO PORANĚNÍ VAZIVOVÉHO AP</t>
  </si>
  <si>
    <t>51875</t>
  </si>
  <si>
    <t>PŘILOŽENÍ MĚKKÉHO OBVAZU (ZINKOKLIH, ŠKROBOVÝ OBVA</t>
  </si>
  <si>
    <t>66687</t>
  </si>
  <si>
    <t>TEP TALOKRURÁLNÍHO KLOUBU</t>
  </si>
  <si>
    <t>66885</t>
  </si>
  <si>
    <t>EXCIZE / EXSTIRPACE TUMORU KOSTI - RESEKCE ROZSÁHL</t>
  </si>
  <si>
    <t>66935</t>
  </si>
  <si>
    <t>REKONSTRUKCE ŠLACHOVÝM ŠTĚPEM - MIMO RUKY</t>
  </si>
  <si>
    <t>66717</t>
  </si>
  <si>
    <t>EXCIZE / EXSTIRPACE SEZAMSKÉ KOSTI NOHY</t>
  </si>
  <si>
    <t>66657</t>
  </si>
  <si>
    <t>DEBRIDEMENT V OBLASTI KOLENNÍHO KLOUBU BEZ SYNOVIA</t>
  </si>
  <si>
    <t>66525</t>
  </si>
  <si>
    <t>OPERACE PAKLOUBU PÁNVE</t>
  </si>
  <si>
    <t>66855</t>
  </si>
  <si>
    <t>INCIZE A DRENÁŽ MĚKKÝCH TKÁNÍ V ORTOPEDII</t>
  </si>
  <si>
    <t>66645</t>
  </si>
  <si>
    <t>OPERACE ZÁVĚSNÉHO APARÁTU PATELLY PRO RECIDIVUJÍCÍ</t>
  </si>
  <si>
    <t>66917</t>
  </si>
  <si>
    <t>ZAVEDENÍ KATÉTRU DO FASCIÁLNÍHO LOŽE</t>
  </si>
  <si>
    <t>51871</t>
  </si>
  <si>
    <t>FIXACE ZLOMENINY KLÍČKU DELBETOVÝMI KRUHY</t>
  </si>
  <si>
    <t>66861</t>
  </si>
  <si>
    <t>RESEKCE ROZSÁHLÁ NEBO RADIKÁLNÍ KLOUBŮ, MIMO KYČEL</t>
  </si>
  <si>
    <t>66667</t>
  </si>
  <si>
    <t>SUTURA ZKŘÍŽENÝCH VAZŮ KOLENNÍHO KLOUBU</t>
  </si>
  <si>
    <t>90947</t>
  </si>
  <si>
    <t>66119</t>
  </si>
  <si>
    <t>VROZENÁ LUXACE KYČLE - JEDNORÁZOVÁ ZAVŘENÁ REPOZIC</t>
  </si>
  <si>
    <t>6T6</t>
  </si>
  <si>
    <t>0149993</t>
  </si>
  <si>
    <t>TEVAGRASTIM 30 MU/0,5 ML</t>
  </si>
  <si>
    <t>0149996</t>
  </si>
  <si>
    <t>TEVAGRASTIM 48 MU/0,8 ML</t>
  </si>
  <si>
    <t>0134595</t>
  </si>
  <si>
    <t>0007905</t>
  </si>
  <si>
    <t>Erytrocyty z odběru plné krve</t>
  </si>
  <si>
    <t>0021800</t>
  </si>
  <si>
    <t>HLAVICE BI-POLÁRNÍ KYČ.KLOUBU,PLÁŠŤ AK,HL.AK PR.48</t>
  </si>
  <si>
    <t>0083837</t>
  </si>
  <si>
    <t>ŠROUB SPONGIOZNÍ - POLYAXIÁLNÍ 5.0, SAMOŘEZNÝ, TI</t>
  </si>
  <si>
    <t>0020951</t>
  </si>
  <si>
    <t>ŠROUB ZAJIŠŤOVACÍ</t>
  </si>
  <si>
    <t>00658</t>
  </si>
  <si>
    <t>OD TYPU 58 - PRO NEMOCNICE TYPU 3, (KATEGORIE 6) -</t>
  </si>
  <si>
    <t>12</t>
  </si>
  <si>
    <t>13</t>
  </si>
  <si>
    <t>16</t>
  </si>
  <si>
    <t>17</t>
  </si>
  <si>
    <t>18</t>
  </si>
  <si>
    <t>19</t>
  </si>
  <si>
    <t>20</t>
  </si>
  <si>
    <t>21</t>
  </si>
  <si>
    <t>25</t>
  </si>
  <si>
    <t>26</t>
  </si>
  <si>
    <t>29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</si>
  <si>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</si>
  <si>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</si>
  <si>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</si>
  <si>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</si>
  <si>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</si>
  <si>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</si>
  <si>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01041</t>
  </si>
  <si>
    <t>A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</si>
  <si>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</si>
  <si>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</si>
  <si>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BEZ CC                                   </t>
  </si>
  <si>
    <t>01301</t>
  </si>
  <si>
    <t xml:space="preserve">PORUCHY A PORANĚNÍ MÍCHY BEZ CC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</si>
  <si>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</si>
  <si>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</si>
  <si>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08021</t>
  </si>
  <si>
    <t xml:space="preserve">BILATERÁLNÍ A VÍCENÁSOBNÉ VELKÉ VÝKONY NA KLOUBECH DOLNÍCH KONČETIN BEZ CC                          </t>
  </si>
  <si>
    <t>08022</t>
  </si>
  <si>
    <t xml:space="preserve">BILATERÁLNÍ A VÍCENÁSOBNÉ VELKÉ VÝKONY NA KLOUBECH DOLNÍCH KONČETIN S CC                            </t>
  </si>
  <si>
    <t>08023</t>
  </si>
  <si>
    <t xml:space="preserve">BILATERÁLNÍ A VÍCENÁSOBNÉ VELKÉ VÝKONY NA KLOUBECH DOLNÍCH KONČETIN S MCC                           </t>
  </si>
  <si>
    <t>08041</t>
  </si>
  <si>
    <t xml:space="preserve">VELKÉ VÝKONY REPLANTACE DOLNÍCH KONČETIN A JEJICH KLOUBŮ BEZ CC                                     </t>
  </si>
  <si>
    <t>08042</t>
  </si>
  <si>
    <t xml:space="preserve">VELKÉ VÝKONY REPLANTACE DOLNÍCH KONČETIN A JEJICH KLOUBŮ S CC                                       </t>
  </si>
  <si>
    <t>08043</t>
  </si>
  <si>
    <t xml:space="preserve">VELKÉ VÝKONY REPLANTACE DOLNÍCH KONČETIN A JEJICH KLOUBŮ S MCC                                      </t>
  </si>
  <si>
    <t>08061</t>
  </si>
  <si>
    <t xml:space="preserve">VELKÉ VÝKONY REPLANTACE HORNÍCH KONČETIN A JEJICH KLOUBŮ BEZ CC                                     </t>
  </si>
  <si>
    <t>08071</t>
  </si>
  <si>
    <t xml:space="preserve">AMPUTACE PŘI PORUCHÁCH MUSKULOSKELETÁLNÍHO SYSTÉMU A POJIVOVÉ TKÁNĚ BEZ CC                          </t>
  </si>
  <si>
    <t>08073</t>
  </si>
  <si>
    <t xml:space="preserve">AMPUTACE PŘI PORUCHÁCH MUSKULOSKELETÁLNÍHO SYSTÉMU A POJIVOVÉ TKÁNĚ S MCC                           </t>
  </si>
  <si>
    <t>08081</t>
  </si>
  <si>
    <t xml:space="preserve">VÝKONY NA KYČLÍCH A STEHENNÍ KOSTI. KROMĚ REPLANTACE VELKÝCH KLOUBŮ BEZ CC                          </t>
  </si>
  <si>
    <t>08082</t>
  </si>
  <si>
    <t xml:space="preserve">VÝKONY NA KYČLÍCH A STEHENNÍ KOSTI. KROMĚ REPLANTACE VELKÝCH KLOUBŮ S CC                            </t>
  </si>
  <si>
    <t>08083</t>
  </si>
  <si>
    <t xml:space="preserve">VÝKONY NA KYČLÍCH A STEHENNÍ KOSTI. KROMĚ REPLANTACE VELKÝCH KLOUBŮ S MCC                           </t>
  </si>
  <si>
    <t>08091</t>
  </si>
  <si>
    <t>TRANSPLANTACE KŮŽE NEBO TKÁNĚ PRO PORUCHY MUSKULOSKELETÁLNÍHO SYSTÉMU NEBO POJIVOVÉ TKÁNĚ KROMĚ RUKY</t>
  </si>
  <si>
    <t>08093</t>
  </si>
  <si>
    <t>08111</t>
  </si>
  <si>
    <t xml:space="preserve">VÝKONY NA KOLENU. BÉRCI A HLEZNU. KROMĚ CHODIDLA BEZ CC                                             </t>
  </si>
  <si>
    <t>08112</t>
  </si>
  <si>
    <t xml:space="preserve">VÝKONY NA KOLENU. BÉRCI A HLEZNU. KROMĚ CHODIDLA S CC                                               </t>
  </si>
  <si>
    <t>08113</t>
  </si>
  <si>
    <t xml:space="preserve">VÝKONY NA KOLENU. BÉRCI A HLEZNU. KROMĚ CHODIDLA S MCC 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</si>
  <si>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</si>
  <si>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</si>
  <si>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</si>
  <si>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</si>
  <si>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</si>
  <si>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</si>
  <si>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</si>
  <si>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</si>
  <si>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</si>
  <si>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</si>
  <si>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</si>
  <si>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</si>
  <si>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</si>
  <si>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</si>
  <si>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</si>
  <si>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</si>
  <si>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</si>
  <si>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</si>
  <si>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</si>
  <si>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</si>
  <si>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</si>
  <si>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</si>
  <si>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</si>
  <si>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</si>
  <si>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08163</t>
  </si>
  <si>
    <t xml:space="preserve">VÝKONY NA MĚKKÉ TKÁNI S MCC 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</si>
  <si>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</si>
  <si>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</si>
  <si>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08172</t>
  </si>
  <si>
    <t xml:space="preserve">JINÉ VÝKONY PŘI PORUCHÁCH A ONEMOCNĚNÍCH MUSKULOSKELETÁLNÍHO SYSTÉMU A POJIVOVÉ TKÁNĚ S CC          </t>
  </si>
  <si>
    <t>08181</t>
  </si>
  <si>
    <t xml:space="preserve">VELKÉ VÝKONY NA KOLENNÍM KLOUBU BEZ CC                                                              </t>
  </si>
  <si>
    <t>08182</t>
  </si>
  <si>
    <t xml:space="preserve">VELKÉ VÝKONY NA KOLENNÍM KLOUBU S CC                                                                </t>
  </si>
  <si>
    <t>08183</t>
  </si>
  <si>
    <t xml:space="preserve">VELKÉ VÝKONY NA KOLENNÍM KLOUBU S MCC                                                      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</si>
  <si>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</si>
  <si>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</si>
  <si>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</si>
  <si>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</si>
  <si>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08193</t>
  </si>
  <si>
    <t xml:space="preserve">ARTROSKOPIE S MCC 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</si>
  <si>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</si>
  <si>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</si>
  <si>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08321</t>
  </si>
  <si>
    <t xml:space="preserve">ZLOMENINA NEBO DISLOKACE. KROMĚ STEHENNÍ KOSTI A PÁNVE BEZ CC                                       </t>
  </si>
  <si>
    <t>08331</t>
  </si>
  <si>
    <t xml:space="preserve">MALIGNÍ ONEMOCNĚNÍ MUSKULOSKELETÁLNÍHO SYSTÉMU A POJIVOVÉ TKÁNĚ. PATOLOGICKÉ ZLOMENINY BEZ CC       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</si>
  <si>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</si>
  <si>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</si>
  <si>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</si>
  <si>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</si>
  <si>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</si>
  <si>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</si>
  <si>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</si>
  <si>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</si>
  <si>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</si>
  <si>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</si>
  <si>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</si>
  <si>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</si>
  <si>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</si>
  <si>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</si>
  <si>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</si>
  <si>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</si>
  <si>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08391</t>
  </si>
  <si>
    <t xml:space="preserve">SELHÁNÍ. REAKCE A KOMPLIKACE ORTOPEDICKÉHO PŘÍSTROJE NEBO VÝKONU BEZ CC                             </t>
  </si>
  <si>
    <t>08392</t>
  </si>
  <si>
    <t xml:space="preserve">SELHÁNÍ. REAKCE A KOMPLIKACE ORTOPEDICKÉHO PŘÍSTROJE NEBO VÝKONU S CC                               </t>
  </si>
  <si>
    <t>08393</t>
  </si>
  <si>
    <t xml:space="preserve">SELHÁNÍ. REAKCE A KOMPLIKACE ORTOPEDICKÉHO PŘÍSTROJE NEBO VÝKONU S MCC                              </t>
  </si>
  <si>
    <t>08401</t>
  </si>
  <si>
    <t xml:space="preserve">MUSKULOSKELETÁLNÍ PŘÍZNAKY. SYMPTOMY. VÝRONY A MÉNĚ VÝZNAMNÉ ZÁNĚTLIVÉ CHOROBY BEZ CC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</si>
  <si>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</si>
  <si>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</si>
  <si>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</si>
  <si>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</si>
  <si>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09011</t>
  </si>
  <si>
    <t xml:space="preserve">KOŽNÍ ŠTĚP A/NEBO DEBRIDEMENT BEZ CC                                                                </t>
  </si>
  <si>
    <t>09031</t>
  </si>
  <si>
    <t xml:space="preserve">JINÉ VÝKONY PŘI PORUCHÁCH A ONEMOCNĚNÍCH KŮŽE. PODKOŽNÍ TKÁNĚ A PRSU BEZ CC                         </t>
  </si>
  <si>
    <t>09301</t>
  </si>
  <si>
    <t xml:space="preserve">ZÁVAŽNÉ PORUCHY KŮŽE BEZ CC                                                                         </t>
  </si>
  <si>
    <t>17041</t>
  </si>
  <si>
    <t xml:space="preserve">MYELOPROLIFERATIVNÍ PORUCHY A ŠPATNĚ DIFERENCOVANÉ NÁDORY S JINÝM VÝKONEM BEZ CC                    </t>
  </si>
  <si>
    <t>18021</t>
  </si>
  <si>
    <t xml:space="preserve">VÝKONY PRO POOPERAČNÍ A POÚRAZOVÉ INFEKCE BEZ CC                                                    </t>
  </si>
  <si>
    <t>18311</t>
  </si>
  <si>
    <t xml:space="preserve">POOPERAČNÍ A POÚRAZOVÉ INFEKCE BEZ CC                                                               </t>
  </si>
  <si>
    <t>21021</t>
  </si>
  <si>
    <t xml:space="preserve">JINÉ VÝKONY PŘI ÚRAZECH A KOMPLIKACÍCH BEZ CC                                                       </t>
  </si>
  <si>
    <t>21331</t>
  </si>
  <si>
    <t xml:space="preserve">KOMPLIKACE PŘI LÉČENÍ BEZ CC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</si>
  <si>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</si>
  <si>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</si>
  <si>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</si>
  <si>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VÝKONY. KTERÉ SE NETÝKAJÍ HLAVNÍ DIAGNÓZY BEZ CC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</si>
  <si>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</si>
  <si>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</si>
  <si>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</si>
  <si>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</si>
  <si>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88893</t>
  </si>
  <si>
    <t xml:space="preserve">VÝKONY OMEZENÉHO ROZSAHU. KTERÉ SE NETÝKAJÍ HLAVNÍ DIAGNÓZY S MCC                                   </t>
  </si>
  <si>
    <t>Porovnání jednotlivých IR DRG skupin</t>
  </si>
  <si>
    <t>22 - Klinika nukleární medicíny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</si>
  <si>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</si>
  <si>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</si>
  <si>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</si>
  <si>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</si>
  <si>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</si>
  <si>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</si>
  <si>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</si>
  <si>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</si>
  <si>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</si>
  <si>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</si>
  <si>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22</t>
  </si>
  <si>
    <t>0022077</t>
  </si>
  <si>
    <t>IOMERON 400</t>
  </si>
  <si>
    <t>0093626</t>
  </si>
  <si>
    <t>ULTRAVIST 370</t>
  </si>
  <si>
    <t>0002018</t>
  </si>
  <si>
    <t>99mTc-makrosalb inj.</t>
  </si>
  <si>
    <t>0002061</t>
  </si>
  <si>
    <t>99mTc-leukocyty značené HM PAO</t>
  </si>
  <si>
    <t>0002067</t>
  </si>
  <si>
    <t>0002073</t>
  </si>
  <si>
    <t>0002087</t>
  </si>
  <si>
    <t>18F-FDG</t>
  </si>
  <si>
    <t>0110740</t>
  </si>
  <si>
    <t>VÁLCE (DVA) STERILNÍ, JEDNORÁZOVÉ DO INJEKTORU, CE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</si>
  <si>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</si>
  <si>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</si>
  <si>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</si>
  <si>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</si>
  <si>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</si>
  <si>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</si>
  <si>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</si>
  <si>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</si>
  <si>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</si>
  <si>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</si>
  <si>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</si>
  <si>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</si>
  <si>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</si>
  <si>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</si>
  <si>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816</t>
  </si>
  <si>
    <t>94115</t>
  </si>
  <si>
    <t>IN SITU HYBRIDIZACE LIDSKÉ DNA SE ZNAČENOU SONDOU</t>
  </si>
  <si>
    <t>818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</si>
  <si>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</si>
  <si>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</si>
  <si>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</si>
  <si>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</si>
  <si>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</si>
  <si>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</si>
  <si>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</si>
  <si>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</si>
  <si>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</si>
  <si>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</si>
  <si>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</si>
  <si>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</si>
  <si>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</si>
  <si>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</si>
  <si>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</si>
  <si>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</si>
  <si>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</si>
  <si>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</si>
  <si>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</si>
  <si>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</si>
  <si>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</si>
  <si>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</si>
  <si>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</si>
  <si>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</si>
  <si>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</si>
  <si>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</si>
  <si>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96145</t>
  </si>
  <si>
    <t>DAPTT - SCREENING LA</t>
  </si>
  <si>
    <t>96325</t>
  </si>
  <si>
    <t>FIBRINOGEN (SÉRIE)</t>
  </si>
  <si>
    <t>96155</t>
  </si>
  <si>
    <t>VON WILLEBRANDŮV  FAKTOR KVANTITATIVNĚ</t>
  </si>
  <si>
    <t>96629</t>
  </si>
  <si>
    <t xml:space="preserve">VON WILLEBRANDOVŮV FAKTOR - RISTOCETIN KOFAKTOR - 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</si>
  <si>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</si>
  <si>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</si>
  <si>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</si>
  <si>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</si>
  <si>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</si>
  <si>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</si>
  <si>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</si>
  <si>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</si>
  <si>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</si>
  <si>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</si>
  <si>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</si>
  <si>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</si>
  <si>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</si>
  <si>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</si>
  <si>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</si>
  <si>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</si>
  <si>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</si>
  <si>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</si>
  <si>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</si>
  <si>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</si>
  <si>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</si>
  <si>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</si>
  <si>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</si>
  <si>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</si>
  <si>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</si>
  <si>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</si>
  <si>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</si>
  <si>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</si>
  <si>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</si>
  <si>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</si>
  <si>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</si>
  <si>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</si>
  <si>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</si>
  <si>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</si>
  <si>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</si>
  <si>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</si>
  <si>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</si>
  <si>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</si>
  <si>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81561</t>
  </si>
  <si>
    <t>PRŮKAZ OKULTNÍHO KRVÁCENÍ</t>
  </si>
  <si>
    <t>81641</t>
  </si>
  <si>
    <t>ŽELEZO CELKOVÉ</t>
  </si>
  <si>
    <t>81681</t>
  </si>
  <si>
    <t>25-HYDROXYVITAMIN D (25 OHD)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</si>
  <si>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</si>
  <si>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</si>
  <si>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</si>
  <si>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</si>
  <si>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</si>
  <si>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</si>
  <si>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91131</t>
  </si>
  <si>
    <t>STANOVENÍ IgA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</si>
  <si>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</si>
  <si>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</si>
  <si>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</si>
  <si>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</si>
  <si>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</si>
  <si>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</si>
  <si>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</si>
  <si>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</si>
  <si>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93151</t>
  </si>
  <si>
    <t>FERRITIN</t>
  </si>
  <si>
    <t>PARATHORMON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</si>
  <si>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</si>
  <si>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</si>
  <si>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</si>
  <si>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</si>
  <si>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</si>
  <si>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</si>
  <si>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</si>
  <si>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</si>
  <si>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</si>
  <si>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</si>
  <si>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</si>
  <si>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</si>
  <si>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</si>
  <si>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</si>
  <si>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</si>
  <si>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</si>
  <si>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</si>
  <si>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</si>
  <si>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</si>
  <si>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</si>
  <si>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94119</t>
  </si>
  <si>
    <t>IZOLACE A UCHOVÁNÍ LIDSKÉ DNA (RNA)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</si>
  <si>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</si>
  <si>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</si>
  <si>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</si>
  <si>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</si>
  <si>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</si>
  <si>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</si>
  <si>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</si>
  <si>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</si>
  <si>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</si>
  <si>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</si>
  <si>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</si>
  <si>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</si>
  <si>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</si>
  <si>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</si>
  <si>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</si>
  <si>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</si>
  <si>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</si>
  <si>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</si>
  <si>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</si>
  <si>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</si>
  <si>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</si>
  <si>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</si>
  <si>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</si>
  <si>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</si>
  <si>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</si>
  <si>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</si>
  <si>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</si>
  <si>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</si>
  <si>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</si>
  <si>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</si>
  <si>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</si>
  <si>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</si>
  <si>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</si>
  <si>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</si>
  <si>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</si>
  <si>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</si>
  <si>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</si>
  <si>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</si>
  <si>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</si>
  <si>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</si>
  <si>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</si>
  <si>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</si>
  <si>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</si>
  <si>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</si>
  <si>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</si>
  <si>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</si>
  <si>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</si>
  <si>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</si>
  <si>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81363</t>
  </si>
  <si>
    <t>BILIRUBIN KONJUGOVANÝ</t>
  </si>
  <si>
    <t>81625</t>
  </si>
  <si>
    <t>VÁPNÍK CELKOVÝ</t>
  </si>
  <si>
    <t>81465</t>
  </si>
  <si>
    <t>HOŘČÍK</t>
  </si>
  <si>
    <t>91133</t>
  </si>
  <si>
    <t>STANOVENÍ IgM</t>
  </si>
  <si>
    <t>81533</t>
  </si>
  <si>
    <t>LIPÁZA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</si>
  <si>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</si>
  <si>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</si>
  <si>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</si>
  <si>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</si>
  <si>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</si>
  <si>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</si>
  <si>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</si>
  <si>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</si>
  <si>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</si>
  <si>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</si>
  <si>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94189</t>
  </si>
  <si>
    <t>HYBRIDIZACE DNA SE ZNAČENOU SONDOU</t>
  </si>
  <si>
    <t>94199</t>
  </si>
  <si>
    <t>AMPLIFIKACE METODOU PCR</t>
  </si>
  <si>
    <t>91145</t>
  </si>
  <si>
    <t>STANOVENÍ HAPTOGLOBINU</t>
  </si>
  <si>
    <t>81123</t>
  </si>
  <si>
    <t>BILIRUBIN KONJUGOVANÝ STATIM</t>
  </si>
  <si>
    <t>93185</t>
  </si>
  <si>
    <t>TRIJODTYRONIN CELKOVÝ (TT3)</t>
  </si>
  <si>
    <t>93135</t>
  </si>
  <si>
    <t>MYOGLOBIN V SÉRII</t>
  </si>
  <si>
    <t>94195</t>
  </si>
  <si>
    <t>SYNTÉZA cDNA REVERZNÍ TRANSKRIPCÍ</t>
  </si>
  <si>
    <t>81165</t>
  </si>
  <si>
    <t>KREATINKINÁZA (CK) STATIM</t>
  </si>
  <si>
    <t>81233</t>
  </si>
  <si>
    <t>KARBONYLHEMOGLOBIN KVANTITATIVNĚ</t>
  </si>
  <si>
    <t>91169</t>
  </si>
  <si>
    <t>STANOVENÍ LEHKÝCH ŘETĚZCŮ LAMBDA</t>
  </si>
  <si>
    <t>813</t>
  </si>
  <si>
    <t>91197</t>
  </si>
  <si>
    <t>STANOVENÍ CYTOKINU ELISA</t>
  </si>
  <si>
    <t>34</t>
  </si>
  <si>
    <t>809</t>
  </si>
  <si>
    <t>0003132</t>
  </si>
  <si>
    <t>GADOVIST 1,0 MMOL/ML</t>
  </si>
  <si>
    <t>0003134</t>
  </si>
  <si>
    <t>0022075</t>
  </si>
  <si>
    <t>0042433</t>
  </si>
  <si>
    <t>VISIPAQUE 320 MG I/ML</t>
  </si>
  <si>
    <t>0042443</t>
  </si>
  <si>
    <t>0045123</t>
  </si>
  <si>
    <t>0065978</t>
  </si>
  <si>
    <t>DOTAREM</t>
  </si>
  <si>
    <t>0077024</t>
  </si>
  <si>
    <t>ULTRAVIST 300</t>
  </si>
  <si>
    <t>0095607</t>
  </si>
  <si>
    <t>MICROPAQUE</t>
  </si>
  <si>
    <t>0075316</t>
  </si>
  <si>
    <t>JEHLA BIOPTICKÁ MN1616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</si>
  <si>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</si>
  <si>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</si>
  <si>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</si>
  <si>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</si>
  <si>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</si>
  <si>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</si>
  <si>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</si>
  <si>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</si>
  <si>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</si>
  <si>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</si>
  <si>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</si>
  <si>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</si>
  <si>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</si>
  <si>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</si>
  <si>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</si>
  <si>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</si>
  <si>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</si>
  <si>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</si>
  <si>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</si>
  <si>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</si>
  <si>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89417</t>
  </si>
  <si>
    <t xml:space="preserve">PŘEHLEDNÁ ČI SELEKTIVNÍ ANGIOGRAFIE NAVAZUJÍCÍ NA 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</si>
  <si>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</si>
  <si>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</si>
  <si>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</si>
  <si>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</si>
  <si>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</si>
  <si>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</si>
  <si>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</si>
  <si>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</si>
  <si>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</si>
  <si>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</si>
  <si>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</si>
  <si>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</si>
  <si>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</si>
  <si>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</si>
  <si>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</si>
  <si>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</si>
  <si>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</si>
  <si>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</si>
  <si>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</si>
  <si>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</si>
  <si>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</si>
  <si>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</si>
  <si>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</si>
  <si>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</si>
  <si>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</si>
  <si>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</si>
  <si>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</si>
  <si>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</si>
  <si>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</si>
  <si>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</si>
  <si>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</si>
  <si>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</si>
  <si>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</si>
  <si>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</si>
  <si>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</si>
  <si>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89141</t>
  </si>
  <si>
    <t>VYŠETŘENÍ DOLNÍCH KONČETIN VCELKU JEDNÍM RENTGENOV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</si>
  <si>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</si>
  <si>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</si>
  <si>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</si>
  <si>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</si>
  <si>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</si>
  <si>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</si>
  <si>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</si>
  <si>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</si>
  <si>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</si>
  <si>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</si>
  <si>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</si>
  <si>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</si>
  <si>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</si>
  <si>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</si>
  <si>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</si>
  <si>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</si>
  <si>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</si>
  <si>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</si>
  <si>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</si>
  <si>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</si>
  <si>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</si>
  <si>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</si>
  <si>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</si>
  <si>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</si>
  <si>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</si>
  <si>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</si>
  <si>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</si>
  <si>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</si>
  <si>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</si>
  <si>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</si>
  <si>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</si>
  <si>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</si>
  <si>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</si>
  <si>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</si>
  <si>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</si>
  <si>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</si>
  <si>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</si>
  <si>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</si>
  <si>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</si>
  <si>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</si>
  <si>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</si>
  <si>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</si>
  <si>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</si>
  <si>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</si>
  <si>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</si>
  <si>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</si>
  <si>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</si>
  <si>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</si>
  <si>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</si>
  <si>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</si>
  <si>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</si>
  <si>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</si>
  <si>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</si>
  <si>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</si>
  <si>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</si>
  <si>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</si>
  <si>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</si>
  <si>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</si>
  <si>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</si>
  <si>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</si>
  <si>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87413</t>
  </si>
  <si>
    <t>CYTOLOGICKÉ OTISKY A STĚRY -  ZA 1-3 PREPARÁTY</t>
  </si>
  <si>
    <t>87431</t>
  </si>
  <si>
    <t>PREPARÁTY METODOU CYTOBLOKU - ZA KAŽDÝ PREPARÁT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</si>
  <si>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</si>
  <si>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</si>
  <si>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</si>
  <si>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</si>
  <si>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</si>
  <si>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</si>
  <si>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</si>
  <si>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</si>
  <si>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</si>
  <si>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</si>
  <si>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</si>
  <si>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</si>
  <si>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</si>
  <si>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</si>
  <si>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</si>
  <si>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</si>
  <si>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</si>
  <si>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</si>
  <si>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</si>
  <si>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</si>
  <si>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</si>
  <si>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</si>
  <si>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</si>
  <si>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</si>
  <si>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</si>
  <si>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</si>
  <si>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</si>
  <si>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</si>
  <si>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</si>
  <si>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</si>
  <si>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</si>
  <si>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</si>
  <si>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</si>
  <si>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</si>
  <si>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</si>
  <si>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</si>
  <si>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</si>
  <si>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</si>
  <si>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</si>
  <si>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87211</t>
  </si>
  <si>
    <t>ZMRAZOVACÍ HISTOLOGICKÉ  VYŠETŘENÍ PITEVNÍHO MATER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</si>
  <si>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</si>
  <si>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</si>
  <si>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</si>
  <si>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</si>
  <si>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</si>
  <si>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</si>
  <si>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</si>
  <si>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</si>
  <si>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</si>
  <si>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</si>
  <si>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</si>
  <si>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</si>
  <si>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</si>
  <si>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</si>
  <si>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</si>
  <si>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</si>
  <si>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</si>
  <si>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</si>
  <si>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</si>
  <si>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</si>
  <si>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</si>
  <si>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</si>
  <si>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</si>
  <si>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</si>
  <si>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</si>
  <si>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</si>
  <si>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</si>
  <si>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</si>
  <si>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</si>
  <si>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</si>
  <si>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</si>
  <si>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</si>
  <si>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</si>
  <si>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</si>
  <si>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</si>
  <si>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</si>
  <si>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</si>
  <si>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</si>
  <si>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</si>
  <si>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82115</t>
  </si>
  <si>
    <t>PRŮKAZ VIROVÉHO ANTIGENU V BIOLOGICKÉM MATERIÁLU N</t>
  </si>
  <si>
    <t>82033</t>
  </si>
  <si>
    <t>KONTROLA STERILITY KLINICKÉHO VZORKU</t>
  </si>
  <si>
    <t>41</t>
  </si>
  <si>
    <t>82241</t>
  </si>
  <si>
    <t>IN VITRO STIMULACE T LYMFOCYTŮ SPECIFICKÝMI ANTIGE</t>
  </si>
  <si>
    <t>86413</t>
  </si>
  <si>
    <t>SCREENING PROTILÁTEK NA PANELU 30TI DÁRCŮ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</si>
  <si>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</si>
  <si>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</si>
  <si>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</si>
  <si>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</si>
  <si>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</si>
  <si>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</si>
  <si>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91501</t>
  </si>
  <si>
    <t>STANOVENÍ HLADIN REVMATOIDNÍHO FAKTORU (RF) NEFELO</t>
  </si>
  <si>
    <t>91323</t>
  </si>
  <si>
    <t>PRŮKAZ ANCA IF</t>
  </si>
  <si>
    <t>91355</t>
  </si>
  <si>
    <t>STANOVENÍ CIK METODOU PEG-IKEM</t>
  </si>
  <si>
    <t>91189</t>
  </si>
  <si>
    <t>STANOVENÍ IgE</t>
  </si>
  <si>
    <t>91289</t>
  </si>
  <si>
    <t>STANOVENÍ REVMATOIDNÍHO FAKTORU IgA ELISA</t>
  </si>
  <si>
    <t>94123</t>
  </si>
  <si>
    <t>PCR ANALÝZA LIDSKÉ DNA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</si>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</sst>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59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2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2" fontId="30" fillId="3" borderId="29" xfId="81" applyNumberFormat="1" applyFont="1" applyFill="1" applyBorder="1"/>
    <xf numFmtId="172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2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1" fontId="31" fillId="0" borderId="26" xfId="26" applyNumberFormat="1" applyFont="1" applyFill="1" applyBorder="1"/>
    <xf numFmtId="9" fontId="31" fillId="0" borderId="27" xfId="26" applyNumberFormat="1" applyFont="1" applyFill="1" applyBorder="1"/>
    <xf numFmtId="171" fontId="31" fillId="0" borderId="49" xfId="26" applyNumberFormat="1" applyFont="1" applyFill="1" applyBorder="1"/>
    <xf numFmtId="171" fontId="31" fillId="0" borderId="10" xfId="26" applyNumberFormat="1" applyFont="1" applyFill="1" applyBorder="1"/>
    <xf numFmtId="9" fontId="31" fillId="0" borderId="12" xfId="26" applyNumberFormat="1" applyFont="1" applyFill="1" applyBorder="1"/>
    <xf numFmtId="171" fontId="31" fillId="0" borderId="38" xfId="26" applyNumberFormat="1" applyFont="1" applyFill="1" applyBorder="1"/>
    <xf numFmtId="171" fontId="31" fillId="0" borderId="23" xfId="26" applyNumberFormat="1" applyFont="1" applyFill="1" applyBorder="1"/>
    <xf numFmtId="9" fontId="31" fillId="0" borderId="24" xfId="26" applyNumberFormat="1" applyFont="1" applyFill="1" applyBorder="1"/>
    <xf numFmtId="171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7" fillId="5" borderId="0" xfId="26" applyNumberFormat="1" applyFont="1" applyFill="1" applyBorder="1"/>
    <xf numFmtId="168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8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8" fontId="33" fillId="2" borderId="22" xfId="26" applyNumberFormat="1" applyFont="1" applyFill="1" applyBorder="1" applyAlignment="1">
      <alignment horizontal="center"/>
    </xf>
    <xf numFmtId="168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8" fontId="33" fillId="7" borderId="7" xfId="86" applyNumberFormat="1" applyFont="1" applyFill="1" applyBorder="1"/>
    <xf numFmtId="168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8" fontId="33" fillId="7" borderId="12" xfId="86" applyNumberFormat="1" applyFont="1" applyFill="1" applyBorder="1"/>
    <xf numFmtId="168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8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8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8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8" fontId="33" fillId="3" borderId="22" xfId="86" applyNumberFormat="1" applyFont="1" applyFill="1" applyBorder="1" applyAlignment="1">
      <alignment horizontal="right"/>
    </xf>
    <xf numFmtId="168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8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8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8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8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8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3" fillId="2" borderId="48" xfId="26" quotePrefix="1" applyNumberFormat="1" applyFont="1" applyFill="1" applyBorder="1" applyAlignment="1">
      <alignment horizontal="center"/>
    </xf>
    <xf numFmtId="171" fontId="33" fillId="2" borderId="9" xfId="26" quotePrefix="1" applyNumberFormat="1" applyFont="1" applyFill="1" applyBorder="1" applyAlignment="1">
      <alignment horizontal="center"/>
    </xf>
    <xf numFmtId="171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5" fontId="33" fillId="0" borderId="76" xfId="53" applyNumberFormat="1" applyFont="1" applyFill="1" applyBorder="1"/>
    <xf numFmtId="165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1" fontId="31" fillId="0" borderId="48" xfId="26" quotePrefix="1" applyNumberFormat="1" applyFont="1" applyFill="1" applyBorder="1" applyAlignment="1">
      <alignment horizontal="right"/>
    </xf>
    <xf numFmtId="171" fontId="31" fillId="0" borderId="9" xfId="26" quotePrefix="1" applyNumberFormat="1" applyFont="1" applyFill="1" applyBorder="1" applyAlignment="1">
      <alignment horizontal="right"/>
    </xf>
    <xf numFmtId="171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8" fillId="2" borderId="19" xfId="1" applyFont="1" applyFill="1" applyBorder="1"/>
    <xf numFmtId="0" fontId="49" fillId="0" borderId="0" xfId="0" applyFont="1" applyFill="1"/>
    <xf numFmtId="0" fontId="50" fillId="0" borderId="0" xfId="0" applyFont="1" applyFill="1"/>
    <xf numFmtId="0" fontId="50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0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8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8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8" fillId="4" borderId="35" xfId="1" applyFont="1" applyFill="1" applyBorder="1"/>
    <xf numFmtId="0" fontId="48" fillId="4" borderId="19" xfId="1" applyFont="1" applyFill="1" applyBorder="1"/>
    <xf numFmtId="0" fontId="48" fillId="3" borderId="20" xfId="1" applyFont="1" applyFill="1" applyBorder="1"/>
    <xf numFmtId="0" fontId="51" fillId="0" borderId="0" xfId="0" applyFont="1" applyFill="1" applyBorder="1" applyAlignment="1">
      <alignment vertical="center"/>
    </xf>
    <xf numFmtId="0" fontId="51" fillId="0" borderId="0" xfId="0" applyFont="1" applyFill="1" applyAlignment="1">
      <alignment vertical="center"/>
    </xf>
    <xf numFmtId="3" fontId="49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5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8" fillId="3" borderId="10" xfId="1" applyFont="1" applyFill="1" applyBorder="1"/>
    <xf numFmtId="0" fontId="48" fillId="3" borderId="5" xfId="1" applyFont="1" applyFill="1" applyBorder="1"/>
    <xf numFmtId="0" fontId="48" fillId="6" borderId="5" xfId="1" applyFont="1" applyFill="1" applyBorder="1"/>
    <xf numFmtId="0" fontId="48" fillId="6" borderId="63" xfId="1" applyFont="1" applyFill="1" applyBorder="1"/>
    <xf numFmtId="0" fontId="48" fillId="2" borderId="5" xfId="1" applyFont="1" applyFill="1" applyBorder="1"/>
    <xf numFmtId="0" fontId="48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2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0" fontId="48" fillId="2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8" fillId="2" borderId="36" xfId="1" applyFont="1" applyFill="1" applyBorder="1" applyAlignment="1">
      <alignment horizontal="left" indent="2"/>
    </xf>
    <xf numFmtId="0" fontId="52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2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2" fillId="4" borderId="61" xfId="1" applyFont="1" applyFill="1" applyBorder="1" applyAlignment="1">
      <alignment horizontal="left"/>
    </xf>
    <xf numFmtId="0" fontId="48" fillId="4" borderId="36" xfId="1" applyFont="1" applyFill="1" applyBorder="1" applyAlignment="1">
      <alignment horizontal="left" indent="2"/>
    </xf>
    <xf numFmtId="0" fontId="52" fillId="4" borderId="36" xfId="1" applyFont="1" applyFill="1" applyBorder="1" applyAlignment="1">
      <alignment horizontal="left"/>
    </xf>
    <xf numFmtId="0" fontId="48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8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2" fontId="42" fillId="0" borderId="0" xfId="0" applyNumberFormat="1" applyFont="1" applyFill="1"/>
    <xf numFmtId="173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3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5" fontId="34" fillId="0" borderId="0" xfId="0" applyNumberFormat="1" applyFont="1" applyFill="1"/>
    <xf numFmtId="9" fontId="34" fillId="0" borderId="0" xfId="0" applyNumberFormat="1" applyFont="1" applyFill="1"/>
    <xf numFmtId="165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5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6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70" fontId="41" fillId="0" borderId="21" xfId="0" applyNumberFormat="1" applyFont="1" applyFill="1" applyBorder="1" applyAlignment="1"/>
    <xf numFmtId="170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70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70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8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6" fillId="0" borderId="0" xfId="76" applyNumberFormat="1" applyFont="1" applyFill="1" applyBorder="1"/>
    <xf numFmtId="9" fontId="56" fillId="0" borderId="0" xfId="76" applyNumberFormat="1" applyFont="1" applyFill="1" applyBorder="1" applyAlignment="1">
      <alignment horizontal="right"/>
    </xf>
    <xf numFmtId="9" fontId="56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8" fillId="9" borderId="85" xfId="0" applyNumberFormat="1" applyFont="1" applyFill="1" applyBorder="1"/>
    <xf numFmtId="3" fontId="58" fillId="9" borderId="84" xfId="0" applyNumberFormat="1" applyFont="1" applyFill="1" applyBorder="1"/>
    <xf numFmtId="0" fontId="59" fillId="0" borderId="0" xfId="1" applyFont="1" applyFill="1"/>
    <xf numFmtId="3" fontId="54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0" fillId="2" borderId="91" xfId="0" applyNumberFormat="1" applyFont="1" applyFill="1" applyBorder="1" applyAlignment="1">
      <alignment horizontal="center" vertical="center" wrapText="1"/>
    </xf>
    <xf numFmtId="0" fontId="60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0" fillId="2" borderId="109" xfId="0" applyNumberFormat="1" applyFont="1" applyFill="1" applyBorder="1" applyAlignment="1">
      <alignment horizontal="center" vertical="center" wrapText="1"/>
    </xf>
    <xf numFmtId="174" fontId="41" fillId="4" borderId="95" xfId="0" applyNumberFormat="1" applyFont="1" applyFill="1" applyBorder="1" applyAlignment="1"/>
    <xf numFmtId="174" fontId="41" fillId="4" borderId="88" xfId="0" applyNumberFormat="1" applyFont="1" applyFill="1" applyBorder="1" applyAlignment="1"/>
    <xf numFmtId="174" fontId="41" fillId="4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101" xfId="0" applyNumberFormat="1" applyFont="1" applyBorder="1"/>
    <xf numFmtId="174" fontId="34" fillId="0" borderId="99" xfId="0" applyNumberFormat="1" applyFont="1" applyBorder="1"/>
    <xf numFmtId="174" fontId="41" fillId="0" borderId="108" xfId="0" applyNumberFormat="1" applyFont="1" applyBorder="1"/>
    <xf numFmtId="174" fontId="34" fillId="0" borderId="109" xfId="0" applyNumberFormat="1" applyFont="1" applyBorder="1"/>
    <xf numFmtId="174" fontId="34" fillId="0" borderId="92" xfId="0" applyNumberFormat="1" applyFont="1" applyBorder="1"/>
    <xf numFmtId="174" fontId="41" fillId="2" borderId="110" xfId="0" applyNumberFormat="1" applyFont="1" applyFill="1" applyBorder="1" applyAlignment="1"/>
    <xf numFmtId="174" fontId="41" fillId="2" borderId="88" xfId="0" applyNumberFormat="1" applyFont="1" applyFill="1" applyBorder="1" applyAlignment="1"/>
    <xf numFmtId="174" fontId="41" fillId="2" borderId="89" xfId="0" applyNumberFormat="1" applyFont="1" applyFill="1" applyBorder="1" applyAlignment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174" fontId="41" fillId="0" borderId="95" xfId="0" applyNumberFormat="1" applyFont="1" applyBorder="1"/>
    <xf numFmtId="174" fontId="34" fillId="0" borderId="111" xfId="0" applyNumberFormat="1" applyFont="1" applyBorder="1"/>
    <xf numFmtId="174" fontId="34" fillId="0" borderId="89" xfId="0" applyNumberFormat="1" applyFont="1" applyBorder="1"/>
    <xf numFmtId="175" fontId="41" fillId="2" borderId="95" xfId="0" applyNumberFormat="1" applyFont="1" applyFill="1" applyBorder="1" applyAlignment="1"/>
    <xf numFmtId="175" fontId="34" fillId="2" borderId="88" xfId="0" applyNumberFormat="1" applyFont="1" applyFill="1" applyBorder="1" applyAlignment="1"/>
    <xf numFmtId="175" fontId="34" fillId="2" borderId="89" xfId="0" applyNumberFormat="1" applyFont="1" applyFill="1" applyBorder="1" applyAlignment="1"/>
    <xf numFmtId="175" fontId="41" fillId="0" borderId="97" xfId="0" applyNumberFormat="1" applyFont="1" applyBorder="1"/>
    <xf numFmtId="175" fontId="34" fillId="0" borderId="98" xfId="0" applyNumberFormat="1" applyFont="1" applyBorder="1"/>
    <xf numFmtId="175" fontId="34" fillId="0" borderId="99" xfId="0" applyNumberFormat="1" applyFont="1" applyBorder="1"/>
    <xf numFmtId="175" fontId="34" fillId="0" borderId="101" xfId="0" applyNumberFormat="1" applyFont="1" applyBorder="1"/>
    <xf numFmtId="175" fontId="41" fillId="0" borderId="103" xfId="0" applyNumberFormat="1" applyFont="1" applyBorder="1"/>
    <xf numFmtId="175" fontId="34" fillId="0" borderId="104" xfId="0" applyNumberFormat="1" applyFont="1" applyBorder="1"/>
    <xf numFmtId="175" fontId="34" fillId="0" borderId="105" xfId="0" applyNumberFormat="1" applyFont="1" applyBorder="1"/>
    <xf numFmtId="0" fontId="62" fillId="0" borderId="0" xfId="0" applyFont="1" applyAlignment="1">
      <alignment horizontal="left" vertical="center" indent="1"/>
    </xf>
    <xf numFmtId="0" fontId="62" fillId="0" borderId="0" xfId="0" applyFont="1" applyAlignment="1">
      <alignment vertical="center"/>
    </xf>
    <xf numFmtId="0" fontId="0" fillId="0" borderId="0" xfId="0" applyAlignment="1"/>
    <xf numFmtId="0" fontId="63" fillId="0" borderId="0" xfId="0" applyFont="1"/>
    <xf numFmtId="174" fontId="41" fillId="4" borderId="95" xfId="0" applyNumberFormat="1" applyFont="1" applyFill="1" applyBorder="1" applyAlignment="1">
      <alignment horizontal="center"/>
    </xf>
    <xf numFmtId="176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4" fillId="0" borderId="0" xfId="76" applyNumberFormat="1" applyFont="1" applyFill="1"/>
    <xf numFmtId="3" fontId="64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70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5" fontId="33" fillId="0" borderId="0" xfId="53" applyNumberFormat="1" applyFont="1" applyFill="1" applyBorder="1" applyAlignment="1">
      <alignment horizontal="center"/>
    </xf>
    <xf numFmtId="165" fontId="31" fillId="0" borderId="0" xfId="79" applyNumberFormat="1" applyFont="1" applyFill="1" applyBorder="1" applyAlignment="1">
      <alignment horizontal="center"/>
    </xf>
    <xf numFmtId="165" fontId="33" fillId="2" borderId="26" xfId="53" applyNumberFormat="1" applyFont="1" applyFill="1" applyBorder="1" applyAlignment="1">
      <alignment horizontal="right"/>
    </xf>
    <xf numFmtId="165" fontId="31" fillId="2" borderId="31" xfId="79" applyNumberFormat="1" applyFont="1" applyFill="1" applyBorder="1" applyAlignment="1">
      <alignment horizontal="right"/>
    </xf>
    <xf numFmtId="165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55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49" fontId="33" fillId="2" borderId="32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5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0" fontId="45" fillId="2" borderId="53" xfId="0" applyNumberFormat="1" applyFont="1" applyFill="1" applyBorder="1" applyAlignment="1">
      <alignment horizontal="center" vertical="top"/>
    </xf>
    <xf numFmtId="168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4" fillId="0" borderId="2" xfId="26" applyFont="1" applyFill="1" applyBorder="1" applyAlignment="1"/>
    <xf numFmtId="0" fontId="57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7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7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7" fontId="37" fillId="10" borderId="131" xfId="0" applyNumberFormat="1" applyFont="1" applyFill="1" applyBorder="1" applyAlignment="1">
      <alignment horizontal="right" vertical="top"/>
    </xf>
    <xf numFmtId="177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7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5" fontId="33" fillId="2" borderId="137" xfId="53" applyNumberFormat="1" applyFont="1" applyFill="1" applyBorder="1" applyAlignment="1">
      <alignment horizontal="left"/>
    </xf>
    <xf numFmtId="165" fontId="33" fillId="2" borderId="138" xfId="53" applyNumberFormat="1" applyFont="1" applyFill="1" applyBorder="1" applyAlignment="1">
      <alignment horizontal="left"/>
    </xf>
    <xf numFmtId="165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5" fontId="34" fillId="0" borderId="89" xfId="0" applyNumberFormat="1" applyFont="1" applyFill="1" applyBorder="1"/>
    <xf numFmtId="165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5" fontId="34" fillId="0" borderId="99" xfId="0" applyNumberFormat="1" applyFont="1" applyFill="1" applyBorder="1"/>
    <xf numFmtId="165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5" fontId="34" fillId="0" borderId="92" xfId="0" applyNumberFormat="1" applyFont="1" applyFill="1" applyBorder="1"/>
    <xf numFmtId="165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5" fontId="34" fillId="0" borderId="31" xfId="0" applyNumberFormat="1" applyFont="1" applyFill="1" applyBorder="1"/>
    <xf numFmtId="166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6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6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5" fontId="33" fillId="2" borderId="55" xfId="53" applyNumberFormat="1" applyFont="1" applyFill="1" applyBorder="1" applyAlignment="1">
      <alignment horizontal="left"/>
    </xf>
    <xf numFmtId="165" fontId="33" fillId="2" borderId="57" xfId="53" applyNumberFormat="1" applyFont="1" applyFill="1" applyBorder="1" applyAlignment="1">
      <alignment horizontal="left"/>
    </xf>
    <xf numFmtId="165" fontId="34" fillId="0" borderId="31" xfId="0" applyNumberFormat="1" applyFont="1" applyFill="1" applyBorder="1" applyAlignment="1">
      <alignment horizontal="right"/>
    </xf>
    <xf numFmtId="174" fontId="41" fillId="4" borderId="145" xfId="0" applyNumberFormat="1" applyFont="1" applyFill="1" applyBorder="1" applyAlignment="1">
      <alignment horizontal="center"/>
    </xf>
    <xf numFmtId="174" fontId="41" fillId="4" borderId="146" xfId="0" applyNumberFormat="1" applyFont="1" applyFill="1" applyBorder="1" applyAlignment="1">
      <alignment horizontal="center"/>
    </xf>
    <xf numFmtId="174" fontId="34" fillId="0" borderId="147" xfId="0" applyNumberFormat="1" applyFont="1" applyBorder="1" applyAlignment="1">
      <alignment horizontal="right"/>
    </xf>
    <xf numFmtId="174" fontId="34" fillId="0" borderId="148" xfId="0" applyNumberFormat="1" applyFont="1" applyBorder="1" applyAlignment="1">
      <alignment horizontal="right"/>
    </xf>
    <xf numFmtId="174" fontId="34" fillId="0" borderId="148" xfId="0" applyNumberFormat="1" applyFont="1" applyBorder="1" applyAlignment="1">
      <alignment horizontal="right" wrapText="1"/>
    </xf>
    <xf numFmtId="176" fontId="34" fillId="0" borderId="147" xfId="0" applyNumberFormat="1" applyFont="1" applyBorder="1" applyAlignment="1">
      <alignment horizontal="right"/>
    </xf>
    <xf numFmtId="176" fontId="34" fillId="0" borderId="148" xfId="0" applyNumberFormat="1" applyFont="1" applyBorder="1" applyAlignment="1">
      <alignment horizontal="right"/>
    </xf>
    <xf numFmtId="174" fontId="34" fillId="0" borderId="149" xfId="0" applyNumberFormat="1" applyFont="1" applyBorder="1" applyAlignment="1">
      <alignment horizontal="right"/>
    </xf>
    <xf numFmtId="174" fontId="34" fillId="0" borderId="150" xfId="0" applyNumberFormat="1" applyFont="1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0" fillId="2" borderId="114" xfId="0" applyFont="1" applyFill="1" applyBorder="1" applyAlignment="1">
      <alignment horizontal="center" vertical="center" wrapText="1"/>
    </xf>
    <xf numFmtId="175" fontId="34" fillId="2" borderId="60" xfId="0" applyNumberFormat="1" applyFont="1" applyFill="1" applyBorder="1" applyAlignment="1"/>
    <xf numFmtId="175" fontId="34" fillId="0" borderId="113" xfId="0" applyNumberFormat="1" applyFont="1" applyBorder="1"/>
    <xf numFmtId="175" fontId="34" fillId="0" borderId="151" xfId="0" applyNumberFormat="1" applyFont="1" applyBorder="1"/>
    <xf numFmtId="174" fontId="41" fillId="4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14" xfId="0" applyNumberFormat="1" applyFont="1" applyBorder="1"/>
    <xf numFmtId="174" fontId="41" fillId="2" borderId="60" xfId="0" applyNumberFormat="1" applyFont="1" applyFill="1" applyBorder="1" applyAlignment="1"/>
    <xf numFmtId="174" fontId="34" fillId="0" borderId="151" xfId="0" applyNumberFormat="1" applyFont="1" applyBorder="1"/>
    <xf numFmtId="174" fontId="34" fillId="0" borderId="60" xfId="0" applyNumberFormat="1" applyFont="1" applyBorder="1"/>
    <xf numFmtId="9" fontId="34" fillId="0" borderId="113" xfId="0" applyNumberFormat="1" applyFont="1" applyBorder="1"/>
    <xf numFmtId="174" fontId="41" fillId="4" borderId="152" xfId="0" applyNumberFormat="1" applyFont="1" applyFill="1" applyBorder="1" applyAlignment="1">
      <alignment horizontal="center"/>
    </xf>
    <xf numFmtId="174" fontId="34" fillId="0" borderId="153" xfId="0" applyNumberFormat="1" applyFont="1" applyBorder="1" applyAlignment="1">
      <alignment horizontal="right"/>
    </xf>
    <xf numFmtId="176" fontId="34" fillId="0" borderId="153" xfId="0" applyNumberFormat="1" applyFont="1" applyBorder="1" applyAlignment="1">
      <alignment horizontal="right"/>
    </xf>
    <xf numFmtId="174" fontId="34" fillId="0" borderId="154" xfId="0" applyNumberFormat="1" applyFont="1" applyBorder="1" applyAlignment="1">
      <alignment horizontal="right"/>
    </xf>
    <xf numFmtId="0" fontId="0" fillId="0" borderId="17" xfId="0" applyBorder="1"/>
    <xf numFmtId="174" fontId="41" fillId="4" borderId="35" xfId="0" applyNumberFormat="1" applyFont="1" applyFill="1" applyBorder="1" applyAlignment="1">
      <alignment horizontal="center"/>
    </xf>
    <xf numFmtId="174" fontId="34" fillId="0" borderId="96" xfId="0" applyNumberFormat="1" applyFont="1" applyBorder="1" applyAlignment="1">
      <alignment horizontal="right"/>
    </xf>
    <xf numFmtId="176" fontId="34" fillId="0" borderId="96" xfId="0" applyNumberFormat="1" applyFont="1" applyBorder="1" applyAlignment="1">
      <alignment horizontal="right"/>
    </xf>
    <xf numFmtId="174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70" fontId="34" fillId="0" borderId="31" xfId="0" applyNumberFormat="1" applyFont="1" applyFill="1" applyBorder="1"/>
    <xf numFmtId="170" fontId="34" fillId="0" borderId="92" xfId="0" applyNumberFormat="1" applyFont="1" applyFill="1" applyBorder="1"/>
    <xf numFmtId="0" fontId="41" fillId="0" borderId="91" xfId="0" applyFont="1" applyFill="1" applyBorder="1"/>
    <xf numFmtId="0" fontId="65" fillId="0" borderId="0" xfId="0" applyFont="1" applyFill="1"/>
    <xf numFmtId="0" fontId="66" fillId="0" borderId="0" xfId="0" applyFont="1" applyFill="1"/>
    <xf numFmtId="0" fontId="33" fillId="2" borderId="18" xfId="26" applyNumberFormat="1" applyFont="1" applyFill="1" applyBorder="1"/>
    <xf numFmtId="170" fontId="34" fillId="0" borderId="27" xfId="0" applyNumberFormat="1" applyFont="1" applyFill="1" applyBorder="1"/>
    <xf numFmtId="170" fontId="34" fillId="0" borderId="99" xfId="0" applyNumberFormat="1" applyFont="1" applyFill="1" applyBorder="1"/>
    <xf numFmtId="170" fontId="34" fillId="0" borderId="100" xfId="0" applyNumberFormat="1" applyFont="1" applyFill="1" applyBorder="1"/>
    <xf numFmtId="170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  <xf numFmtId="167" fontId="5" fillId="0" borderId="156" xfId="0" applyNumberFormat="1" applyFont="1" applyBorder="1" applyAlignment="1">
      <alignment horizontal="right"/>
    </xf>
    <xf numFmtId="167" fontId="5" fillId="0" borderId="155" xfId="0" applyNumberFormat="1" applyFont="1" applyBorder="1" applyAlignment="1">
      <alignment horizontal="right"/>
    </xf>
    <xf numFmtId="3" fontId="67" fillId="0" borderId="156" xfId="0" applyNumberFormat="1" applyFont="1" applyBorder="1" applyAlignment="1">
      <alignment horizontal="right"/>
    </xf>
    <xf numFmtId="167" fontId="67" fillId="0" borderId="156" xfId="0" applyNumberFormat="1" applyFont="1" applyBorder="1" applyAlignment="1">
      <alignment horizontal="right"/>
    </xf>
    <xf numFmtId="167" fontId="67" fillId="0" borderId="155" xfId="0" applyNumberFormat="1" applyFont="1" applyBorder="1" applyAlignment="1">
      <alignment horizontal="right"/>
    </xf>
    <xf numFmtId="178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 applyAlignment="1">
      <alignment horizontal="right"/>
    </xf>
    <xf numFmtId="4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/>
    <xf numFmtId="3" fontId="11" fillId="0" borderId="157" xfId="0" applyNumberFormat="1" applyFont="1" applyBorder="1" applyAlignment="1">
      <alignment horizontal="center"/>
    </xf>
    <xf numFmtId="3" fontId="67" fillId="0" borderId="159" xfId="0" applyNumberFormat="1" applyFont="1" applyBorder="1"/>
    <xf numFmtId="167" fontId="67" fillId="0" borderId="159" xfId="0" applyNumberFormat="1" applyFont="1" applyBorder="1"/>
    <xf numFmtId="167" fontId="67" fillId="0" borderId="158" xfId="0" applyNumberFormat="1" applyFont="1" applyBorder="1"/>
    <xf numFmtId="167" fontId="5" fillId="0" borderId="159" xfId="0" applyNumberFormat="1" applyFont="1" applyBorder="1" applyAlignment="1">
      <alignment horizontal="right"/>
    </xf>
    <xf numFmtId="167" fontId="5" fillId="0" borderId="158" xfId="0" applyNumberFormat="1" applyFont="1" applyBorder="1" applyAlignment="1">
      <alignment horizontal="right"/>
    </xf>
    <xf numFmtId="3" fontId="5" fillId="0" borderId="159" xfId="0" applyNumberFormat="1" applyFont="1" applyBorder="1" applyAlignment="1">
      <alignment horizontal="right"/>
    </xf>
    <xf numFmtId="178" fontId="5" fillId="0" borderId="159" xfId="0" applyNumberFormat="1" applyFont="1" applyBorder="1" applyAlignment="1">
      <alignment horizontal="right"/>
    </xf>
    <xf numFmtId="4" fontId="5" fillId="0" borderId="159" xfId="0" applyNumberFormat="1" applyFont="1" applyBorder="1" applyAlignment="1">
      <alignment horizontal="right"/>
    </xf>
    <xf numFmtId="3" fontId="5" fillId="0" borderId="159" xfId="0" applyNumberFormat="1" applyFont="1" applyBorder="1"/>
    <xf numFmtId="3" fontId="11" fillId="0" borderId="160" xfId="0" applyNumberFormat="1" applyFont="1" applyBorder="1" applyAlignment="1">
      <alignment horizontal="center"/>
    </xf>
    <xf numFmtId="3" fontId="67" fillId="0" borderId="159" xfId="0" applyNumberFormat="1" applyFont="1" applyBorder="1" applyAlignment="1">
      <alignment horizontal="right"/>
    </xf>
    <xf numFmtId="167" fontId="67" fillId="0" borderId="159" xfId="0" applyNumberFormat="1" applyFont="1" applyBorder="1" applyAlignment="1">
      <alignment horizontal="right"/>
    </xf>
    <xf numFmtId="167" fontId="67" fillId="0" borderId="158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167" fontId="67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68" fillId="0" borderId="155" xfId="0" applyNumberFormat="1" applyFont="1" applyBorder="1" applyAlignment="1">
      <alignment horizontal="right"/>
    </xf>
    <xf numFmtId="167" fontId="68" fillId="0" borderId="18" xfId="0" applyNumberFormat="1" applyFont="1" applyBorder="1" applyAlignment="1">
      <alignment horizontal="right"/>
    </xf>
    <xf numFmtId="167" fontId="68" fillId="0" borderId="158" xfId="0" applyNumberFormat="1" applyFont="1" applyBorder="1" applyAlignment="1">
      <alignment horizontal="right"/>
    </xf>
    <xf numFmtId="167" fontId="67" fillId="0" borderId="18" xfId="0" applyNumberFormat="1" applyFont="1" applyBorder="1"/>
    <xf numFmtId="3" fontId="67" fillId="0" borderId="156" xfId="0" applyNumberFormat="1" applyFont="1" applyBorder="1"/>
    <xf numFmtId="167" fontId="67" fillId="0" borderId="156" xfId="0" applyNumberFormat="1" applyFont="1" applyBorder="1"/>
    <xf numFmtId="167" fontId="67" fillId="0" borderId="155" xfId="0" applyNumberFormat="1" applyFont="1" applyBorder="1"/>
    <xf numFmtId="3" fontId="34" fillId="0" borderId="156" xfId="0" applyNumberFormat="1" applyFont="1" applyBorder="1"/>
    <xf numFmtId="167" fontId="34" fillId="0" borderId="156" xfId="0" applyNumberFormat="1" applyFont="1" applyBorder="1"/>
    <xf numFmtId="167" fontId="34" fillId="0" borderId="155" xfId="0" applyNumberFormat="1" applyFont="1" applyBorder="1"/>
    <xf numFmtId="3" fontId="34" fillId="0" borderId="156" xfId="0" applyNumberFormat="1" applyFont="1" applyBorder="1" applyAlignment="1">
      <alignment horizontal="right"/>
    </xf>
    <xf numFmtId="0" fontId="5" fillId="0" borderId="156" xfId="0" applyFont="1" applyBorder="1"/>
    <xf numFmtId="9" fontId="34" fillId="0" borderId="156" xfId="0" applyNumberFormat="1" applyFont="1" applyBorder="1"/>
    <xf numFmtId="3" fontId="34" fillId="0" borderId="159" xfId="0" applyNumberFormat="1" applyFont="1" applyBorder="1" applyAlignment="1">
      <alignment horizontal="right"/>
    </xf>
    <xf numFmtId="0" fontId="5" fillId="0" borderId="159" xfId="0" applyFont="1" applyBorder="1"/>
    <xf numFmtId="3" fontId="34" fillId="0" borderId="159" xfId="0" applyNumberFormat="1" applyFont="1" applyBorder="1"/>
    <xf numFmtId="9" fontId="34" fillId="0" borderId="159" xfId="0" applyNumberFormat="1" applyFont="1" applyBorder="1"/>
    <xf numFmtId="167" fontId="34" fillId="0" borderId="159" xfId="0" applyNumberFormat="1" applyFont="1" applyBorder="1"/>
    <xf numFmtId="167" fontId="34" fillId="0" borderId="158" xfId="0" applyNumberFormat="1" applyFont="1" applyBorder="1"/>
    <xf numFmtId="167" fontId="34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7" fontId="34" fillId="0" borderId="52" xfId="0" applyNumberFormat="1" applyFont="1" applyBorder="1"/>
    <xf numFmtId="167" fontId="34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67" fillId="0" borderId="52" xfId="0" applyNumberFormat="1" applyFont="1" applyBorder="1" applyAlignment="1">
      <alignment horizontal="right"/>
    </xf>
    <xf numFmtId="167" fontId="67" fillId="0" borderId="52" xfId="0" applyNumberFormat="1" applyFont="1" applyBorder="1" applyAlignment="1">
      <alignment horizontal="right"/>
    </xf>
    <xf numFmtId="167" fontId="67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7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67" fillId="0" borderId="0" xfId="0" applyNumberFormat="1" applyFont="1" applyBorder="1" applyAlignment="1">
      <alignment horizontal="right"/>
    </xf>
    <xf numFmtId="167" fontId="67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67" fillId="0" borderId="0" xfId="0" applyNumberFormat="1" applyFont="1" applyBorder="1"/>
    <xf numFmtId="167" fontId="67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57" xfId="0" applyNumberFormat="1" applyFont="1" applyBorder="1" applyAlignment="1">
      <alignment horizontal="center"/>
    </xf>
    <xf numFmtId="49" fontId="3" fillId="0" borderId="160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4" fillId="0" borderId="2" xfId="0" applyNumberFormat="1" applyFont="1" applyBorder="1"/>
    <xf numFmtId="167" fontId="34" fillId="0" borderId="2" xfId="0" applyNumberFormat="1" applyFont="1" applyBorder="1"/>
    <xf numFmtId="167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5" fillId="0" borderId="3" xfId="0" applyNumberFormat="1" applyFont="1" applyBorder="1" applyAlignment="1">
      <alignment horizontal="right"/>
    </xf>
    <xf numFmtId="3" fontId="67" fillId="0" borderId="2" xfId="0" applyNumberFormat="1" applyFont="1" applyBorder="1" applyAlignment="1">
      <alignment horizontal="right"/>
    </xf>
    <xf numFmtId="167" fontId="67" fillId="0" borderId="2" xfId="0" applyNumberFormat="1" applyFont="1" applyBorder="1" applyAlignment="1">
      <alignment horizontal="right"/>
    </xf>
    <xf numFmtId="167" fontId="67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4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2" xfId="0" applyFont="1" applyFill="1" applyBorder="1"/>
    <xf numFmtId="170" fontId="34" fillId="0" borderId="163" xfId="0" applyNumberFormat="1" applyFont="1" applyFill="1" applyBorder="1"/>
    <xf numFmtId="0" fontId="34" fillId="0" borderId="163" xfId="0" applyFont="1" applyFill="1" applyBorder="1"/>
    <xf numFmtId="9" fontId="34" fillId="0" borderId="163" xfId="0" applyNumberFormat="1" applyFont="1" applyFill="1" applyBorder="1"/>
    <xf numFmtId="9" fontId="34" fillId="0" borderId="164" xfId="0" applyNumberFormat="1" applyFont="1" applyFill="1" applyBorder="1"/>
    <xf numFmtId="0" fontId="34" fillId="0" borderId="165" xfId="0" applyFont="1" applyFill="1" applyBorder="1"/>
    <xf numFmtId="170" fontId="34" fillId="0" borderId="166" xfId="0" applyNumberFormat="1" applyFont="1" applyFill="1" applyBorder="1"/>
    <xf numFmtId="0" fontId="34" fillId="0" borderId="166" xfId="0" applyFont="1" applyFill="1" applyBorder="1"/>
    <xf numFmtId="9" fontId="34" fillId="0" borderId="166" xfId="0" applyNumberFormat="1" applyFont="1" applyFill="1" applyBorder="1"/>
    <xf numFmtId="9" fontId="34" fillId="0" borderId="167" xfId="0" applyNumberFormat="1" applyFont="1" applyFill="1" applyBorder="1"/>
    <xf numFmtId="0" fontId="41" fillId="0" borderId="162" xfId="0" applyFont="1" applyFill="1" applyBorder="1"/>
    <xf numFmtId="0" fontId="41" fillId="0" borderId="165" xfId="0" applyFont="1" applyFill="1" applyBorder="1"/>
    <xf numFmtId="3" fontId="34" fillId="0" borderId="163" xfId="0" applyNumberFormat="1" applyFont="1" applyFill="1" applyBorder="1"/>
    <xf numFmtId="3" fontId="34" fillId="0" borderId="164" xfId="0" applyNumberFormat="1" applyFont="1" applyFill="1" applyBorder="1"/>
    <xf numFmtId="3" fontId="34" fillId="0" borderId="166" xfId="0" applyNumberFormat="1" applyFont="1" applyFill="1" applyBorder="1"/>
    <xf numFmtId="3" fontId="34" fillId="0" borderId="167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5" xfId="76" applyFont="1" applyFill="1" applyBorder="1"/>
    <xf numFmtId="0" fontId="31" fillId="0" borderId="60" xfId="76" applyFont="1" applyFill="1" applyBorder="1"/>
    <xf numFmtId="0" fontId="31" fillId="0" borderId="168" xfId="76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70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5" xfId="76" applyNumberFormat="1" applyFont="1" applyFill="1" applyBorder="1"/>
    <xf numFmtId="3" fontId="31" fillId="0" borderId="166" xfId="76" applyNumberFormat="1" applyFont="1" applyFill="1" applyBorder="1"/>
    <xf numFmtId="9" fontId="31" fillId="0" borderId="60" xfId="76" applyNumberFormat="1" applyFont="1" applyFill="1" applyBorder="1"/>
    <xf numFmtId="9" fontId="31" fillId="0" borderId="168" xfId="76" applyNumberFormat="1" applyFont="1" applyFill="1" applyBorder="1"/>
    <xf numFmtId="0" fontId="33" fillId="2" borderId="171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7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0.89727754106955271</c:v>
                </c:pt>
                <c:pt idx="1">
                  <c:v>0.97204008443604628</c:v>
                </c:pt>
                <c:pt idx="2">
                  <c:v>1.0593388768191516</c:v>
                </c:pt>
                <c:pt idx="3">
                  <c:v>1.0708556022478746</c:v>
                </c:pt>
                <c:pt idx="4">
                  <c:v>0.9964182262587884</c:v>
                </c:pt>
                <c:pt idx="5">
                  <c:v>1.0083810812973204</c:v>
                </c:pt>
                <c:pt idx="6">
                  <c:v>1.0193705294502553</c:v>
                </c:pt>
                <c:pt idx="7">
                  <c:v>0.97012116154071915</c:v>
                </c:pt>
                <c:pt idx="8">
                  <c:v>0.98160985286128355</c:v>
                </c:pt>
                <c:pt idx="9">
                  <c:v>0.98068520053207375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899840"/>
        <c:axId val="144090214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1.0161492132024221</c:v>
                </c:pt>
                <c:pt idx="1">
                  <c:v>1.0161492132024221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903936"/>
        <c:axId val="1440906240"/>
      </c:scatterChart>
      <c:catAx>
        <c:axId val="144089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40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0902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0899840"/>
        <c:crosses val="autoZero"/>
        <c:crossBetween val="between"/>
      </c:valAx>
      <c:valAx>
        <c:axId val="14409039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440906240"/>
        <c:crosses val="max"/>
        <c:crossBetween val="midCat"/>
      </c:valAx>
      <c:valAx>
        <c:axId val="144090624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44090393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0.8971791328253752</c:v>
                </c:pt>
                <c:pt idx="1">
                  <c:v>0.92233905183545462</c:v>
                </c:pt>
                <c:pt idx="2">
                  <c:v>0.93306710725806274</c:v>
                </c:pt>
                <c:pt idx="3">
                  <c:v>0.92318433338417583</c:v>
                </c:pt>
                <c:pt idx="4">
                  <c:v>0.91465556900485634</c:v>
                </c:pt>
                <c:pt idx="5">
                  <c:v>0.91073100401719698</c:v>
                </c:pt>
                <c:pt idx="6">
                  <c:v>0.90413084025827994</c:v>
                </c:pt>
                <c:pt idx="7">
                  <c:v>0.8996067059485725</c:v>
                </c:pt>
                <c:pt idx="8">
                  <c:v>0.89621787629290706</c:v>
                </c:pt>
                <c:pt idx="9">
                  <c:v>0.88581020816855427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758528"/>
        <c:axId val="174876083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074304"/>
        <c:axId val="1749075840"/>
      </c:scatterChart>
      <c:catAx>
        <c:axId val="174875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4876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87608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748758528"/>
        <c:crosses val="autoZero"/>
        <c:crossBetween val="between"/>
      </c:valAx>
      <c:valAx>
        <c:axId val="174907430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749075840"/>
        <c:crosses val="max"/>
        <c:crossBetween val="midCat"/>
      </c:valAx>
      <c:valAx>
        <c:axId val="17490758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74907430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2613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4353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4354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4367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6885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6892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6895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7089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8308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8453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8957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3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2613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26</v>
      </c>
      <c r="G3" s="47">
        <f>SUBTOTAL(9,G6:G1048576)</f>
        <v>3679.6461351127145</v>
      </c>
      <c r="H3" s="48">
        <f>IF(M3=0,0,G3/M3)</f>
        <v>4.1376532760334138E-3</v>
      </c>
      <c r="I3" s="47">
        <f>SUBTOTAL(9,I6:I1048576)</f>
        <v>7099.8</v>
      </c>
      <c r="J3" s="47">
        <f>SUBTOTAL(9,J6:J1048576)</f>
        <v>885627.86458029191</v>
      </c>
      <c r="K3" s="48">
        <f>IF(M3=0,0,J3/M3)</f>
        <v>0.99586234672396656</v>
      </c>
      <c r="L3" s="47">
        <f>SUBTOTAL(9,L6:L1048576)</f>
        <v>7125.8</v>
      </c>
      <c r="M3" s="49">
        <f>SUBTOTAL(9,M6:M1048576)</f>
        <v>889307.51071540464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583</v>
      </c>
      <c r="B6" s="655" t="s">
        <v>2457</v>
      </c>
      <c r="C6" s="655" t="s">
        <v>1137</v>
      </c>
      <c r="D6" s="655" t="s">
        <v>2458</v>
      </c>
      <c r="E6" s="655" t="s">
        <v>2459</v>
      </c>
      <c r="F6" s="658"/>
      <c r="G6" s="658"/>
      <c r="H6" s="676">
        <v>0</v>
      </c>
      <c r="I6" s="658">
        <v>1</v>
      </c>
      <c r="J6" s="658">
        <v>71.379841615640942</v>
      </c>
      <c r="K6" s="676">
        <v>1</v>
      </c>
      <c r="L6" s="658">
        <v>1</v>
      </c>
      <c r="M6" s="659">
        <v>71.379841615640942</v>
      </c>
    </row>
    <row r="7" spans="1:13" ht="14.4" customHeight="1" x14ac:dyDescent="0.3">
      <c r="A7" s="660" t="s">
        <v>583</v>
      </c>
      <c r="B7" s="661" t="s">
        <v>2460</v>
      </c>
      <c r="C7" s="661" t="s">
        <v>1103</v>
      </c>
      <c r="D7" s="661" t="s">
        <v>1104</v>
      </c>
      <c r="E7" s="661" t="s">
        <v>2461</v>
      </c>
      <c r="F7" s="664"/>
      <c r="G7" s="664"/>
      <c r="H7" s="677">
        <v>0</v>
      </c>
      <c r="I7" s="664">
        <v>3</v>
      </c>
      <c r="J7" s="664">
        <v>220.60000000000002</v>
      </c>
      <c r="K7" s="677">
        <v>1</v>
      </c>
      <c r="L7" s="664">
        <v>3</v>
      </c>
      <c r="M7" s="665">
        <v>220.60000000000002</v>
      </c>
    </row>
    <row r="8" spans="1:13" ht="14.4" customHeight="1" x14ac:dyDescent="0.3">
      <c r="A8" s="660" t="s">
        <v>583</v>
      </c>
      <c r="B8" s="661" t="s">
        <v>2462</v>
      </c>
      <c r="C8" s="661" t="s">
        <v>1122</v>
      </c>
      <c r="D8" s="661" t="s">
        <v>1123</v>
      </c>
      <c r="E8" s="661" t="s">
        <v>1124</v>
      </c>
      <c r="F8" s="664"/>
      <c r="G8" s="664"/>
      <c r="H8" s="677">
        <v>0</v>
      </c>
      <c r="I8" s="664">
        <v>1</v>
      </c>
      <c r="J8" s="664">
        <v>65.349999999999966</v>
      </c>
      <c r="K8" s="677">
        <v>1</v>
      </c>
      <c r="L8" s="664">
        <v>1</v>
      </c>
      <c r="M8" s="665">
        <v>65.349999999999966</v>
      </c>
    </row>
    <row r="9" spans="1:13" ht="14.4" customHeight="1" x14ac:dyDescent="0.3">
      <c r="A9" s="660" t="s">
        <v>583</v>
      </c>
      <c r="B9" s="661" t="s">
        <v>2463</v>
      </c>
      <c r="C9" s="661" t="s">
        <v>1096</v>
      </c>
      <c r="D9" s="661" t="s">
        <v>1097</v>
      </c>
      <c r="E9" s="661" t="s">
        <v>1098</v>
      </c>
      <c r="F9" s="664"/>
      <c r="G9" s="664"/>
      <c r="H9" s="677">
        <v>0</v>
      </c>
      <c r="I9" s="664">
        <v>14</v>
      </c>
      <c r="J9" s="664">
        <v>1611.6599999999999</v>
      </c>
      <c r="K9" s="677">
        <v>1</v>
      </c>
      <c r="L9" s="664">
        <v>14</v>
      </c>
      <c r="M9" s="665">
        <v>1611.6599999999999</v>
      </c>
    </row>
    <row r="10" spans="1:13" ht="14.4" customHeight="1" x14ac:dyDescent="0.3">
      <c r="A10" s="660" t="s">
        <v>583</v>
      </c>
      <c r="B10" s="661" t="s">
        <v>2464</v>
      </c>
      <c r="C10" s="661" t="s">
        <v>1170</v>
      </c>
      <c r="D10" s="661" t="s">
        <v>1078</v>
      </c>
      <c r="E10" s="661" t="s">
        <v>1171</v>
      </c>
      <c r="F10" s="664"/>
      <c r="G10" s="664"/>
      <c r="H10" s="677">
        <v>0</v>
      </c>
      <c r="I10" s="664">
        <v>8</v>
      </c>
      <c r="J10" s="664">
        <v>2852.0000128979636</v>
      </c>
      <c r="K10" s="677">
        <v>1</v>
      </c>
      <c r="L10" s="664">
        <v>8</v>
      </c>
      <c r="M10" s="665">
        <v>2852.0000128979636</v>
      </c>
    </row>
    <row r="11" spans="1:13" ht="14.4" customHeight="1" x14ac:dyDescent="0.3">
      <c r="A11" s="660" t="s">
        <v>583</v>
      </c>
      <c r="B11" s="661" t="s">
        <v>2464</v>
      </c>
      <c r="C11" s="661" t="s">
        <v>1173</v>
      </c>
      <c r="D11" s="661" t="s">
        <v>1078</v>
      </c>
      <c r="E11" s="661" t="s">
        <v>1174</v>
      </c>
      <c r="F11" s="664"/>
      <c r="G11" s="664"/>
      <c r="H11" s="677">
        <v>0</v>
      </c>
      <c r="I11" s="664">
        <v>133</v>
      </c>
      <c r="J11" s="664">
        <v>55604.342550448346</v>
      </c>
      <c r="K11" s="677">
        <v>1</v>
      </c>
      <c r="L11" s="664">
        <v>133</v>
      </c>
      <c r="M11" s="665">
        <v>55604.342550448346</v>
      </c>
    </row>
    <row r="12" spans="1:13" ht="14.4" customHeight="1" x14ac:dyDescent="0.3">
      <c r="A12" s="660" t="s">
        <v>583</v>
      </c>
      <c r="B12" s="661" t="s">
        <v>2464</v>
      </c>
      <c r="C12" s="661" t="s">
        <v>1077</v>
      </c>
      <c r="D12" s="661" t="s">
        <v>1078</v>
      </c>
      <c r="E12" s="661" t="s">
        <v>1079</v>
      </c>
      <c r="F12" s="664"/>
      <c r="G12" s="664"/>
      <c r="H12" s="677">
        <v>0</v>
      </c>
      <c r="I12" s="664">
        <v>71</v>
      </c>
      <c r="J12" s="664">
        <v>34946.208144107528</v>
      </c>
      <c r="K12" s="677">
        <v>1</v>
      </c>
      <c r="L12" s="664">
        <v>71</v>
      </c>
      <c r="M12" s="665">
        <v>34946.208144107528</v>
      </c>
    </row>
    <row r="13" spans="1:13" ht="14.4" customHeight="1" x14ac:dyDescent="0.3">
      <c r="A13" s="660" t="s">
        <v>583</v>
      </c>
      <c r="B13" s="661" t="s">
        <v>2464</v>
      </c>
      <c r="C13" s="661" t="s">
        <v>1081</v>
      </c>
      <c r="D13" s="661" t="s">
        <v>1078</v>
      </c>
      <c r="E13" s="661" t="s">
        <v>1082</v>
      </c>
      <c r="F13" s="664"/>
      <c r="G13" s="664"/>
      <c r="H13" s="677">
        <v>0</v>
      </c>
      <c r="I13" s="664">
        <v>3</v>
      </c>
      <c r="J13" s="664">
        <v>2828.9999999999995</v>
      </c>
      <c r="K13" s="677">
        <v>1</v>
      </c>
      <c r="L13" s="664">
        <v>3</v>
      </c>
      <c r="M13" s="665">
        <v>2828.9999999999995</v>
      </c>
    </row>
    <row r="14" spans="1:13" ht="14.4" customHeight="1" x14ac:dyDescent="0.3">
      <c r="A14" s="660" t="s">
        <v>583</v>
      </c>
      <c r="B14" s="661" t="s">
        <v>2464</v>
      </c>
      <c r="C14" s="661" t="s">
        <v>1115</v>
      </c>
      <c r="D14" s="661" t="s">
        <v>1116</v>
      </c>
      <c r="E14" s="661" t="s">
        <v>1079</v>
      </c>
      <c r="F14" s="664"/>
      <c r="G14" s="664"/>
      <c r="H14" s="677">
        <v>0</v>
      </c>
      <c r="I14" s="664">
        <v>1</v>
      </c>
      <c r="J14" s="664">
        <v>1428.01</v>
      </c>
      <c r="K14" s="677">
        <v>1</v>
      </c>
      <c r="L14" s="664">
        <v>1</v>
      </c>
      <c r="M14" s="665">
        <v>1428.01</v>
      </c>
    </row>
    <row r="15" spans="1:13" ht="14.4" customHeight="1" x14ac:dyDescent="0.3">
      <c r="A15" s="660" t="s">
        <v>583</v>
      </c>
      <c r="B15" s="661" t="s">
        <v>2464</v>
      </c>
      <c r="C15" s="661" t="s">
        <v>1191</v>
      </c>
      <c r="D15" s="661" t="s">
        <v>1116</v>
      </c>
      <c r="E15" s="661" t="s">
        <v>1192</v>
      </c>
      <c r="F15" s="664"/>
      <c r="G15" s="664"/>
      <c r="H15" s="677">
        <v>0</v>
      </c>
      <c r="I15" s="664">
        <v>1</v>
      </c>
      <c r="J15" s="664">
        <v>349.13999999999987</v>
      </c>
      <c r="K15" s="677">
        <v>1</v>
      </c>
      <c r="L15" s="664">
        <v>1</v>
      </c>
      <c r="M15" s="665">
        <v>349.13999999999987</v>
      </c>
    </row>
    <row r="16" spans="1:13" ht="14.4" customHeight="1" x14ac:dyDescent="0.3">
      <c r="A16" s="660" t="s">
        <v>583</v>
      </c>
      <c r="B16" s="661" t="s">
        <v>2465</v>
      </c>
      <c r="C16" s="661" t="s">
        <v>1067</v>
      </c>
      <c r="D16" s="661" t="s">
        <v>1068</v>
      </c>
      <c r="E16" s="661" t="s">
        <v>2466</v>
      </c>
      <c r="F16" s="664"/>
      <c r="G16" s="664"/>
      <c r="H16" s="677">
        <v>0</v>
      </c>
      <c r="I16" s="664">
        <v>1</v>
      </c>
      <c r="J16" s="664">
        <v>47.33</v>
      </c>
      <c r="K16" s="677">
        <v>1</v>
      </c>
      <c r="L16" s="664">
        <v>1</v>
      </c>
      <c r="M16" s="665">
        <v>47.33</v>
      </c>
    </row>
    <row r="17" spans="1:13" ht="14.4" customHeight="1" x14ac:dyDescent="0.3">
      <c r="A17" s="660" t="s">
        <v>583</v>
      </c>
      <c r="B17" s="661" t="s">
        <v>2467</v>
      </c>
      <c r="C17" s="661" t="s">
        <v>1193</v>
      </c>
      <c r="D17" s="661" t="s">
        <v>1194</v>
      </c>
      <c r="E17" s="661" t="s">
        <v>1195</v>
      </c>
      <c r="F17" s="664"/>
      <c r="G17" s="664"/>
      <c r="H17" s="677">
        <v>0</v>
      </c>
      <c r="I17" s="664">
        <v>1</v>
      </c>
      <c r="J17" s="664">
        <v>55.2</v>
      </c>
      <c r="K17" s="677">
        <v>1</v>
      </c>
      <c r="L17" s="664">
        <v>1</v>
      </c>
      <c r="M17" s="665">
        <v>55.2</v>
      </c>
    </row>
    <row r="18" spans="1:13" ht="14.4" customHeight="1" x14ac:dyDescent="0.3">
      <c r="A18" s="660" t="s">
        <v>583</v>
      </c>
      <c r="B18" s="661" t="s">
        <v>2468</v>
      </c>
      <c r="C18" s="661" t="s">
        <v>1107</v>
      </c>
      <c r="D18" s="661" t="s">
        <v>1108</v>
      </c>
      <c r="E18" s="661" t="s">
        <v>1109</v>
      </c>
      <c r="F18" s="664"/>
      <c r="G18" s="664"/>
      <c r="H18" s="677">
        <v>0</v>
      </c>
      <c r="I18" s="664">
        <v>1</v>
      </c>
      <c r="J18" s="664">
        <v>79.83</v>
      </c>
      <c r="K18" s="677">
        <v>1</v>
      </c>
      <c r="L18" s="664">
        <v>1</v>
      </c>
      <c r="M18" s="665">
        <v>79.83</v>
      </c>
    </row>
    <row r="19" spans="1:13" ht="14.4" customHeight="1" x14ac:dyDescent="0.3">
      <c r="A19" s="660" t="s">
        <v>583</v>
      </c>
      <c r="B19" s="661" t="s">
        <v>2469</v>
      </c>
      <c r="C19" s="661" t="s">
        <v>1100</v>
      </c>
      <c r="D19" s="661" t="s">
        <v>1101</v>
      </c>
      <c r="E19" s="661" t="s">
        <v>837</v>
      </c>
      <c r="F19" s="664"/>
      <c r="G19" s="664"/>
      <c r="H19" s="677">
        <v>0</v>
      </c>
      <c r="I19" s="664">
        <v>1</v>
      </c>
      <c r="J19" s="664">
        <v>45.64</v>
      </c>
      <c r="K19" s="677">
        <v>1</v>
      </c>
      <c r="L19" s="664">
        <v>1</v>
      </c>
      <c r="M19" s="665">
        <v>45.64</v>
      </c>
    </row>
    <row r="20" spans="1:13" ht="14.4" customHeight="1" x14ac:dyDescent="0.3">
      <c r="A20" s="660" t="s">
        <v>583</v>
      </c>
      <c r="B20" s="661" t="s">
        <v>2470</v>
      </c>
      <c r="C20" s="661" t="s">
        <v>605</v>
      </c>
      <c r="D20" s="661" t="s">
        <v>2471</v>
      </c>
      <c r="E20" s="661" t="s">
        <v>2472</v>
      </c>
      <c r="F20" s="664">
        <v>1</v>
      </c>
      <c r="G20" s="664">
        <v>25.37</v>
      </c>
      <c r="H20" s="677">
        <v>1</v>
      </c>
      <c r="I20" s="664"/>
      <c r="J20" s="664"/>
      <c r="K20" s="677">
        <v>0</v>
      </c>
      <c r="L20" s="664">
        <v>1</v>
      </c>
      <c r="M20" s="665">
        <v>25.37</v>
      </c>
    </row>
    <row r="21" spans="1:13" ht="14.4" customHeight="1" x14ac:dyDescent="0.3">
      <c r="A21" s="660" t="s">
        <v>583</v>
      </c>
      <c r="B21" s="661" t="s">
        <v>2473</v>
      </c>
      <c r="C21" s="661" t="s">
        <v>871</v>
      </c>
      <c r="D21" s="661" t="s">
        <v>872</v>
      </c>
      <c r="E21" s="661" t="s">
        <v>873</v>
      </c>
      <c r="F21" s="664"/>
      <c r="G21" s="664"/>
      <c r="H21" s="677">
        <v>0</v>
      </c>
      <c r="I21" s="664">
        <v>1</v>
      </c>
      <c r="J21" s="664">
        <v>36.32</v>
      </c>
      <c r="K21" s="677">
        <v>1</v>
      </c>
      <c r="L21" s="664">
        <v>1</v>
      </c>
      <c r="M21" s="665">
        <v>36.32</v>
      </c>
    </row>
    <row r="22" spans="1:13" ht="14.4" customHeight="1" x14ac:dyDescent="0.3">
      <c r="A22" s="660" t="s">
        <v>583</v>
      </c>
      <c r="B22" s="661" t="s">
        <v>2474</v>
      </c>
      <c r="C22" s="661" t="s">
        <v>1188</v>
      </c>
      <c r="D22" s="661" t="s">
        <v>1189</v>
      </c>
      <c r="E22" s="661" t="s">
        <v>2475</v>
      </c>
      <c r="F22" s="664"/>
      <c r="G22" s="664"/>
      <c r="H22" s="677">
        <v>0</v>
      </c>
      <c r="I22" s="664">
        <v>1</v>
      </c>
      <c r="J22" s="664">
        <v>156.03</v>
      </c>
      <c r="K22" s="677">
        <v>1</v>
      </c>
      <c r="L22" s="664">
        <v>1</v>
      </c>
      <c r="M22" s="665">
        <v>156.03</v>
      </c>
    </row>
    <row r="23" spans="1:13" ht="14.4" customHeight="1" x14ac:dyDescent="0.3">
      <c r="A23" s="660" t="s">
        <v>583</v>
      </c>
      <c r="B23" s="661" t="s">
        <v>2476</v>
      </c>
      <c r="C23" s="661" t="s">
        <v>1152</v>
      </c>
      <c r="D23" s="661" t="s">
        <v>1153</v>
      </c>
      <c r="E23" s="661" t="s">
        <v>767</v>
      </c>
      <c r="F23" s="664"/>
      <c r="G23" s="664"/>
      <c r="H23" s="677">
        <v>0</v>
      </c>
      <c r="I23" s="664">
        <v>1</v>
      </c>
      <c r="J23" s="664">
        <v>82.1</v>
      </c>
      <c r="K23" s="677">
        <v>1</v>
      </c>
      <c r="L23" s="664">
        <v>1</v>
      </c>
      <c r="M23" s="665">
        <v>82.1</v>
      </c>
    </row>
    <row r="24" spans="1:13" ht="14.4" customHeight="1" x14ac:dyDescent="0.3">
      <c r="A24" s="660" t="s">
        <v>583</v>
      </c>
      <c r="B24" s="661" t="s">
        <v>2477</v>
      </c>
      <c r="C24" s="661" t="s">
        <v>1145</v>
      </c>
      <c r="D24" s="661" t="s">
        <v>1146</v>
      </c>
      <c r="E24" s="661" t="s">
        <v>1147</v>
      </c>
      <c r="F24" s="664"/>
      <c r="G24" s="664"/>
      <c r="H24" s="677">
        <v>0</v>
      </c>
      <c r="I24" s="664">
        <v>3</v>
      </c>
      <c r="J24" s="664">
        <v>248.279252504944</v>
      </c>
      <c r="K24" s="677">
        <v>1</v>
      </c>
      <c r="L24" s="664">
        <v>3</v>
      </c>
      <c r="M24" s="665">
        <v>248.279252504944</v>
      </c>
    </row>
    <row r="25" spans="1:13" ht="14.4" customHeight="1" x14ac:dyDescent="0.3">
      <c r="A25" s="660" t="s">
        <v>583</v>
      </c>
      <c r="B25" s="661" t="s">
        <v>2477</v>
      </c>
      <c r="C25" s="661" t="s">
        <v>1162</v>
      </c>
      <c r="D25" s="661" t="s">
        <v>1163</v>
      </c>
      <c r="E25" s="661" t="s">
        <v>1164</v>
      </c>
      <c r="F25" s="664"/>
      <c r="G25" s="664"/>
      <c r="H25" s="677">
        <v>0</v>
      </c>
      <c r="I25" s="664">
        <v>1</v>
      </c>
      <c r="J25" s="664">
        <v>86.35</v>
      </c>
      <c r="K25" s="677">
        <v>1</v>
      </c>
      <c r="L25" s="664">
        <v>1</v>
      </c>
      <c r="M25" s="665">
        <v>86.35</v>
      </c>
    </row>
    <row r="26" spans="1:13" ht="14.4" customHeight="1" x14ac:dyDescent="0.3">
      <c r="A26" s="660" t="s">
        <v>583</v>
      </c>
      <c r="B26" s="661" t="s">
        <v>2478</v>
      </c>
      <c r="C26" s="661" t="s">
        <v>1071</v>
      </c>
      <c r="D26" s="661" t="s">
        <v>1072</v>
      </c>
      <c r="E26" s="661" t="s">
        <v>881</v>
      </c>
      <c r="F26" s="664"/>
      <c r="G26" s="664"/>
      <c r="H26" s="677">
        <v>0</v>
      </c>
      <c r="I26" s="664">
        <v>1</v>
      </c>
      <c r="J26" s="664">
        <v>49.550218648494145</v>
      </c>
      <c r="K26" s="677">
        <v>1</v>
      </c>
      <c r="L26" s="664">
        <v>1</v>
      </c>
      <c r="M26" s="665">
        <v>49.550218648494145</v>
      </c>
    </row>
    <row r="27" spans="1:13" ht="14.4" customHeight="1" x14ac:dyDescent="0.3">
      <c r="A27" s="660" t="s">
        <v>583</v>
      </c>
      <c r="B27" s="661" t="s">
        <v>2479</v>
      </c>
      <c r="C27" s="661" t="s">
        <v>1130</v>
      </c>
      <c r="D27" s="661" t="s">
        <v>1167</v>
      </c>
      <c r="E27" s="661" t="s">
        <v>752</v>
      </c>
      <c r="F27" s="664"/>
      <c r="G27" s="664"/>
      <c r="H27" s="677">
        <v>0</v>
      </c>
      <c r="I27" s="664">
        <v>1</v>
      </c>
      <c r="J27" s="664">
        <v>48.960000000000015</v>
      </c>
      <c r="K27" s="677">
        <v>1</v>
      </c>
      <c r="L27" s="664">
        <v>1</v>
      </c>
      <c r="M27" s="665">
        <v>48.960000000000015</v>
      </c>
    </row>
    <row r="28" spans="1:13" ht="14.4" customHeight="1" x14ac:dyDescent="0.3">
      <c r="A28" s="660" t="s">
        <v>583</v>
      </c>
      <c r="B28" s="661" t="s">
        <v>2479</v>
      </c>
      <c r="C28" s="661" t="s">
        <v>1166</v>
      </c>
      <c r="D28" s="661" t="s">
        <v>1167</v>
      </c>
      <c r="E28" s="661" t="s">
        <v>982</v>
      </c>
      <c r="F28" s="664"/>
      <c r="G28" s="664"/>
      <c r="H28" s="677">
        <v>0</v>
      </c>
      <c r="I28" s="664">
        <v>1</v>
      </c>
      <c r="J28" s="664">
        <v>163.47</v>
      </c>
      <c r="K28" s="677">
        <v>1</v>
      </c>
      <c r="L28" s="664">
        <v>1</v>
      </c>
      <c r="M28" s="665">
        <v>163.47</v>
      </c>
    </row>
    <row r="29" spans="1:13" ht="14.4" customHeight="1" x14ac:dyDescent="0.3">
      <c r="A29" s="660" t="s">
        <v>583</v>
      </c>
      <c r="B29" s="661" t="s">
        <v>2479</v>
      </c>
      <c r="C29" s="661" t="s">
        <v>1133</v>
      </c>
      <c r="D29" s="661" t="s">
        <v>2480</v>
      </c>
      <c r="E29" s="661" t="s">
        <v>841</v>
      </c>
      <c r="F29" s="664"/>
      <c r="G29" s="664"/>
      <c r="H29" s="677">
        <v>0</v>
      </c>
      <c r="I29" s="664">
        <v>2</v>
      </c>
      <c r="J29" s="664">
        <v>195.96000000000004</v>
      </c>
      <c r="K29" s="677">
        <v>1</v>
      </c>
      <c r="L29" s="664">
        <v>2</v>
      </c>
      <c r="M29" s="665">
        <v>195.96000000000004</v>
      </c>
    </row>
    <row r="30" spans="1:13" ht="14.4" customHeight="1" x14ac:dyDescent="0.3">
      <c r="A30" s="660" t="s">
        <v>583</v>
      </c>
      <c r="B30" s="661" t="s">
        <v>2481</v>
      </c>
      <c r="C30" s="661" t="s">
        <v>1074</v>
      </c>
      <c r="D30" s="661" t="s">
        <v>2482</v>
      </c>
      <c r="E30" s="661" t="s">
        <v>881</v>
      </c>
      <c r="F30" s="664"/>
      <c r="G30" s="664"/>
      <c r="H30" s="677">
        <v>0</v>
      </c>
      <c r="I30" s="664">
        <v>1</v>
      </c>
      <c r="J30" s="664">
        <v>193.60944135895275</v>
      </c>
      <c r="K30" s="677">
        <v>1</v>
      </c>
      <c r="L30" s="664">
        <v>1</v>
      </c>
      <c r="M30" s="665">
        <v>193.60944135895275</v>
      </c>
    </row>
    <row r="31" spans="1:13" ht="14.4" customHeight="1" x14ac:dyDescent="0.3">
      <c r="A31" s="660" t="s">
        <v>583</v>
      </c>
      <c r="B31" s="661" t="s">
        <v>2483</v>
      </c>
      <c r="C31" s="661" t="s">
        <v>1278</v>
      </c>
      <c r="D31" s="661" t="s">
        <v>1279</v>
      </c>
      <c r="E31" s="661" t="s">
        <v>2484</v>
      </c>
      <c r="F31" s="664"/>
      <c r="G31" s="664"/>
      <c r="H31" s="677"/>
      <c r="I31" s="664">
        <v>0</v>
      </c>
      <c r="J31" s="664">
        <v>0</v>
      </c>
      <c r="K31" s="677"/>
      <c r="L31" s="664">
        <v>0</v>
      </c>
      <c r="M31" s="665">
        <v>0</v>
      </c>
    </row>
    <row r="32" spans="1:13" ht="14.4" customHeight="1" x14ac:dyDescent="0.3">
      <c r="A32" s="660" t="s">
        <v>583</v>
      </c>
      <c r="B32" s="661" t="s">
        <v>2485</v>
      </c>
      <c r="C32" s="661" t="s">
        <v>1092</v>
      </c>
      <c r="D32" s="661" t="s">
        <v>1093</v>
      </c>
      <c r="E32" s="661" t="s">
        <v>2486</v>
      </c>
      <c r="F32" s="664"/>
      <c r="G32" s="664"/>
      <c r="H32" s="677">
        <v>0</v>
      </c>
      <c r="I32" s="664">
        <v>1</v>
      </c>
      <c r="J32" s="664">
        <v>49.040392018189003</v>
      </c>
      <c r="K32" s="677">
        <v>1</v>
      </c>
      <c r="L32" s="664">
        <v>1</v>
      </c>
      <c r="M32" s="665">
        <v>49.040392018189003</v>
      </c>
    </row>
    <row r="33" spans="1:13" ht="14.4" customHeight="1" x14ac:dyDescent="0.3">
      <c r="A33" s="660" t="s">
        <v>583</v>
      </c>
      <c r="B33" s="661" t="s">
        <v>2485</v>
      </c>
      <c r="C33" s="661" t="s">
        <v>1184</v>
      </c>
      <c r="D33" s="661" t="s">
        <v>2487</v>
      </c>
      <c r="E33" s="661" t="s">
        <v>2488</v>
      </c>
      <c r="F33" s="664"/>
      <c r="G33" s="664"/>
      <c r="H33" s="677">
        <v>0</v>
      </c>
      <c r="I33" s="664">
        <v>8</v>
      </c>
      <c r="J33" s="664">
        <v>313.52</v>
      </c>
      <c r="K33" s="677">
        <v>1</v>
      </c>
      <c r="L33" s="664">
        <v>8</v>
      </c>
      <c r="M33" s="665">
        <v>313.52</v>
      </c>
    </row>
    <row r="34" spans="1:13" ht="14.4" customHeight="1" x14ac:dyDescent="0.3">
      <c r="A34" s="660" t="s">
        <v>583</v>
      </c>
      <c r="B34" s="661" t="s">
        <v>2489</v>
      </c>
      <c r="C34" s="661" t="s">
        <v>608</v>
      </c>
      <c r="D34" s="661" t="s">
        <v>609</v>
      </c>
      <c r="E34" s="661" t="s">
        <v>610</v>
      </c>
      <c r="F34" s="664">
        <v>1</v>
      </c>
      <c r="G34" s="664">
        <v>64.859894038255405</v>
      </c>
      <c r="H34" s="677">
        <v>1</v>
      </c>
      <c r="I34" s="664"/>
      <c r="J34" s="664"/>
      <c r="K34" s="677">
        <v>0</v>
      </c>
      <c r="L34" s="664">
        <v>1</v>
      </c>
      <c r="M34" s="665">
        <v>64.859894038255405</v>
      </c>
    </row>
    <row r="35" spans="1:13" ht="14.4" customHeight="1" x14ac:dyDescent="0.3">
      <c r="A35" s="660" t="s">
        <v>583</v>
      </c>
      <c r="B35" s="661" t="s">
        <v>2490</v>
      </c>
      <c r="C35" s="661" t="s">
        <v>1210</v>
      </c>
      <c r="D35" s="661" t="s">
        <v>2491</v>
      </c>
      <c r="E35" s="661" t="s">
        <v>2492</v>
      </c>
      <c r="F35" s="664"/>
      <c r="G35" s="664"/>
      <c r="H35" s="677">
        <v>0</v>
      </c>
      <c r="I35" s="664">
        <v>1</v>
      </c>
      <c r="J35" s="664">
        <v>117.82</v>
      </c>
      <c r="K35" s="677">
        <v>1</v>
      </c>
      <c r="L35" s="664">
        <v>1</v>
      </c>
      <c r="M35" s="665">
        <v>117.82</v>
      </c>
    </row>
    <row r="36" spans="1:13" ht="14.4" customHeight="1" x14ac:dyDescent="0.3">
      <c r="A36" s="660" t="s">
        <v>583</v>
      </c>
      <c r="B36" s="661" t="s">
        <v>2490</v>
      </c>
      <c r="C36" s="661" t="s">
        <v>1218</v>
      </c>
      <c r="D36" s="661" t="s">
        <v>2493</v>
      </c>
      <c r="E36" s="661" t="s">
        <v>2494</v>
      </c>
      <c r="F36" s="664"/>
      <c r="G36" s="664"/>
      <c r="H36" s="677">
        <v>0</v>
      </c>
      <c r="I36" s="664">
        <v>15.4</v>
      </c>
      <c r="J36" s="664">
        <v>1416.8000095857019</v>
      </c>
      <c r="K36" s="677">
        <v>1</v>
      </c>
      <c r="L36" s="664">
        <v>15.4</v>
      </c>
      <c r="M36" s="665">
        <v>1416.8000095857019</v>
      </c>
    </row>
    <row r="37" spans="1:13" ht="14.4" customHeight="1" x14ac:dyDescent="0.3">
      <c r="A37" s="660" t="s">
        <v>583</v>
      </c>
      <c r="B37" s="661" t="s">
        <v>2495</v>
      </c>
      <c r="C37" s="661" t="s">
        <v>1250</v>
      </c>
      <c r="D37" s="661" t="s">
        <v>1251</v>
      </c>
      <c r="E37" s="661" t="s">
        <v>2496</v>
      </c>
      <c r="F37" s="664"/>
      <c r="G37" s="664"/>
      <c r="H37" s="677">
        <v>0</v>
      </c>
      <c r="I37" s="664">
        <v>61.399999999999963</v>
      </c>
      <c r="J37" s="664">
        <v>12749.959480547879</v>
      </c>
      <c r="K37" s="677">
        <v>1</v>
      </c>
      <c r="L37" s="664">
        <v>61.399999999999963</v>
      </c>
      <c r="M37" s="665">
        <v>12749.959480547879</v>
      </c>
    </row>
    <row r="38" spans="1:13" ht="14.4" customHeight="1" x14ac:dyDescent="0.3">
      <c r="A38" s="660" t="s">
        <v>583</v>
      </c>
      <c r="B38" s="661" t="s">
        <v>2497</v>
      </c>
      <c r="C38" s="661" t="s">
        <v>1243</v>
      </c>
      <c r="D38" s="661" t="s">
        <v>1244</v>
      </c>
      <c r="E38" s="661" t="s">
        <v>1578</v>
      </c>
      <c r="F38" s="664"/>
      <c r="G38" s="664"/>
      <c r="H38" s="677">
        <v>0</v>
      </c>
      <c r="I38" s="664">
        <v>38</v>
      </c>
      <c r="J38" s="664">
        <v>5217.0107519676258</v>
      </c>
      <c r="K38" s="677">
        <v>1</v>
      </c>
      <c r="L38" s="664">
        <v>38</v>
      </c>
      <c r="M38" s="665">
        <v>5217.0107519676258</v>
      </c>
    </row>
    <row r="39" spans="1:13" ht="14.4" customHeight="1" x14ac:dyDescent="0.3">
      <c r="A39" s="660" t="s">
        <v>583</v>
      </c>
      <c r="B39" s="661" t="s">
        <v>2497</v>
      </c>
      <c r="C39" s="661" t="s">
        <v>1254</v>
      </c>
      <c r="D39" s="661" t="s">
        <v>2498</v>
      </c>
      <c r="E39" s="661" t="s">
        <v>2499</v>
      </c>
      <c r="F39" s="664"/>
      <c r="G39" s="664"/>
      <c r="H39" s="677">
        <v>0</v>
      </c>
      <c r="I39" s="664">
        <v>397</v>
      </c>
      <c r="J39" s="664">
        <v>29862.380975409822</v>
      </c>
      <c r="K39" s="677">
        <v>1</v>
      </c>
      <c r="L39" s="664">
        <v>397</v>
      </c>
      <c r="M39" s="665">
        <v>29862.380975409822</v>
      </c>
    </row>
    <row r="40" spans="1:13" ht="14.4" customHeight="1" x14ac:dyDescent="0.3">
      <c r="A40" s="660" t="s">
        <v>583</v>
      </c>
      <c r="B40" s="661" t="s">
        <v>2500</v>
      </c>
      <c r="C40" s="661" t="s">
        <v>1258</v>
      </c>
      <c r="D40" s="661" t="s">
        <v>1259</v>
      </c>
      <c r="E40" s="661" t="s">
        <v>1260</v>
      </c>
      <c r="F40" s="664"/>
      <c r="G40" s="664"/>
      <c r="H40" s="677">
        <v>0</v>
      </c>
      <c r="I40" s="664">
        <v>7</v>
      </c>
      <c r="J40" s="664">
        <v>727.07975308235507</v>
      </c>
      <c r="K40" s="677">
        <v>1</v>
      </c>
      <c r="L40" s="664">
        <v>7</v>
      </c>
      <c r="M40" s="665">
        <v>727.07975308235507</v>
      </c>
    </row>
    <row r="41" spans="1:13" ht="14.4" customHeight="1" x14ac:dyDescent="0.3">
      <c r="A41" s="660" t="s">
        <v>583</v>
      </c>
      <c r="B41" s="661" t="s">
        <v>2500</v>
      </c>
      <c r="C41" s="661" t="s">
        <v>1262</v>
      </c>
      <c r="D41" s="661" t="s">
        <v>1266</v>
      </c>
      <c r="E41" s="661" t="s">
        <v>2501</v>
      </c>
      <c r="F41" s="664"/>
      <c r="G41" s="664"/>
      <c r="H41" s="677">
        <v>0</v>
      </c>
      <c r="I41" s="664">
        <v>36</v>
      </c>
      <c r="J41" s="664">
        <v>2663.99650815205</v>
      </c>
      <c r="K41" s="677">
        <v>1</v>
      </c>
      <c r="L41" s="664">
        <v>36</v>
      </c>
      <c r="M41" s="665">
        <v>2663.99650815205</v>
      </c>
    </row>
    <row r="42" spans="1:13" ht="14.4" customHeight="1" x14ac:dyDescent="0.3">
      <c r="A42" s="660" t="s">
        <v>583</v>
      </c>
      <c r="B42" s="661" t="s">
        <v>2500</v>
      </c>
      <c r="C42" s="661" t="s">
        <v>1239</v>
      </c>
      <c r="D42" s="661" t="s">
        <v>1266</v>
      </c>
      <c r="E42" s="661" t="s">
        <v>2502</v>
      </c>
      <c r="F42" s="664"/>
      <c r="G42" s="664"/>
      <c r="H42" s="677">
        <v>0</v>
      </c>
      <c r="I42" s="664">
        <v>91</v>
      </c>
      <c r="J42" s="664">
        <v>8062.5938087397008</v>
      </c>
      <c r="K42" s="677">
        <v>1</v>
      </c>
      <c r="L42" s="664">
        <v>91</v>
      </c>
      <c r="M42" s="665">
        <v>8062.5938087397008</v>
      </c>
    </row>
    <row r="43" spans="1:13" ht="14.4" customHeight="1" x14ac:dyDescent="0.3">
      <c r="A43" s="660" t="s">
        <v>583</v>
      </c>
      <c r="B43" s="661" t="s">
        <v>2500</v>
      </c>
      <c r="C43" s="661" t="s">
        <v>1265</v>
      </c>
      <c r="D43" s="661" t="s">
        <v>1266</v>
      </c>
      <c r="E43" s="661" t="s">
        <v>1267</v>
      </c>
      <c r="F43" s="664"/>
      <c r="G43" s="664"/>
      <c r="H43" s="677">
        <v>0</v>
      </c>
      <c r="I43" s="664">
        <v>29</v>
      </c>
      <c r="J43" s="664">
        <v>1733.8999999999996</v>
      </c>
      <c r="K43" s="677">
        <v>1</v>
      </c>
      <c r="L43" s="664">
        <v>29</v>
      </c>
      <c r="M43" s="665">
        <v>1733.8999999999996</v>
      </c>
    </row>
    <row r="44" spans="1:13" ht="14.4" customHeight="1" x14ac:dyDescent="0.3">
      <c r="A44" s="660" t="s">
        <v>583</v>
      </c>
      <c r="B44" s="661" t="s">
        <v>2503</v>
      </c>
      <c r="C44" s="661" t="s">
        <v>1247</v>
      </c>
      <c r="D44" s="661" t="s">
        <v>1248</v>
      </c>
      <c r="E44" s="661" t="s">
        <v>1578</v>
      </c>
      <c r="F44" s="664"/>
      <c r="G44" s="664"/>
      <c r="H44" s="677">
        <v>0</v>
      </c>
      <c r="I44" s="664">
        <v>3</v>
      </c>
      <c r="J44" s="664">
        <v>172.11</v>
      </c>
      <c r="K44" s="677">
        <v>1</v>
      </c>
      <c r="L44" s="664">
        <v>3</v>
      </c>
      <c r="M44" s="665">
        <v>172.11</v>
      </c>
    </row>
    <row r="45" spans="1:13" ht="14.4" customHeight="1" x14ac:dyDescent="0.3">
      <c r="A45" s="660" t="s">
        <v>583</v>
      </c>
      <c r="B45" s="661" t="s">
        <v>2504</v>
      </c>
      <c r="C45" s="661" t="s">
        <v>1155</v>
      </c>
      <c r="D45" s="661" t="s">
        <v>612</v>
      </c>
      <c r="E45" s="661" t="s">
        <v>2505</v>
      </c>
      <c r="F45" s="664"/>
      <c r="G45" s="664"/>
      <c r="H45" s="677">
        <v>0</v>
      </c>
      <c r="I45" s="664">
        <v>7</v>
      </c>
      <c r="J45" s="664">
        <v>519.51758774640484</v>
      </c>
      <c r="K45" s="677">
        <v>1</v>
      </c>
      <c r="L45" s="664">
        <v>7</v>
      </c>
      <c r="M45" s="665">
        <v>519.51758774640484</v>
      </c>
    </row>
    <row r="46" spans="1:13" ht="14.4" customHeight="1" x14ac:dyDescent="0.3">
      <c r="A46" s="660" t="s">
        <v>583</v>
      </c>
      <c r="B46" s="661" t="s">
        <v>2504</v>
      </c>
      <c r="C46" s="661" t="s">
        <v>1064</v>
      </c>
      <c r="D46" s="661" t="s">
        <v>612</v>
      </c>
      <c r="E46" s="661" t="s">
        <v>613</v>
      </c>
      <c r="F46" s="664"/>
      <c r="G46" s="664"/>
      <c r="H46" s="677">
        <v>0</v>
      </c>
      <c r="I46" s="664">
        <v>11</v>
      </c>
      <c r="J46" s="664">
        <v>1354.0196479467099</v>
      </c>
      <c r="K46" s="677">
        <v>1</v>
      </c>
      <c r="L46" s="664">
        <v>11</v>
      </c>
      <c r="M46" s="665">
        <v>1354.0196479467099</v>
      </c>
    </row>
    <row r="47" spans="1:13" ht="14.4" customHeight="1" x14ac:dyDescent="0.3">
      <c r="A47" s="660" t="s">
        <v>583</v>
      </c>
      <c r="B47" s="661" t="s">
        <v>2504</v>
      </c>
      <c r="C47" s="661" t="s">
        <v>611</v>
      </c>
      <c r="D47" s="661" t="s">
        <v>612</v>
      </c>
      <c r="E47" s="661" t="s">
        <v>613</v>
      </c>
      <c r="F47" s="664">
        <v>2</v>
      </c>
      <c r="G47" s="664">
        <v>260.20000000000005</v>
      </c>
      <c r="H47" s="677">
        <v>1</v>
      </c>
      <c r="I47" s="664"/>
      <c r="J47" s="664"/>
      <c r="K47" s="677">
        <v>0</v>
      </c>
      <c r="L47" s="664">
        <v>2</v>
      </c>
      <c r="M47" s="665">
        <v>260.20000000000005</v>
      </c>
    </row>
    <row r="48" spans="1:13" ht="14.4" customHeight="1" x14ac:dyDescent="0.3">
      <c r="A48" s="660" t="s">
        <v>583</v>
      </c>
      <c r="B48" s="661" t="s">
        <v>2506</v>
      </c>
      <c r="C48" s="661" t="s">
        <v>1084</v>
      </c>
      <c r="D48" s="661" t="s">
        <v>1085</v>
      </c>
      <c r="E48" s="661" t="s">
        <v>1086</v>
      </c>
      <c r="F48" s="664"/>
      <c r="G48" s="664"/>
      <c r="H48" s="677">
        <v>0</v>
      </c>
      <c r="I48" s="664">
        <v>2</v>
      </c>
      <c r="J48" s="664">
        <v>122.68</v>
      </c>
      <c r="K48" s="677">
        <v>1</v>
      </c>
      <c r="L48" s="664">
        <v>2</v>
      </c>
      <c r="M48" s="665">
        <v>122.68</v>
      </c>
    </row>
    <row r="49" spans="1:13" ht="14.4" customHeight="1" x14ac:dyDescent="0.3">
      <c r="A49" s="660" t="s">
        <v>583</v>
      </c>
      <c r="B49" s="661" t="s">
        <v>2506</v>
      </c>
      <c r="C49" s="661" t="s">
        <v>1088</v>
      </c>
      <c r="D49" s="661" t="s">
        <v>1089</v>
      </c>
      <c r="E49" s="661" t="s">
        <v>1090</v>
      </c>
      <c r="F49" s="664"/>
      <c r="G49" s="664"/>
      <c r="H49" s="677">
        <v>0</v>
      </c>
      <c r="I49" s="664">
        <v>4</v>
      </c>
      <c r="J49" s="664">
        <v>235.30012317020302</v>
      </c>
      <c r="K49" s="677">
        <v>1</v>
      </c>
      <c r="L49" s="664">
        <v>4</v>
      </c>
      <c r="M49" s="665">
        <v>235.30012317020302</v>
      </c>
    </row>
    <row r="50" spans="1:13" ht="14.4" customHeight="1" x14ac:dyDescent="0.3">
      <c r="A50" s="660" t="s">
        <v>583</v>
      </c>
      <c r="B50" s="661" t="s">
        <v>2506</v>
      </c>
      <c r="C50" s="661" t="s">
        <v>1111</v>
      </c>
      <c r="D50" s="661" t="s">
        <v>1112</v>
      </c>
      <c r="E50" s="661" t="s">
        <v>2507</v>
      </c>
      <c r="F50" s="664"/>
      <c r="G50" s="664"/>
      <c r="H50" s="677">
        <v>0</v>
      </c>
      <c r="I50" s="664">
        <v>2</v>
      </c>
      <c r="J50" s="664">
        <v>190.95000000000002</v>
      </c>
      <c r="K50" s="677">
        <v>1</v>
      </c>
      <c r="L50" s="664">
        <v>2</v>
      </c>
      <c r="M50" s="665">
        <v>190.95000000000002</v>
      </c>
    </row>
    <row r="51" spans="1:13" ht="14.4" customHeight="1" x14ac:dyDescent="0.3">
      <c r="A51" s="660" t="s">
        <v>583</v>
      </c>
      <c r="B51" s="661" t="s">
        <v>2508</v>
      </c>
      <c r="C51" s="661" t="s">
        <v>1180</v>
      </c>
      <c r="D51" s="661" t="s">
        <v>2509</v>
      </c>
      <c r="E51" s="661" t="s">
        <v>2510</v>
      </c>
      <c r="F51" s="664"/>
      <c r="G51" s="664"/>
      <c r="H51" s="677">
        <v>0</v>
      </c>
      <c r="I51" s="664">
        <v>1</v>
      </c>
      <c r="J51" s="664">
        <v>84.180106113386984</v>
      </c>
      <c r="K51" s="677">
        <v>1</v>
      </c>
      <c r="L51" s="664">
        <v>1</v>
      </c>
      <c r="M51" s="665">
        <v>84.180106113386984</v>
      </c>
    </row>
    <row r="52" spans="1:13" ht="14.4" customHeight="1" x14ac:dyDescent="0.3">
      <c r="A52" s="660" t="s">
        <v>583</v>
      </c>
      <c r="B52" s="661" t="s">
        <v>2508</v>
      </c>
      <c r="C52" s="661" t="s">
        <v>1126</v>
      </c>
      <c r="D52" s="661" t="s">
        <v>2511</v>
      </c>
      <c r="E52" s="661" t="s">
        <v>2512</v>
      </c>
      <c r="F52" s="664"/>
      <c r="G52" s="664"/>
      <c r="H52" s="677">
        <v>0</v>
      </c>
      <c r="I52" s="664">
        <v>2</v>
      </c>
      <c r="J52" s="664">
        <v>675.60346131814981</v>
      </c>
      <c r="K52" s="677">
        <v>1</v>
      </c>
      <c r="L52" s="664">
        <v>2</v>
      </c>
      <c r="M52" s="665">
        <v>675.60346131814981</v>
      </c>
    </row>
    <row r="53" spans="1:13" ht="14.4" customHeight="1" x14ac:dyDescent="0.3">
      <c r="A53" s="660" t="s">
        <v>583</v>
      </c>
      <c r="B53" s="661" t="s">
        <v>2508</v>
      </c>
      <c r="C53" s="661" t="s">
        <v>1197</v>
      </c>
      <c r="D53" s="661" t="s">
        <v>2513</v>
      </c>
      <c r="E53" s="661" t="s">
        <v>2514</v>
      </c>
      <c r="F53" s="664"/>
      <c r="G53" s="664"/>
      <c r="H53" s="677">
        <v>0</v>
      </c>
      <c r="I53" s="664">
        <v>1</v>
      </c>
      <c r="J53" s="664">
        <v>382.49815233814201</v>
      </c>
      <c r="K53" s="677">
        <v>1</v>
      </c>
      <c r="L53" s="664">
        <v>1</v>
      </c>
      <c r="M53" s="665">
        <v>382.49815233814201</v>
      </c>
    </row>
    <row r="54" spans="1:13" ht="14.4" customHeight="1" x14ac:dyDescent="0.3">
      <c r="A54" s="660" t="s">
        <v>583</v>
      </c>
      <c r="B54" s="661" t="s">
        <v>2515</v>
      </c>
      <c r="C54" s="661" t="s">
        <v>1141</v>
      </c>
      <c r="D54" s="661" t="s">
        <v>2516</v>
      </c>
      <c r="E54" s="661" t="s">
        <v>2517</v>
      </c>
      <c r="F54" s="664"/>
      <c r="G54" s="664"/>
      <c r="H54" s="677">
        <v>0</v>
      </c>
      <c r="I54" s="664">
        <v>1</v>
      </c>
      <c r="J54" s="664">
        <v>105.91999999999999</v>
      </c>
      <c r="K54" s="677">
        <v>1</v>
      </c>
      <c r="L54" s="664">
        <v>1</v>
      </c>
      <c r="M54" s="665">
        <v>105.91999999999999</v>
      </c>
    </row>
    <row r="55" spans="1:13" ht="14.4" customHeight="1" x14ac:dyDescent="0.3">
      <c r="A55" s="660" t="s">
        <v>583</v>
      </c>
      <c r="B55" s="661" t="s">
        <v>2518</v>
      </c>
      <c r="C55" s="661" t="s">
        <v>1158</v>
      </c>
      <c r="D55" s="661" t="s">
        <v>1159</v>
      </c>
      <c r="E55" s="661" t="s">
        <v>2519</v>
      </c>
      <c r="F55" s="664"/>
      <c r="G55" s="664"/>
      <c r="H55" s="677">
        <v>0</v>
      </c>
      <c r="I55" s="664">
        <v>1</v>
      </c>
      <c r="J55" s="664">
        <v>51.809802970755975</v>
      </c>
      <c r="K55" s="677">
        <v>1</v>
      </c>
      <c r="L55" s="664">
        <v>1</v>
      </c>
      <c r="M55" s="665">
        <v>51.809802970755975</v>
      </c>
    </row>
    <row r="56" spans="1:13" ht="14.4" customHeight="1" x14ac:dyDescent="0.3">
      <c r="A56" s="660" t="s">
        <v>583</v>
      </c>
      <c r="B56" s="661" t="s">
        <v>2520</v>
      </c>
      <c r="C56" s="661" t="s">
        <v>1176</v>
      </c>
      <c r="D56" s="661" t="s">
        <v>2521</v>
      </c>
      <c r="E56" s="661" t="s">
        <v>2522</v>
      </c>
      <c r="F56" s="664"/>
      <c r="G56" s="664"/>
      <c r="H56" s="677">
        <v>0</v>
      </c>
      <c r="I56" s="664">
        <v>1</v>
      </c>
      <c r="J56" s="664">
        <v>128.40999999999991</v>
      </c>
      <c r="K56" s="677">
        <v>1</v>
      </c>
      <c r="L56" s="664">
        <v>1</v>
      </c>
      <c r="M56" s="665">
        <v>128.40999999999991</v>
      </c>
    </row>
    <row r="57" spans="1:13" ht="14.4" customHeight="1" x14ac:dyDescent="0.3">
      <c r="A57" s="660" t="s">
        <v>583</v>
      </c>
      <c r="B57" s="661" t="s">
        <v>2523</v>
      </c>
      <c r="C57" s="661" t="s">
        <v>1061</v>
      </c>
      <c r="D57" s="661" t="s">
        <v>1062</v>
      </c>
      <c r="E57" s="661" t="s">
        <v>877</v>
      </c>
      <c r="F57" s="664"/>
      <c r="G57" s="664"/>
      <c r="H57" s="677">
        <v>0</v>
      </c>
      <c r="I57" s="664">
        <v>1</v>
      </c>
      <c r="J57" s="664">
        <v>94.959789294217757</v>
      </c>
      <c r="K57" s="677">
        <v>1</v>
      </c>
      <c r="L57" s="664">
        <v>1</v>
      </c>
      <c r="M57" s="665">
        <v>94.959789294217757</v>
      </c>
    </row>
    <row r="58" spans="1:13" ht="14.4" customHeight="1" x14ac:dyDescent="0.3">
      <c r="A58" s="660" t="s">
        <v>583</v>
      </c>
      <c r="B58" s="661" t="s">
        <v>2524</v>
      </c>
      <c r="C58" s="661" t="s">
        <v>1119</v>
      </c>
      <c r="D58" s="661" t="s">
        <v>1120</v>
      </c>
      <c r="E58" s="661" t="s">
        <v>752</v>
      </c>
      <c r="F58" s="664"/>
      <c r="G58" s="664"/>
      <c r="H58" s="677">
        <v>0</v>
      </c>
      <c r="I58" s="664">
        <v>2</v>
      </c>
      <c r="J58" s="664">
        <v>206.84000000000003</v>
      </c>
      <c r="K58" s="677">
        <v>1</v>
      </c>
      <c r="L58" s="664">
        <v>2</v>
      </c>
      <c r="M58" s="665">
        <v>206.84000000000003</v>
      </c>
    </row>
    <row r="59" spans="1:13" ht="14.4" customHeight="1" x14ac:dyDescent="0.3">
      <c r="A59" s="660" t="s">
        <v>583</v>
      </c>
      <c r="B59" s="661" t="s">
        <v>2525</v>
      </c>
      <c r="C59" s="661" t="s">
        <v>1149</v>
      </c>
      <c r="D59" s="661" t="s">
        <v>1150</v>
      </c>
      <c r="E59" s="661" t="s">
        <v>837</v>
      </c>
      <c r="F59" s="664"/>
      <c r="G59" s="664"/>
      <c r="H59" s="677">
        <v>0</v>
      </c>
      <c r="I59" s="664">
        <v>2</v>
      </c>
      <c r="J59" s="664">
        <v>178.5</v>
      </c>
      <c r="K59" s="677">
        <v>1</v>
      </c>
      <c r="L59" s="664">
        <v>2</v>
      </c>
      <c r="M59" s="665">
        <v>178.5</v>
      </c>
    </row>
    <row r="60" spans="1:13" ht="14.4" customHeight="1" x14ac:dyDescent="0.3">
      <c r="A60" s="660" t="s">
        <v>588</v>
      </c>
      <c r="B60" s="661" t="s">
        <v>2460</v>
      </c>
      <c r="C60" s="661" t="s">
        <v>1103</v>
      </c>
      <c r="D60" s="661" t="s">
        <v>1104</v>
      </c>
      <c r="E60" s="661" t="s">
        <v>2461</v>
      </c>
      <c r="F60" s="664"/>
      <c r="G60" s="664"/>
      <c r="H60" s="677">
        <v>0</v>
      </c>
      <c r="I60" s="664">
        <v>1</v>
      </c>
      <c r="J60" s="664">
        <v>73.439872767718001</v>
      </c>
      <c r="K60" s="677">
        <v>1</v>
      </c>
      <c r="L60" s="664">
        <v>1</v>
      </c>
      <c r="M60" s="665">
        <v>73.439872767718001</v>
      </c>
    </row>
    <row r="61" spans="1:13" ht="14.4" customHeight="1" x14ac:dyDescent="0.3">
      <c r="A61" s="660" t="s">
        <v>588</v>
      </c>
      <c r="B61" s="661" t="s">
        <v>2460</v>
      </c>
      <c r="C61" s="661" t="s">
        <v>1563</v>
      </c>
      <c r="D61" s="661" t="s">
        <v>1564</v>
      </c>
      <c r="E61" s="661" t="s">
        <v>1565</v>
      </c>
      <c r="F61" s="664"/>
      <c r="G61" s="664"/>
      <c r="H61" s="677">
        <v>0</v>
      </c>
      <c r="I61" s="664">
        <v>14</v>
      </c>
      <c r="J61" s="664">
        <v>992.7396215253309</v>
      </c>
      <c r="K61" s="677">
        <v>1</v>
      </c>
      <c r="L61" s="664">
        <v>14</v>
      </c>
      <c r="M61" s="665">
        <v>992.7396215253309</v>
      </c>
    </row>
    <row r="62" spans="1:13" ht="14.4" customHeight="1" x14ac:dyDescent="0.3">
      <c r="A62" s="660" t="s">
        <v>588</v>
      </c>
      <c r="B62" s="661" t="s">
        <v>2526</v>
      </c>
      <c r="C62" s="661" t="s">
        <v>1534</v>
      </c>
      <c r="D62" s="661" t="s">
        <v>1535</v>
      </c>
      <c r="E62" s="661" t="s">
        <v>1536</v>
      </c>
      <c r="F62" s="664"/>
      <c r="G62" s="664"/>
      <c r="H62" s="677">
        <v>0</v>
      </c>
      <c r="I62" s="664">
        <v>1</v>
      </c>
      <c r="J62" s="664">
        <v>65.599999999999994</v>
      </c>
      <c r="K62" s="677">
        <v>1</v>
      </c>
      <c r="L62" s="664">
        <v>1</v>
      </c>
      <c r="M62" s="665">
        <v>65.599999999999994</v>
      </c>
    </row>
    <row r="63" spans="1:13" ht="14.4" customHeight="1" x14ac:dyDescent="0.3">
      <c r="A63" s="660" t="s">
        <v>588</v>
      </c>
      <c r="B63" s="661" t="s">
        <v>2463</v>
      </c>
      <c r="C63" s="661" t="s">
        <v>1096</v>
      </c>
      <c r="D63" s="661" t="s">
        <v>1097</v>
      </c>
      <c r="E63" s="661" t="s">
        <v>1098</v>
      </c>
      <c r="F63" s="664"/>
      <c r="G63" s="664"/>
      <c r="H63" s="677">
        <v>0</v>
      </c>
      <c r="I63" s="664">
        <v>1</v>
      </c>
      <c r="J63" s="664">
        <v>112.75</v>
      </c>
      <c r="K63" s="677">
        <v>1</v>
      </c>
      <c r="L63" s="664">
        <v>1</v>
      </c>
      <c r="M63" s="665">
        <v>112.75</v>
      </c>
    </row>
    <row r="64" spans="1:13" ht="14.4" customHeight="1" x14ac:dyDescent="0.3">
      <c r="A64" s="660" t="s">
        <v>588</v>
      </c>
      <c r="B64" s="661" t="s">
        <v>2527</v>
      </c>
      <c r="C64" s="661" t="s">
        <v>1551</v>
      </c>
      <c r="D64" s="661" t="s">
        <v>1552</v>
      </c>
      <c r="E64" s="661" t="s">
        <v>1553</v>
      </c>
      <c r="F64" s="664"/>
      <c r="G64" s="664"/>
      <c r="H64" s="677">
        <v>0</v>
      </c>
      <c r="I64" s="664">
        <v>2</v>
      </c>
      <c r="J64" s="664">
        <v>944.96000000000015</v>
      </c>
      <c r="K64" s="677">
        <v>1</v>
      </c>
      <c r="L64" s="664">
        <v>2</v>
      </c>
      <c r="M64" s="665">
        <v>944.96000000000015</v>
      </c>
    </row>
    <row r="65" spans="1:13" ht="14.4" customHeight="1" x14ac:dyDescent="0.3">
      <c r="A65" s="660" t="s">
        <v>588</v>
      </c>
      <c r="B65" s="661" t="s">
        <v>2528</v>
      </c>
      <c r="C65" s="661" t="s">
        <v>1521</v>
      </c>
      <c r="D65" s="661" t="s">
        <v>1522</v>
      </c>
      <c r="E65" s="661" t="s">
        <v>2529</v>
      </c>
      <c r="F65" s="664"/>
      <c r="G65" s="664"/>
      <c r="H65" s="677">
        <v>0</v>
      </c>
      <c r="I65" s="664">
        <v>1</v>
      </c>
      <c r="J65" s="664">
        <v>51.67000000000003</v>
      </c>
      <c r="K65" s="677">
        <v>1</v>
      </c>
      <c r="L65" s="664">
        <v>1</v>
      </c>
      <c r="M65" s="665">
        <v>51.67000000000003</v>
      </c>
    </row>
    <row r="66" spans="1:13" ht="14.4" customHeight="1" x14ac:dyDescent="0.3">
      <c r="A66" s="660" t="s">
        <v>588</v>
      </c>
      <c r="B66" s="661" t="s">
        <v>2530</v>
      </c>
      <c r="C66" s="661" t="s">
        <v>1541</v>
      </c>
      <c r="D66" s="661" t="s">
        <v>1542</v>
      </c>
      <c r="E66" s="661" t="s">
        <v>1022</v>
      </c>
      <c r="F66" s="664"/>
      <c r="G66" s="664"/>
      <c r="H66" s="677">
        <v>0</v>
      </c>
      <c r="I66" s="664">
        <v>1</v>
      </c>
      <c r="J66" s="664">
        <v>23.919958559420099</v>
      </c>
      <c r="K66" s="677">
        <v>1</v>
      </c>
      <c r="L66" s="664">
        <v>1</v>
      </c>
      <c r="M66" s="665">
        <v>23.919958559420099</v>
      </c>
    </row>
    <row r="67" spans="1:13" ht="14.4" customHeight="1" x14ac:dyDescent="0.3">
      <c r="A67" s="660" t="s">
        <v>588</v>
      </c>
      <c r="B67" s="661" t="s">
        <v>2464</v>
      </c>
      <c r="C67" s="661" t="s">
        <v>1170</v>
      </c>
      <c r="D67" s="661" t="s">
        <v>1078</v>
      </c>
      <c r="E67" s="661" t="s">
        <v>1171</v>
      </c>
      <c r="F67" s="664"/>
      <c r="G67" s="664"/>
      <c r="H67" s="677">
        <v>0</v>
      </c>
      <c r="I67" s="664">
        <v>23</v>
      </c>
      <c r="J67" s="664">
        <v>8199.4957415419667</v>
      </c>
      <c r="K67" s="677">
        <v>1</v>
      </c>
      <c r="L67" s="664">
        <v>23</v>
      </c>
      <c r="M67" s="665">
        <v>8199.4957415419667</v>
      </c>
    </row>
    <row r="68" spans="1:13" ht="14.4" customHeight="1" x14ac:dyDescent="0.3">
      <c r="A68" s="660" t="s">
        <v>588</v>
      </c>
      <c r="B68" s="661" t="s">
        <v>2464</v>
      </c>
      <c r="C68" s="661" t="s">
        <v>1173</v>
      </c>
      <c r="D68" s="661" t="s">
        <v>1078</v>
      </c>
      <c r="E68" s="661" t="s">
        <v>1174</v>
      </c>
      <c r="F68" s="664"/>
      <c r="G68" s="664"/>
      <c r="H68" s="677">
        <v>0</v>
      </c>
      <c r="I68" s="664">
        <v>267</v>
      </c>
      <c r="J68" s="664">
        <v>111297.24035884069</v>
      </c>
      <c r="K68" s="677">
        <v>1</v>
      </c>
      <c r="L68" s="664">
        <v>267</v>
      </c>
      <c r="M68" s="665">
        <v>111297.24035884069</v>
      </c>
    </row>
    <row r="69" spans="1:13" ht="14.4" customHeight="1" x14ac:dyDescent="0.3">
      <c r="A69" s="660" t="s">
        <v>588</v>
      </c>
      <c r="B69" s="661" t="s">
        <v>2464</v>
      </c>
      <c r="C69" s="661" t="s">
        <v>1077</v>
      </c>
      <c r="D69" s="661" t="s">
        <v>1078</v>
      </c>
      <c r="E69" s="661" t="s">
        <v>1079</v>
      </c>
      <c r="F69" s="664"/>
      <c r="G69" s="664"/>
      <c r="H69" s="677">
        <v>0</v>
      </c>
      <c r="I69" s="664">
        <v>50</v>
      </c>
      <c r="J69" s="664">
        <v>24609.991176077896</v>
      </c>
      <c r="K69" s="677">
        <v>1</v>
      </c>
      <c r="L69" s="664">
        <v>50</v>
      </c>
      <c r="M69" s="665">
        <v>24609.991176077896</v>
      </c>
    </row>
    <row r="70" spans="1:13" ht="14.4" customHeight="1" x14ac:dyDescent="0.3">
      <c r="A70" s="660" t="s">
        <v>588</v>
      </c>
      <c r="B70" s="661" t="s">
        <v>2464</v>
      </c>
      <c r="C70" s="661" t="s">
        <v>1081</v>
      </c>
      <c r="D70" s="661" t="s">
        <v>1078</v>
      </c>
      <c r="E70" s="661" t="s">
        <v>1082</v>
      </c>
      <c r="F70" s="664"/>
      <c r="G70" s="664"/>
      <c r="H70" s="677">
        <v>0</v>
      </c>
      <c r="I70" s="664">
        <v>2</v>
      </c>
      <c r="J70" s="664">
        <v>1886.0000000000005</v>
      </c>
      <c r="K70" s="677">
        <v>1</v>
      </c>
      <c r="L70" s="664">
        <v>2</v>
      </c>
      <c r="M70" s="665">
        <v>1886.0000000000005</v>
      </c>
    </row>
    <row r="71" spans="1:13" ht="14.4" customHeight="1" x14ac:dyDescent="0.3">
      <c r="A71" s="660" t="s">
        <v>588</v>
      </c>
      <c r="B71" s="661" t="s">
        <v>2464</v>
      </c>
      <c r="C71" s="661" t="s">
        <v>1511</v>
      </c>
      <c r="D71" s="661" t="s">
        <v>1078</v>
      </c>
      <c r="E71" s="661" t="s">
        <v>1512</v>
      </c>
      <c r="F71" s="664"/>
      <c r="G71" s="664"/>
      <c r="H71" s="677">
        <v>0</v>
      </c>
      <c r="I71" s="664">
        <v>1</v>
      </c>
      <c r="J71" s="664">
        <v>1057.4600000000003</v>
      </c>
      <c r="K71" s="677">
        <v>1</v>
      </c>
      <c r="L71" s="664">
        <v>1</v>
      </c>
      <c r="M71" s="665">
        <v>1057.4600000000003</v>
      </c>
    </row>
    <row r="72" spans="1:13" ht="14.4" customHeight="1" x14ac:dyDescent="0.3">
      <c r="A72" s="660" t="s">
        <v>588</v>
      </c>
      <c r="B72" s="661" t="s">
        <v>2464</v>
      </c>
      <c r="C72" s="661" t="s">
        <v>1528</v>
      </c>
      <c r="D72" s="661" t="s">
        <v>1116</v>
      </c>
      <c r="E72" s="661" t="s">
        <v>1512</v>
      </c>
      <c r="F72" s="664"/>
      <c r="G72" s="664"/>
      <c r="H72" s="677">
        <v>0</v>
      </c>
      <c r="I72" s="664">
        <v>1</v>
      </c>
      <c r="J72" s="664">
        <v>2475.9367646615901</v>
      </c>
      <c r="K72" s="677">
        <v>1</v>
      </c>
      <c r="L72" s="664">
        <v>1</v>
      </c>
      <c r="M72" s="665">
        <v>2475.9367646615901</v>
      </c>
    </row>
    <row r="73" spans="1:13" ht="14.4" customHeight="1" x14ac:dyDescent="0.3">
      <c r="A73" s="660" t="s">
        <v>588</v>
      </c>
      <c r="B73" s="661" t="s">
        <v>2465</v>
      </c>
      <c r="C73" s="661" t="s">
        <v>1067</v>
      </c>
      <c r="D73" s="661" t="s">
        <v>1068</v>
      </c>
      <c r="E73" s="661" t="s">
        <v>2466</v>
      </c>
      <c r="F73" s="664"/>
      <c r="G73" s="664"/>
      <c r="H73" s="677">
        <v>0</v>
      </c>
      <c r="I73" s="664">
        <v>1</v>
      </c>
      <c r="J73" s="664">
        <v>47.240171667890152</v>
      </c>
      <c r="K73" s="677">
        <v>1</v>
      </c>
      <c r="L73" s="664">
        <v>1</v>
      </c>
      <c r="M73" s="665">
        <v>47.240171667890152</v>
      </c>
    </row>
    <row r="74" spans="1:13" ht="14.4" customHeight="1" x14ac:dyDescent="0.3">
      <c r="A74" s="660" t="s">
        <v>588</v>
      </c>
      <c r="B74" s="661" t="s">
        <v>2467</v>
      </c>
      <c r="C74" s="661" t="s">
        <v>1503</v>
      </c>
      <c r="D74" s="661" t="s">
        <v>2531</v>
      </c>
      <c r="E74" s="661" t="s">
        <v>2532</v>
      </c>
      <c r="F74" s="664"/>
      <c r="G74" s="664"/>
      <c r="H74" s="677">
        <v>0</v>
      </c>
      <c r="I74" s="664">
        <v>1</v>
      </c>
      <c r="J74" s="664">
        <v>108.37966934817581</v>
      </c>
      <c r="K74" s="677">
        <v>1</v>
      </c>
      <c r="L74" s="664">
        <v>1</v>
      </c>
      <c r="M74" s="665">
        <v>108.37966934817581</v>
      </c>
    </row>
    <row r="75" spans="1:13" ht="14.4" customHeight="1" x14ac:dyDescent="0.3">
      <c r="A75" s="660" t="s">
        <v>588</v>
      </c>
      <c r="B75" s="661" t="s">
        <v>2468</v>
      </c>
      <c r="C75" s="661" t="s">
        <v>1107</v>
      </c>
      <c r="D75" s="661" t="s">
        <v>1108</v>
      </c>
      <c r="E75" s="661" t="s">
        <v>1109</v>
      </c>
      <c r="F75" s="664"/>
      <c r="G75" s="664"/>
      <c r="H75" s="677">
        <v>0</v>
      </c>
      <c r="I75" s="664">
        <v>2</v>
      </c>
      <c r="J75" s="664">
        <v>159.66</v>
      </c>
      <c r="K75" s="677">
        <v>1</v>
      </c>
      <c r="L75" s="664">
        <v>2</v>
      </c>
      <c r="M75" s="665">
        <v>159.66</v>
      </c>
    </row>
    <row r="76" spans="1:13" ht="14.4" customHeight="1" x14ac:dyDescent="0.3">
      <c r="A76" s="660" t="s">
        <v>588</v>
      </c>
      <c r="B76" s="661" t="s">
        <v>2469</v>
      </c>
      <c r="C76" s="661" t="s">
        <v>1518</v>
      </c>
      <c r="D76" s="661" t="s">
        <v>1519</v>
      </c>
      <c r="E76" s="661" t="s">
        <v>752</v>
      </c>
      <c r="F76" s="664"/>
      <c r="G76" s="664"/>
      <c r="H76" s="677">
        <v>0</v>
      </c>
      <c r="I76" s="664">
        <v>1</v>
      </c>
      <c r="J76" s="664">
        <v>55.140710840411302</v>
      </c>
      <c r="K76" s="677">
        <v>1</v>
      </c>
      <c r="L76" s="664">
        <v>1</v>
      </c>
      <c r="M76" s="665">
        <v>55.140710840411302</v>
      </c>
    </row>
    <row r="77" spans="1:13" ht="14.4" customHeight="1" x14ac:dyDescent="0.3">
      <c r="A77" s="660" t="s">
        <v>588</v>
      </c>
      <c r="B77" s="661" t="s">
        <v>2533</v>
      </c>
      <c r="C77" s="661" t="s">
        <v>1574</v>
      </c>
      <c r="D77" s="661" t="s">
        <v>1575</v>
      </c>
      <c r="E77" s="661" t="s">
        <v>877</v>
      </c>
      <c r="F77" s="664"/>
      <c r="G77" s="664"/>
      <c r="H77" s="677">
        <v>0</v>
      </c>
      <c r="I77" s="664">
        <v>1</v>
      </c>
      <c r="J77" s="664">
        <v>40.25</v>
      </c>
      <c r="K77" s="677">
        <v>1</v>
      </c>
      <c r="L77" s="664">
        <v>1</v>
      </c>
      <c r="M77" s="665">
        <v>40.25</v>
      </c>
    </row>
    <row r="78" spans="1:13" ht="14.4" customHeight="1" x14ac:dyDescent="0.3">
      <c r="A78" s="660" t="s">
        <v>588</v>
      </c>
      <c r="B78" s="661" t="s">
        <v>2534</v>
      </c>
      <c r="C78" s="661" t="s">
        <v>1470</v>
      </c>
      <c r="D78" s="661" t="s">
        <v>1471</v>
      </c>
      <c r="E78" s="661" t="s">
        <v>1472</v>
      </c>
      <c r="F78" s="664"/>
      <c r="G78" s="664"/>
      <c r="H78" s="677">
        <v>0</v>
      </c>
      <c r="I78" s="664">
        <v>1</v>
      </c>
      <c r="J78" s="664">
        <v>128.71</v>
      </c>
      <c r="K78" s="677">
        <v>1</v>
      </c>
      <c r="L78" s="664">
        <v>1</v>
      </c>
      <c r="M78" s="665">
        <v>128.71</v>
      </c>
    </row>
    <row r="79" spans="1:13" ht="14.4" customHeight="1" x14ac:dyDescent="0.3">
      <c r="A79" s="660" t="s">
        <v>588</v>
      </c>
      <c r="B79" s="661" t="s">
        <v>2535</v>
      </c>
      <c r="C79" s="661" t="s">
        <v>1487</v>
      </c>
      <c r="D79" s="661" t="s">
        <v>1488</v>
      </c>
      <c r="E79" s="661" t="s">
        <v>1489</v>
      </c>
      <c r="F79" s="664"/>
      <c r="G79" s="664"/>
      <c r="H79" s="677">
        <v>0</v>
      </c>
      <c r="I79" s="664">
        <v>1</v>
      </c>
      <c r="J79" s="664">
        <v>8.1700000000000035</v>
      </c>
      <c r="K79" s="677">
        <v>1</v>
      </c>
      <c r="L79" s="664">
        <v>1</v>
      </c>
      <c r="M79" s="665">
        <v>8.1700000000000035</v>
      </c>
    </row>
    <row r="80" spans="1:13" ht="14.4" customHeight="1" x14ac:dyDescent="0.3">
      <c r="A80" s="660" t="s">
        <v>588</v>
      </c>
      <c r="B80" s="661" t="s">
        <v>2477</v>
      </c>
      <c r="C80" s="661" t="s">
        <v>1145</v>
      </c>
      <c r="D80" s="661" t="s">
        <v>1146</v>
      </c>
      <c r="E80" s="661" t="s">
        <v>1147</v>
      </c>
      <c r="F80" s="664"/>
      <c r="G80" s="664"/>
      <c r="H80" s="677">
        <v>0</v>
      </c>
      <c r="I80" s="664">
        <v>3</v>
      </c>
      <c r="J80" s="664">
        <v>129.46022368352388</v>
      </c>
      <c r="K80" s="677">
        <v>1</v>
      </c>
      <c r="L80" s="664">
        <v>3</v>
      </c>
      <c r="M80" s="665">
        <v>129.46022368352388</v>
      </c>
    </row>
    <row r="81" spans="1:13" ht="14.4" customHeight="1" x14ac:dyDescent="0.3">
      <c r="A81" s="660" t="s">
        <v>588</v>
      </c>
      <c r="B81" s="661" t="s">
        <v>2536</v>
      </c>
      <c r="C81" s="661" t="s">
        <v>1287</v>
      </c>
      <c r="D81" s="661" t="s">
        <v>1288</v>
      </c>
      <c r="E81" s="661" t="s">
        <v>1289</v>
      </c>
      <c r="F81" s="664">
        <v>1</v>
      </c>
      <c r="G81" s="664">
        <v>100.73</v>
      </c>
      <c r="H81" s="677">
        <v>1</v>
      </c>
      <c r="I81" s="664"/>
      <c r="J81" s="664"/>
      <c r="K81" s="677">
        <v>0</v>
      </c>
      <c r="L81" s="664">
        <v>1</v>
      </c>
      <c r="M81" s="665">
        <v>100.73</v>
      </c>
    </row>
    <row r="82" spans="1:13" ht="14.4" customHeight="1" x14ac:dyDescent="0.3">
      <c r="A82" s="660" t="s">
        <v>588</v>
      </c>
      <c r="B82" s="661" t="s">
        <v>2478</v>
      </c>
      <c r="C82" s="661" t="s">
        <v>1071</v>
      </c>
      <c r="D82" s="661" t="s">
        <v>1072</v>
      </c>
      <c r="E82" s="661" t="s">
        <v>881</v>
      </c>
      <c r="F82" s="664"/>
      <c r="G82" s="664"/>
      <c r="H82" s="677">
        <v>0</v>
      </c>
      <c r="I82" s="664">
        <v>1</v>
      </c>
      <c r="J82" s="664">
        <v>49.550062460422005</v>
      </c>
      <c r="K82" s="677">
        <v>1</v>
      </c>
      <c r="L82" s="664">
        <v>1</v>
      </c>
      <c r="M82" s="665">
        <v>49.550062460422005</v>
      </c>
    </row>
    <row r="83" spans="1:13" ht="14.4" customHeight="1" x14ac:dyDescent="0.3">
      <c r="A83" s="660" t="s">
        <v>588</v>
      </c>
      <c r="B83" s="661" t="s">
        <v>2537</v>
      </c>
      <c r="C83" s="661" t="s">
        <v>1544</v>
      </c>
      <c r="D83" s="661" t="s">
        <v>1545</v>
      </c>
      <c r="E83" s="661" t="s">
        <v>841</v>
      </c>
      <c r="F83" s="664"/>
      <c r="G83" s="664"/>
      <c r="H83" s="677">
        <v>0</v>
      </c>
      <c r="I83" s="664">
        <v>1</v>
      </c>
      <c r="J83" s="664">
        <v>63.870186406604624</v>
      </c>
      <c r="K83" s="677">
        <v>1</v>
      </c>
      <c r="L83" s="664">
        <v>1</v>
      </c>
      <c r="M83" s="665">
        <v>63.870186406604624</v>
      </c>
    </row>
    <row r="84" spans="1:13" ht="14.4" customHeight="1" x14ac:dyDescent="0.3">
      <c r="A84" s="660" t="s">
        <v>588</v>
      </c>
      <c r="B84" s="661" t="s">
        <v>2538</v>
      </c>
      <c r="C84" s="661" t="s">
        <v>1538</v>
      </c>
      <c r="D84" s="661" t="s">
        <v>1539</v>
      </c>
      <c r="E84" s="661" t="s">
        <v>841</v>
      </c>
      <c r="F84" s="664"/>
      <c r="G84" s="664"/>
      <c r="H84" s="677">
        <v>0</v>
      </c>
      <c r="I84" s="664">
        <v>1</v>
      </c>
      <c r="J84" s="664">
        <v>151.63999999999993</v>
      </c>
      <c r="K84" s="677">
        <v>1</v>
      </c>
      <c r="L84" s="664">
        <v>1</v>
      </c>
      <c r="M84" s="665">
        <v>151.63999999999993</v>
      </c>
    </row>
    <row r="85" spans="1:13" ht="14.4" customHeight="1" x14ac:dyDescent="0.3">
      <c r="A85" s="660" t="s">
        <v>588</v>
      </c>
      <c r="B85" s="661" t="s">
        <v>2539</v>
      </c>
      <c r="C85" s="661" t="s">
        <v>1495</v>
      </c>
      <c r="D85" s="661" t="s">
        <v>1496</v>
      </c>
      <c r="E85" s="661" t="s">
        <v>2540</v>
      </c>
      <c r="F85" s="664"/>
      <c r="G85" s="664"/>
      <c r="H85" s="677">
        <v>0</v>
      </c>
      <c r="I85" s="664">
        <v>1</v>
      </c>
      <c r="J85" s="664">
        <v>123.05035912529668</v>
      </c>
      <c r="K85" s="677">
        <v>1</v>
      </c>
      <c r="L85" s="664">
        <v>1</v>
      </c>
      <c r="M85" s="665">
        <v>123.05035912529668</v>
      </c>
    </row>
    <row r="86" spans="1:13" ht="14.4" customHeight="1" x14ac:dyDescent="0.3">
      <c r="A86" s="660" t="s">
        <v>588</v>
      </c>
      <c r="B86" s="661" t="s">
        <v>2485</v>
      </c>
      <c r="C86" s="661" t="s">
        <v>1184</v>
      </c>
      <c r="D86" s="661" t="s">
        <v>2487</v>
      </c>
      <c r="E86" s="661" t="s">
        <v>2488</v>
      </c>
      <c r="F86" s="664"/>
      <c r="G86" s="664"/>
      <c r="H86" s="677">
        <v>0</v>
      </c>
      <c r="I86" s="664">
        <v>38</v>
      </c>
      <c r="J86" s="664">
        <v>1489.9890219904796</v>
      </c>
      <c r="K86" s="677">
        <v>1</v>
      </c>
      <c r="L86" s="664">
        <v>38</v>
      </c>
      <c r="M86" s="665">
        <v>1489.9890219904796</v>
      </c>
    </row>
    <row r="87" spans="1:13" ht="14.4" customHeight="1" x14ac:dyDescent="0.3">
      <c r="A87" s="660" t="s">
        <v>588</v>
      </c>
      <c r="B87" s="661" t="s">
        <v>2485</v>
      </c>
      <c r="C87" s="661" t="s">
        <v>1491</v>
      </c>
      <c r="D87" s="661" t="s">
        <v>2541</v>
      </c>
      <c r="E87" s="661" t="s">
        <v>2542</v>
      </c>
      <c r="F87" s="664"/>
      <c r="G87" s="664"/>
      <c r="H87" s="677">
        <v>0</v>
      </c>
      <c r="I87" s="664">
        <v>13</v>
      </c>
      <c r="J87" s="664">
        <v>472.42909225990172</v>
      </c>
      <c r="K87" s="677">
        <v>1</v>
      </c>
      <c r="L87" s="664">
        <v>13</v>
      </c>
      <c r="M87" s="665">
        <v>472.42909225990172</v>
      </c>
    </row>
    <row r="88" spans="1:13" ht="14.4" customHeight="1" x14ac:dyDescent="0.3">
      <c r="A88" s="660" t="s">
        <v>588</v>
      </c>
      <c r="B88" s="661" t="s">
        <v>2489</v>
      </c>
      <c r="C88" s="661" t="s">
        <v>1284</v>
      </c>
      <c r="D88" s="661" t="s">
        <v>1285</v>
      </c>
      <c r="E88" s="661" t="s">
        <v>1286</v>
      </c>
      <c r="F88" s="664">
        <v>1</v>
      </c>
      <c r="G88" s="664">
        <v>49.889999999999986</v>
      </c>
      <c r="H88" s="677">
        <v>1</v>
      </c>
      <c r="I88" s="664"/>
      <c r="J88" s="664"/>
      <c r="K88" s="677">
        <v>0</v>
      </c>
      <c r="L88" s="664">
        <v>1</v>
      </c>
      <c r="M88" s="665">
        <v>49.889999999999986</v>
      </c>
    </row>
    <row r="89" spans="1:13" ht="14.4" customHeight="1" x14ac:dyDescent="0.3">
      <c r="A89" s="660" t="s">
        <v>588</v>
      </c>
      <c r="B89" s="661" t="s">
        <v>2490</v>
      </c>
      <c r="C89" s="661" t="s">
        <v>1218</v>
      </c>
      <c r="D89" s="661" t="s">
        <v>2493</v>
      </c>
      <c r="E89" s="661" t="s">
        <v>2494</v>
      </c>
      <c r="F89" s="664"/>
      <c r="G89" s="664"/>
      <c r="H89" s="677">
        <v>0</v>
      </c>
      <c r="I89" s="664">
        <v>6.6</v>
      </c>
      <c r="J89" s="664">
        <v>607.20000000000005</v>
      </c>
      <c r="K89" s="677">
        <v>1</v>
      </c>
      <c r="L89" s="664">
        <v>6.6</v>
      </c>
      <c r="M89" s="665">
        <v>607.20000000000005</v>
      </c>
    </row>
    <row r="90" spans="1:13" ht="14.4" customHeight="1" x14ac:dyDescent="0.3">
      <c r="A90" s="660" t="s">
        <v>588</v>
      </c>
      <c r="B90" s="661" t="s">
        <v>2495</v>
      </c>
      <c r="C90" s="661" t="s">
        <v>1250</v>
      </c>
      <c r="D90" s="661" t="s">
        <v>1251</v>
      </c>
      <c r="E90" s="661" t="s">
        <v>2496</v>
      </c>
      <c r="F90" s="664"/>
      <c r="G90" s="664"/>
      <c r="H90" s="677">
        <v>0</v>
      </c>
      <c r="I90" s="664">
        <v>162.90000000000009</v>
      </c>
      <c r="J90" s="664">
        <v>34011.456584028965</v>
      </c>
      <c r="K90" s="677">
        <v>1</v>
      </c>
      <c r="L90" s="664">
        <v>162.90000000000009</v>
      </c>
      <c r="M90" s="665">
        <v>34011.456584028965</v>
      </c>
    </row>
    <row r="91" spans="1:13" ht="14.4" customHeight="1" x14ac:dyDescent="0.3">
      <c r="A91" s="660" t="s">
        <v>588</v>
      </c>
      <c r="B91" s="661" t="s">
        <v>2497</v>
      </c>
      <c r="C91" s="661" t="s">
        <v>1243</v>
      </c>
      <c r="D91" s="661" t="s">
        <v>1244</v>
      </c>
      <c r="E91" s="661" t="s">
        <v>1578</v>
      </c>
      <c r="F91" s="664"/>
      <c r="G91" s="664"/>
      <c r="H91" s="677">
        <v>0</v>
      </c>
      <c r="I91" s="664">
        <v>52</v>
      </c>
      <c r="J91" s="664">
        <v>7136.0703343422165</v>
      </c>
      <c r="K91" s="677">
        <v>1</v>
      </c>
      <c r="L91" s="664">
        <v>52</v>
      </c>
      <c r="M91" s="665">
        <v>7136.0703343422165</v>
      </c>
    </row>
    <row r="92" spans="1:13" ht="14.4" customHeight="1" x14ac:dyDescent="0.3">
      <c r="A92" s="660" t="s">
        <v>588</v>
      </c>
      <c r="B92" s="661" t="s">
        <v>2497</v>
      </c>
      <c r="C92" s="661" t="s">
        <v>1254</v>
      </c>
      <c r="D92" s="661" t="s">
        <v>2498</v>
      </c>
      <c r="E92" s="661" t="s">
        <v>2499</v>
      </c>
      <c r="F92" s="664"/>
      <c r="G92" s="664"/>
      <c r="H92" s="677">
        <v>0</v>
      </c>
      <c r="I92" s="664">
        <v>80</v>
      </c>
      <c r="J92" s="664">
        <v>6017.6017346763465</v>
      </c>
      <c r="K92" s="677">
        <v>1</v>
      </c>
      <c r="L92" s="664">
        <v>80</v>
      </c>
      <c r="M92" s="665">
        <v>6017.6017346763465</v>
      </c>
    </row>
    <row r="93" spans="1:13" ht="14.4" customHeight="1" x14ac:dyDescent="0.3">
      <c r="A93" s="660" t="s">
        <v>588</v>
      </c>
      <c r="B93" s="661" t="s">
        <v>2500</v>
      </c>
      <c r="C93" s="661" t="s">
        <v>1258</v>
      </c>
      <c r="D93" s="661" t="s">
        <v>1259</v>
      </c>
      <c r="E93" s="661" t="s">
        <v>1260</v>
      </c>
      <c r="F93" s="664"/>
      <c r="G93" s="664"/>
      <c r="H93" s="677">
        <v>0</v>
      </c>
      <c r="I93" s="664">
        <v>3</v>
      </c>
      <c r="J93" s="664">
        <v>313.26004930393356</v>
      </c>
      <c r="K93" s="677">
        <v>1</v>
      </c>
      <c r="L93" s="664">
        <v>3</v>
      </c>
      <c r="M93" s="665">
        <v>313.26004930393356</v>
      </c>
    </row>
    <row r="94" spans="1:13" ht="14.4" customHeight="1" x14ac:dyDescent="0.3">
      <c r="A94" s="660" t="s">
        <v>588</v>
      </c>
      <c r="B94" s="661" t="s">
        <v>2500</v>
      </c>
      <c r="C94" s="661" t="s">
        <v>1262</v>
      </c>
      <c r="D94" s="661" t="s">
        <v>1266</v>
      </c>
      <c r="E94" s="661" t="s">
        <v>2501</v>
      </c>
      <c r="F94" s="664"/>
      <c r="G94" s="664"/>
      <c r="H94" s="677">
        <v>0</v>
      </c>
      <c r="I94" s="664">
        <v>20</v>
      </c>
      <c r="J94" s="664">
        <v>1479.9996229829378</v>
      </c>
      <c r="K94" s="677">
        <v>1</v>
      </c>
      <c r="L94" s="664">
        <v>20</v>
      </c>
      <c r="M94" s="665">
        <v>1479.9996229829378</v>
      </c>
    </row>
    <row r="95" spans="1:13" ht="14.4" customHeight="1" x14ac:dyDescent="0.3">
      <c r="A95" s="660" t="s">
        <v>588</v>
      </c>
      <c r="B95" s="661" t="s">
        <v>2500</v>
      </c>
      <c r="C95" s="661" t="s">
        <v>1239</v>
      </c>
      <c r="D95" s="661" t="s">
        <v>1266</v>
      </c>
      <c r="E95" s="661" t="s">
        <v>2502</v>
      </c>
      <c r="F95" s="664"/>
      <c r="G95" s="664"/>
      <c r="H95" s="677">
        <v>0</v>
      </c>
      <c r="I95" s="664">
        <v>138</v>
      </c>
      <c r="J95" s="664">
        <v>12226.791265510341</v>
      </c>
      <c r="K95" s="677">
        <v>1</v>
      </c>
      <c r="L95" s="664">
        <v>138</v>
      </c>
      <c r="M95" s="665">
        <v>12226.791265510341</v>
      </c>
    </row>
    <row r="96" spans="1:13" ht="14.4" customHeight="1" x14ac:dyDescent="0.3">
      <c r="A96" s="660" t="s">
        <v>588</v>
      </c>
      <c r="B96" s="661" t="s">
        <v>2500</v>
      </c>
      <c r="C96" s="661" t="s">
        <v>1265</v>
      </c>
      <c r="D96" s="661" t="s">
        <v>1266</v>
      </c>
      <c r="E96" s="661" t="s">
        <v>1267</v>
      </c>
      <c r="F96" s="664"/>
      <c r="G96" s="664"/>
      <c r="H96" s="677">
        <v>0</v>
      </c>
      <c r="I96" s="664">
        <v>20</v>
      </c>
      <c r="J96" s="664">
        <v>1195.8</v>
      </c>
      <c r="K96" s="677">
        <v>1</v>
      </c>
      <c r="L96" s="664">
        <v>20</v>
      </c>
      <c r="M96" s="665">
        <v>1195.8</v>
      </c>
    </row>
    <row r="97" spans="1:13" ht="14.4" customHeight="1" x14ac:dyDescent="0.3">
      <c r="A97" s="660" t="s">
        <v>588</v>
      </c>
      <c r="B97" s="661" t="s">
        <v>2543</v>
      </c>
      <c r="C97" s="661" t="s">
        <v>1580</v>
      </c>
      <c r="D97" s="661" t="s">
        <v>1581</v>
      </c>
      <c r="E97" s="661" t="s">
        <v>2544</v>
      </c>
      <c r="F97" s="664"/>
      <c r="G97" s="664"/>
      <c r="H97" s="677">
        <v>0</v>
      </c>
      <c r="I97" s="664">
        <v>5</v>
      </c>
      <c r="J97" s="664">
        <v>272.14999999999998</v>
      </c>
      <c r="K97" s="677">
        <v>1</v>
      </c>
      <c r="L97" s="664">
        <v>5</v>
      </c>
      <c r="M97" s="665">
        <v>272.14999999999998</v>
      </c>
    </row>
    <row r="98" spans="1:13" ht="14.4" customHeight="1" x14ac:dyDescent="0.3">
      <c r="A98" s="660" t="s">
        <v>588</v>
      </c>
      <c r="B98" s="661" t="s">
        <v>2545</v>
      </c>
      <c r="C98" s="661" t="s">
        <v>1576</v>
      </c>
      <c r="D98" s="661" t="s">
        <v>1577</v>
      </c>
      <c r="E98" s="661" t="s">
        <v>1578</v>
      </c>
      <c r="F98" s="664"/>
      <c r="G98" s="664"/>
      <c r="H98" s="677">
        <v>0</v>
      </c>
      <c r="I98" s="664">
        <v>1</v>
      </c>
      <c r="J98" s="664">
        <v>251.87</v>
      </c>
      <c r="K98" s="677">
        <v>1</v>
      </c>
      <c r="L98" s="664">
        <v>1</v>
      </c>
      <c r="M98" s="665">
        <v>251.87</v>
      </c>
    </row>
    <row r="99" spans="1:13" ht="14.4" customHeight="1" x14ac:dyDescent="0.3">
      <c r="A99" s="660" t="s">
        <v>588</v>
      </c>
      <c r="B99" s="661" t="s">
        <v>2546</v>
      </c>
      <c r="C99" s="661" t="s">
        <v>1547</v>
      </c>
      <c r="D99" s="661" t="s">
        <v>1548</v>
      </c>
      <c r="E99" s="661" t="s">
        <v>2547</v>
      </c>
      <c r="F99" s="664"/>
      <c r="G99" s="664"/>
      <c r="H99" s="677">
        <v>0</v>
      </c>
      <c r="I99" s="664">
        <v>1</v>
      </c>
      <c r="J99" s="664">
        <v>59.05</v>
      </c>
      <c r="K99" s="677">
        <v>1</v>
      </c>
      <c r="L99" s="664">
        <v>1</v>
      </c>
      <c r="M99" s="665">
        <v>59.05</v>
      </c>
    </row>
    <row r="100" spans="1:13" ht="14.4" customHeight="1" x14ac:dyDescent="0.3">
      <c r="A100" s="660" t="s">
        <v>588</v>
      </c>
      <c r="B100" s="661" t="s">
        <v>2504</v>
      </c>
      <c r="C100" s="661" t="s">
        <v>1155</v>
      </c>
      <c r="D100" s="661" t="s">
        <v>612</v>
      </c>
      <c r="E100" s="661" t="s">
        <v>2505</v>
      </c>
      <c r="F100" s="664"/>
      <c r="G100" s="664"/>
      <c r="H100" s="677">
        <v>0</v>
      </c>
      <c r="I100" s="664">
        <v>15</v>
      </c>
      <c r="J100" s="664">
        <v>1037.916832818798</v>
      </c>
      <c r="K100" s="677">
        <v>1</v>
      </c>
      <c r="L100" s="664">
        <v>15</v>
      </c>
      <c r="M100" s="665">
        <v>1037.916832818798</v>
      </c>
    </row>
    <row r="101" spans="1:13" ht="14.4" customHeight="1" x14ac:dyDescent="0.3">
      <c r="A101" s="660" t="s">
        <v>588</v>
      </c>
      <c r="B101" s="661" t="s">
        <v>2504</v>
      </c>
      <c r="C101" s="661" t="s">
        <v>1064</v>
      </c>
      <c r="D101" s="661" t="s">
        <v>612</v>
      </c>
      <c r="E101" s="661" t="s">
        <v>613</v>
      </c>
      <c r="F101" s="664"/>
      <c r="G101" s="664"/>
      <c r="H101" s="677">
        <v>0</v>
      </c>
      <c r="I101" s="664">
        <v>17</v>
      </c>
      <c r="J101" s="664">
        <v>2039.5796579490059</v>
      </c>
      <c r="K101" s="677">
        <v>1</v>
      </c>
      <c r="L101" s="664">
        <v>17</v>
      </c>
      <c r="M101" s="665">
        <v>2039.5796579490059</v>
      </c>
    </row>
    <row r="102" spans="1:13" ht="14.4" customHeight="1" x14ac:dyDescent="0.3">
      <c r="A102" s="660" t="s">
        <v>588</v>
      </c>
      <c r="B102" s="661" t="s">
        <v>2506</v>
      </c>
      <c r="C102" s="661" t="s">
        <v>1514</v>
      </c>
      <c r="D102" s="661" t="s">
        <v>1515</v>
      </c>
      <c r="E102" s="661" t="s">
        <v>1516</v>
      </c>
      <c r="F102" s="664"/>
      <c r="G102" s="664"/>
      <c r="H102" s="677">
        <v>0</v>
      </c>
      <c r="I102" s="664">
        <v>1</v>
      </c>
      <c r="J102" s="664">
        <v>40.269916531047201</v>
      </c>
      <c r="K102" s="677">
        <v>1</v>
      </c>
      <c r="L102" s="664">
        <v>1</v>
      </c>
      <c r="M102" s="665">
        <v>40.269916531047201</v>
      </c>
    </row>
    <row r="103" spans="1:13" ht="14.4" customHeight="1" x14ac:dyDescent="0.3">
      <c r="A103" s="660" t="s">
        <v>588</v>
      </c>
      <c r="B103" s="661" t="s">
        <v>2506</v>
      </c>
      <c r="C103" s="661" t="s">
        <v>1084</v>
      </c>
      <c r="D103" s="661" t="s">
        <v>1085</v>
      </c>
      <c r="E103" s="661" t="s">
        <v>1086</v>
      </c>
      <c r="F103" s="664"/>
      <c r="G103" s="664"/>
      <c r="H103" s="677">
        <v>0</v>
      </c>
      <c r="I103" s="664">
        <v>14</v>
      </c>
      <c r="J103" s="664">
        <v>858.88989391110215</v>
      </c>
      <c r="K103" s="677">
        <v>1</v>
      </c>
      <c r="L103" s="664">
        <v>14</v>
      </c>
      <c r="M103" s="665">
        <v>858.88989391110215</v>
      </c>
    </row>
    <row r="104" spans="1:13" ht="14.4" customHeight="1" x14ac:dyDescent="0.3">
      <c r="A104" s="660" t="s">
        <v>588</v>
      </c>
      <c r="B104" s="661" t="s">
        <v>2506</v>
      </c>
      <c r="C104" s="661" t="s">
        <v>1088</v>
      </c>
      <c r="D104" s="661" t="s">
        <v>1089</v>
      </c>
      <c r="E104" s="661" t="s">
        <v>1090</v>
      </c>
      <c r="F104" s="664"/>
      <c r="G104" s="664"/>
      <c r="H104" s="677">
        <v>0</v>
      </c>
      <c r="I104" s="664">
        <v>5</v>
      </c>
      <c r="J104" s="664">
        <v>294.07000000000005</v>
      </c>
      <c r="K104" s="677">
        <v>1</v>
      </c>
      <c r="L104" s="664">
        <v>5</v>
      </c>
      <c r="M104" s="665">
        <v>294.07000000000005</v>
      </c>
    </row>
    <row r="105" spans="1:13" ht="14.4" customHeight="1" x14ac:dyDescent="0.3">
      <c r="A105" s="660" t="s">
        <v>588</v>
      </c>
      <c r="B105" s="661" t="s">
        <v>2506</v>
      </c>
      <c r="C105" s="661" t="s">
        <v>1525</v>
      </c>
      <c r="D105" s="661" t="s">
        <v>1112</v>
      </c>
      <c r="E105" s="661" t="s">
        <v>2548</v>
      </c>
      <c r="F105" s="664"/>
      <c r="G105" s="664"/>
      <c r="H105" s="677">
        <v>0</v>
      </c>
      <c r="I105" s="664">
        <v>4</v>
      </c>
      <c r="J105" s="664">
        <v>137.6001136642935</v>
      </c>
      <c r="K105" s="677">
        <v>1</v>
      </c>
      <c r="L105" s="664">
        <v>4</v>
      </c>
      <c r="M105" s="665">
        <v>137.6001136642935</v>
      </c>
    </row>
    <row r="106" spans="1:13" ht="14.4" customHeight="1" x14ac:dyDescent="0.3">
      <c r="A106" s="660" t="s">
        <v>588</v>
      </c>
      <c r="B106" s="661" t="s">
        <v>2506</v>
      </c>
      <c r="C106" s="661" t="s">
        <v>1111</v>
      </c>
      <c r="D106" s="661" t="s">
        <v>1112</v>
      </c>
      <c r="E106" s="661" t="s">
        <v>2507</v>
      </c>
      <c r="F106" s="664"/>
      <c r="G106" s="664"/>
      <c r="H106" s="677">
        <v>0</v>
      </c>
      <c r="I106" s="664">
        <v>1</v>
      </c>
      <c r="J106" s="664">
        <v>95.57</v>
      </c>
      <c r="K106" s="677">
        <v>1</v>
      </c>
      <c r="L106" s="664">
        <v>1</v>
      </c>
      <c r="M106" s="665">
        <v>95.57</v>
      </c>
    </row>
    <row r="107" spans="1:13" ht="14.4" customHeight="1" x14ac:dyDescent="0.3">
      <c r="A107" s="660" t="s">
        <v>588</v>
      </c>
      <c r="B107" s="661" t="s">
        <v>2549</v>
      </c>
      <c r="C107" s="661" t="s">
        <v>1555</v>
      </c>
      <c r="D107" s="661" t="s">
        <v>1556</v>
      </c>
      <c r="E107" s="661" t="s">
        <v>2550</v>
      </c>
      <c r="F107" s="664"/>
      <c r="G107" s="664"/>
      <c r="H107" s="677">
        <v>0</v>
      </c>
      <c r="I107" s="664">
        <v>1</v>
      </c>
      <c r="J107" s="664">
        <v>249.63072855300945</v>
      </c>
      <c r="K107" s="677">
        <v>1</v>
      </c>
      <c r="L107" s="664">
        <v>1</v>
      </c>
      <c r="M107" s="665">
        <v>249.63072855300945</v>
      </c>
    </row>
    <row r="108" spans="1:13" ht="14.4" customHeight="1" x14ac:dyDescent="0.3">
      <c r="A108" s="660" t="s">
        <v>588</v>
      </c>
      <c r="B108" s="661" t="s">
        <v>2549</v>
      </c>
      <c r="C108" s="661" t="s">
        <v>1507</v>
      </c>
      <c r="D108" s="661" t="s">
        <v>1508</v>
      </c>
      <c r="E108" s="661" t="s">
        <v>2551</v>
      </c>
      <c r="F108" s="664"/>
      <c r="G108" s="664"/>
      <c r="H108" s="677">
        <v>0</v>
      </c>
      <c r="I108" s="664">
        <v>1</v>
      </c>
      <c r="J108" s="664">
        <v>378.76</v>
      </c>
      <c r="K108" s="677">
        <v>1</v>
      </c>
      <c r="L108" s="664">
        <v>1</v>
      </c>
      <c r="M108" s="665">
        <v>378.76</v>
      </c>
    </row>
    <row r="109" spans="1:13" ht="14.4" customHeight="1" x14ac:dyDescent="0.3">
      <c r="A109" s="660" t="s">
        <v>588</v>
      </c>
      <c r="B109" s="661" t="s">
        <v>2515</v>
      </c>
      <c r="C109" s="661" t="s">
        <v>1531</v>
      </c>
      <c r="D109" s="661" t="s">
        <v>2552</v>
      </c>
      <c r="E109" s="661" t="s">
        <v>2553</v>
      </c>
      <c r="F109" s="664"/>
      <c r="G109" s="664"/>
      <c r="H109" s="677">
        <v>0</v>
      </c>
      <c r="I109" s="664">
        <v>1</v>
      </c>
      <c r="J109" s="664">
        <v>47.33</v>
      </c>
      <c r="K109" s="677">
        <v>1</v>
      </c>
      <c r="L109" s="664">
        <v>1</v>
      </c>
      <c r="M109" s="665">
        <v>47.33</v>
      </c>
    </row>
    <row r="110" spans="1:13" ht="14.4" customHeight="1" x14ac:dyDescent="0.3">
      <c r="A110" s="660" t="s">
        <v>588</v>
      </c>
      <c r="B110" s="661" t="s">
        <v>2515</v>
      </c>
      <c r="C110" s="661" t="s">
        <v>1567</v>
      </c>
      <c r="D110" s="661" t="s">
        <v>2554</v>
      </c>
      <c r="E110" s="661" t="s">
        <v>2555</v>
      </c>
      <c r="F110" s="664"/>
      <c r="G110" s="664"/>
      <c r="H110" s="677">
        <v>0</v>
      </c>
      <c r="I110" s="664">
        <v>1</v>
      </c>
      <c r="J110" s="664">
        <v>62.119999999999969</v>
      </c>
      <c r="K110" s="677">
        <v>1</v>
      </c>
      <c r="L110" s="664">
        <v>1</v>
      </c>
      <c r="M110" s="665">
        <v>62.119999999999969</v>
      </c>
    </row>
    <row r="111" spans="1:13" ht="14.4" customHeight="1" x14ac:dyDescent="0.3">
      <c r="A111" s="660" t="s">
        <v>588</v>
      </c>
      <c r="B111" s="661" t="s">
        <v>2556</v>
      </c>
      <c r="C111" s="661" t="s">
        <v>1499</v>
      </c>
      <c r="D111" s="661" t="s">
        <v>2557</v>
      </c>
      <c r="E111" s="661" t="s">
        <v>2558</v>
      </c>
      <c r="F111" s="664"/>
      <c r="G111" s="664"/>
      <c r="H111" s="677">
        <v>0</v>
      </c>
      <c r="I111" s="664">
        <v>1</v>
      </c>
      <c r="J111" s="664">
        <v>59.050000000000026</v>
      </c>
      <c r="K111" s="677">
        <v>1</v>
      </c>
      <c r="L111" s="664">
        <v>1</v>
      </c>
      <c r="M111" s="665">
        <v>59.050000000000026</v>
      </c>
    </row>
    <row r="112" spans="1:13" ht="14.4" customHeight="1" x14ac:dyDescent="0.3">
      <c r="A112" s="660" t="s">
        <v>588</v>
      </c>
      <c r="B112" s="661" t="s">
        <v>2559</v>
      </c>
      <c r="C112" s="661" t="s">
        <v>1559</v>
      </c>
      <c r="D112" s="661" t="s">
        <v>1560</v>
      </c>
      <c r="E112" s="661" t="s">
        <v>2560</v>
      </c>
      <c r="F112" s="664"/>
      <c r="G112" s="664"/>
      <c r="H112" s="677">
        <v>0</v>
      </c>
      <c r="I112" s="664">
        <v>1</v>
      </c>
      <c r="J112" s="664">
        <v>52.809999999999988</v>
      </c>
      <c r="K112" s="677">
        <v>1</v>
      </c>
      <c r="L112" s="664">
        <v>1</v>
      </c>
      <c r="M112" s="665">
        <v>52.809999999999988</v>
      </c>
    </row>
    <row r="113" spans="1:13" ht="14.4" customHeight="1" x14ac:dyDescent="0.3">
      <c r="A113" s="660" t="s">
        <v>588</v>
      </c>
      <c r="B113" s="661" t="s">
        <v>2525</v>
      </c>
      <c r="C113" s="661" t="s">
        <v>1149</v>
      </c>
      <c r="D113" s="661" t="s">
        <v>1150</v>
      </c>
      <c r="E113" s="661" t="s">
        <v>837</v>
      </c>
      <c r="F113" s="664"/>
      <c r="G113" s="664"/>
      <c r="H113" s="677">
        <v>0</v>
      </c>
      <c r="I113" s="664">
        <v>1</v>
      </c>
      <c r="J113" s="664">
        <v>89.249999999999986</v>
      </c>
      <c r="K113" s="677">
        <v>1</v>
      </c>
      <c r="L113" s="664">
        <v>1</v>
      </c>
      <c r="M113" s="665">
        <v>89.249999999999986</v>
      </c>
    </row>
    <row r="114" spans="1:13" ht="14.4" customHeight="1" x14ac:dyDescent="0.3">
      <c r="A114" s="660" t="s">
        <v>588</v>
      </c>
      <c r="B114" s="661" t="s">
        <v>2561</v>
      </c>
      <c r="C114" s="661" t="s">
        <v>1570</v>
      </c>
      <c r="D114" s="661" t="s">
        <v>2562</v>
      </c>
      <c r="E114" s="661" t="s">
        <v>2563</v>
      </c>
      <c r="F114" s="664"/>
      <c r="G114" s="664"/>
      <c r="H114" s="677">
        <v>0</v>
      </c>
      <c r="I114" s="664">
        <v>1</v>
      </c>
      <c r="J114" s="664">
        <v>52.180230253853168</v>
      </c>
      <c r="K114" s="677">
        <v>1</v>
      </c>
      <c r="L114" s="664">
        <v>1</v>
      </c>
      <c r="M114" s="665">
        <v>52.180230253853168</v>
      </c>
    </row>
    <row r="115" spans="1:13" ht="14.4" customHeight="1" x14ac:dyDescent="0.3">
      <c r="A115" s="660" t="s">
        <v>591</v>
      </c>
      <c r="B115" s="661" t="s">
        <v>2457</v>
      </c>
      <c r="C115" s="661" t="s">
        <v>1137</v>
      </c>
      <c r="D115" s="661" t="s">
        <v>2458</v>
      </c>
      <c r="E115" s="661" t="s">
        <v>2459</v>
      </c>
      <c r="F115" s="664"/>
      <c r="G115" s="664"/>
      <c r="H115" s="677">
        <v>0</v>
      </c>
      <c r="I115" s="664">
        <v>4</v>
      </c>
      <c r="J115" s="664">
        <v>286.07862562592106</v>
      </c>
      <c r="K115" s="677">
        <v>1</v>
      </c>
      <c r="L115" s="664">
        <v>4</v>
      </c>
      <c r="M115" s="665">
        <v>286.07862562592106</v>
      </c>
    </row>
    <row r="116" spans="1:13" ht="14.4" customHeight="1" x14ac:dyDescent="0.3">
      <c r="A116" s="660" t="s">
        <v>591</v>
      </c>
      <c r="B116" s="661" t="s">
        <v>2460</v>
      </c>
      <c r="C116" s="661" t="s">
        <v>1103</v>
      </c>
      <c r="D116" s="661" t="s">
        <v>1104</v>
      </c>
      <c r="E116" s="661" t="s">
        <v>2461</v>
      </c>
      <c r="F116" s="664"/>
      <c r="G116" s="664"/>
      <c r="H116" s="677">
        <v>0</v>
      </c>
      <c r="I116" s="664">
        <v>1</v>
      </c>
      <c r="J116" s="664">
        <v>73.58</v>
      </c>
      <c r="K116" s="677">
        <v>1</v>
      </c>
      <c r="L116" s="664">
        <v>1</v>
      </c>
      <c r="M116" s="665">
        <v>73.58</v>
      </c>
    </row>
    <row r="117" spans="1:13" ht="14.4" customHeight="1" x14ac:dyDescent="0.3">
      <c r="A117" s="660" t="s">
        <v>591</v>
      </c>
      <c r="B117" s="661" t="s">
        <v>2463</v>
      </c>
      <c r="C117" s="661" t="s">
        <v>1096</v>
      </c>
      <c r="D117" s="661" t="s">
        <v>1097</v>
      </c>
      <c r="E117" s="661" t="s">
        <v>1098</v>
      </c>
      <c r="F117" s="664"/>
      <c r="G117" s="664"/>
      <c r="H117" s="677">
        <v>0</v>
      </c>
      <c r="I117" s="664">
        <v>1</v>
      </c>
      <c r="J117" s="664">
        <v>113.30910227103412</v>
      </c>
      <c r="K117" s="677">
        <v>1</v>
      </c>
      <c r="L117" s="664">
        <v>1</v>
      </c>
      <c r="M117" s="665">
        <v>113.30910227103412</v>
      </c>
    </row>
    <row r="118" spans="1:13" ht="14.4" customHeight="1" x14ac:dyDescent="0.3">
      <c r="A118" s="660" t="s">
        <v>591</v>
      </c>
      <c r="B118" s="661" t="s">
        <v>2527</v>
      </c>
      <c r="C118" s="661" t="s">
        <v>1551</v>
      </c>
      <c r="D118" s="661" t="s">
        <v>1552</v>
      </c>
      <c r="E118" s="661" t="s">
        <v>1553</v>
      </c>
      <c r="F118" s="664"/>
      <c r="G118" s="664"/>
      <c r="H118" s="677">
        <v>0</v>
      </c>
      <c r="I118" s="664">
        <v>1</v>
      </c>
      <c r="J118" s="664">
        <v>472.4799999999999</v>
      </c>
      <c r="K118" s="677">
        <v>1</v>
      </c>
      <c r="L118" s="664">
        <v>1</v>
      </c>
      <c r="M118" s="665">
        <v>472.4799999999999</v>
      </c>
    </row>
    <row r="119" spans="1:13" ht="14.4" customHeight="1" x14ac:dyDescent="0.3">
      <c r="A119" s="660" t="s">
        <v>591</v>
      </c>
      <c r="B119" s="661" t="s">
        <v>2528</v>
      </c>
      <c r="C119" s="661" t="s">
        <v>1589</v>
      </c>
      <c r="D119" s="661" t="s">
        <v>1590</v>
      </c>
      <c r="E119" s="661" t="s">
        <v>1591</v>
      </c>
      <c r="F119" s="664">
        <v>1</v>
      </c>
      <c r="G119" s="664">
        <v>79.679999999999993</v>
      </c>
      <c r="H119" s="677">
        <v>1</v>
      </c>
      <c r="I119" s="664"/>
      <c r="J119" s="664"/>
      <c r="K119" s="677">
        <v>0</v>
      </c>
      <c r="L119" s="664">
        <v>1</v>
      </c>
      <c r="M119" s="665">
        <v>79.679999999999993</v>
      </c>
    </row>
    <row r="120" spans="1:13" ht="14.4" customHeight="1" x14ac:dyDescent="0.3">
      <c r="A120" s="660" t="s">
        <v>591</v>
      </c>
      <c r="B120" s="661" t="s">
        <v>2528</v>
      </c>
      <c r="C120" s="661" t="s">
        <v>1808</v>
      </c>
      <c r="D120" s="661" t="s">
        <v>1809</v>
      </c>
      <c r="E120" s="661" t="s">
        <v>2564</v>
      </c>
      <c r="F120" s="664"/>
      <c r="G120" s="664"/>
      <c r="H120" s="677">
        <v>0</v>
      </c>
      <c r="I120" s="664">
        <v>1</v>
      </c>
      <c r="J120" s="664">
        <v>85.36</v>
      </c>
      <c r="K120" s="677">
        <v>1</v>
      </c>
      <c r="L120" s="664">
        <v>1</v>
      </c>
      <c r="M120" s="665">
        <v>85.36</v>
      </c>
    </row>
    <row r="121" spans="1:13" ht="14.4" customHeight="1" x14ac:dyDescent="0.3">
      <c r="A121" s="660" t="s">
        <v>591</v>
      </c>
      <c r="B121" s="661" t="s">
        <v>2464</v>
      </c>
      <c r="C121" s="661" t="s">
        <v>1170</v>
      </c>
      <c r="D121" s="661" t="s">
        <v>1078</v>
      </c>
      <c r="E121" s="661" t="s">
        <v>1171</v>
      </c>
      <c r="F121" s="664"/>
      <c r="G121" s="664"/>
      <c r="H121" s="677">
        <v>0</v>
      </c>
      <c r="I121" s="664">
        <v>7</v>
      </c>
      <c r="J121" s="664">
        <v>2495.4992282022299</v>
      </c>
      <c r="K121" s="677">
        <v>1</v>
      </c>
      <c r="L121" s="664">
        <v>7</v>
      </c>
      <c r="M121" s="665">
        <v>2495.4992282022299</v>
      </c>
    </row>
    <row r="122" spans="1:13" ht="14.4" customHeight="1" x14ac:dyDescent="0.3">
      <c r="A122" s="660" t="s">
        <v>591</v>
      </c>
      <c r="B122" s="661" t="s">
        <v>2464</v>
      </c>
      <c r="C122" s="661" t="s">
        <v>1173</v>
      </c>
      <c r="D122" s="661" t="s">
        <v>1078</v>
      </c>
      <c r="E122" s="661" t="s">
        <v>1174</v>
      </c>
      <c r="F122" s="664"/>
      <c r="G122" s="664"/>
      <c r="H122" s="677">
        <v>0</v>
      </c>
      <c r="I122" s="664">
        <v>58</v>
      </c>
      <c r="J122" s="664">
        <v>24120.490887664277</v>
      </c>
      <c r="K122" s="677">
        <v>1</v>
      </c>
      <c r="L122" s="664">
        <v>58</v>
      </c>
      <c r="M122" s="665">
        <v>24120.490887664277</v>
      </c>
    </row>
    <row r="123" spans="1:13" ht="14.4" customHeight="1" x14ac:dyDescent="0.3">
      <c r="A123" s="660" t="s">
        <v>591</v>
      </c>
      <c r="B123" s="661" t="s">
        <v>2464</v>
      </c>
      <c r="C123" s="661" t="s">
        <v>1077</v>
      </c>
      <c r="D123" s="661" t="s">
        <v>1078</v>
      </c>
      <c r="E123" s="661" t="s">
        <v>1079</v>
      </c>
      <c r="F123" s="664"/>
      <c r="G123" s="664"/>
      <c r="H123" s="677">
        <v>0</v>
      </c>
      <c r="I123" s="664">
        <v>46</v>
      </c>
      <c r="J123" s="664">
        <v>22641.183554563755</v>
      </c>
      <c r="K123" s="677">
        <v>1</v>
      </c>
      <c r="L123" s="664">
        <v>46</v>
      </c>
      <c r="M123" s="665">
        <v>22641.183554563755</v>
      </c>
    </row>
    <row r="124" spans="1:13" ht="14.4" customHeight="1" x14ac:dyDescent="0.3">
      <c r="A124" s="660" t="s">
        <v>591</v>
      </c>
      <c r="B124" s="661" t="s">
        <v>2464</v>
      </c>
      <c r="C124" s="661" t="s">
        <v>1081</v>
      </c>
      <c r="D124" s="661" t="s">
        <v>1078</v>
      </c>
      <c r="E124" s="661" t="s">
        <v>1082</v>
      </c>
      <c r="F124" s="664"/>
      <c r="G124" s="664"/>
      <c r="H124" s="677">
        <v>0</v>
      </c>
      <c r="I124" s="664">
        <v>1</v>
      </c>
      <c r="J124" s="664">
        <v>942.99999999999955</v>
      </c>
      <c r="K124" s="677">
        <v>1</v>
      </c>
      <c r="L124" s="664">
        <v>1</v>
      </c>
      <c r="M124" s="665">
        <v>942.99999999999955</v>
      </c>
    </row>
    <row r="125" spans="1:13" ht="14.4" customHeight="1" x14ac:dyDescent="0.3">
      <c r="A125" s="660" t="s">
        <v>591</v>
      </c>
      <c r="B125" s="661" t="s">
        <v>2467</v>
      </c>
      <c r="C125" s="661" t="s">
        <v>1503</v>
      </c>
      <c r="D125" s="661" t="s">
        <v>2531</v>
      </c>
      <c r="E125" s="661" t="s">
        <v>2532</v>
      </c>
      <c r="F125" s="664"/>
      <c r="G125" s="664"/>
      <c r="H125" s="677">
        <v>0</v>
      </c>
      <c r="I125" s="664">
        <v>1</v>
      </c>
      <c r="J125" s="664">
        <v>110.41999999999997</v>
      </c>
      <c r="K125" s="677">
        <v>1</v>
      </c>
      <c r="L125" s="664">
        <v>1</v>
      </c>
      <c r="M125" s="665">
        <v>110.41999999999997</v>
      </c>
    </row>
    <row r="126" spans="1:13" ht="14.4" customHeight="1" x14ac:dyDescent="0.3">
      <c r="A126" s="660" t="s">
        <v>591</v>
      </c>
      <c r="B126" s="661" t="s">
        <v>2565</v>
      </c>
      <c r="C126" s="661" t="s">
        <v>1626</v>
      </c>
      <c r="D126" s="661" t="s">
        <v>2566</v>
      </c>
      <c r="E126" s="661" t="s">
        <v>2567</v>
      </c>
      <c r="F126" s="664">
        <v>1</v>
      </c>
      <c r="G126" s="664">
        <v>103.98009122470998</v>
      </c>
      <c r="H126" s="677">
        <v>1</v>
      </c>
      <c r="I126" s="664"/>
      <c r="J126" s="664"/>
      <c r="K126" s="677">
        <v>0</v>
      </c>
      <c r="L126" s="664">
        <v>1</v>
      </c>
      <c r="M126" s="665">
        <v>103.98009122470998</v>
      </c>
    </row>
    <row r="127" spans="1:13" ht="14.4" customHeight="1" x14ac:dyDescent="0.3">
      <c r="A127" s="660" t="s">
        <v>591</v>
      </c>
      <c r="B127" s="661" t="s">
        <v>2470</v>
      </c>
      <c r="C127" s="661" t="s">
        <v>1818</v>
      </c>
      <c r="D127" s="661" t="s">
        <v>1819</v>
      </c>
      <c r="E127" s="661" t="s">
        <v>1820</v>
      </c>
      <c r="F127" s="664"/>
      <c r="G127" s="664"/>
      <c r="H127" s="677">
        <v>0</v>
      </c>
      <c r="I127" s="664">
        <v>1</v>
      </c>
      <c r="J127" s="664">
        <v>26.110081261162421</v>
      </c>
      <c r="K127" s="677">
        <v>1</v>
      </c>
      <c r="L127" s="664">
        <v>1</v>
      </c>
      <c r="M127" s="665">
        <v>26.110081261162421</v>
      </c>
    </row>
    <row r="128" spans="1:13" ht="14.4" customHeight="1" x14ac:dyDescent="0.3">
      <c r="A128" s="660" t="s">
        <v>591</v>
      </c>
      <c r="B128" s="661" t="s">
        <v>2473</v>
      </c>
      <c r="C128" s="661" t="s">
        <v>875</v>
      </c>
      <c r="D128" s="661" t="s">
        <v>876</v>
      </c>
      <c r="E128" s="661" t="s">
        <v>877</v>
      </c>
      <c r="F128" s="664"/>
      <c r="G128" s="664"/>
      <c r="H128" s="677">
        <v>0</v>
      </c>
      <c r="I128" s="664">
        <v>1</v>
      </c>
      <c r="J128" s="664">
        <v>64.650000000000006</v>
      </c>
      <c r="K128" s="677">
        <v>1</v>
      </c>
      <c r="L128" s="664">
        <v>1</v>
      </c>
      <c r="M128" s="665">
        <v>64.650000000000006</v>
      </c>
    </row>
    <row r="129" spans="1:13" ht="14.4" customHeight="1" x14ac:dyDescent="0.3">
      <c r="A129" s="660" t="s">
        <v>591</v>
      </c>
      <c r="B129" s="661" t="s">
        <v>2535</v>
      </c>
      <c r="C129" s="661" t="s">
        <v>1801</v>
      </c>
      <c r="D129" s="661" t="s">
        <v>2568</v>
      </c>
      <c r="E129" s="661" t="s">
        <v>877</v>
      </c>
      <c r="F129" s="664"/>
      <c r="G129" s="664"/>
      <c r="H129" s="677">
        <v>0</v>
      </c>
      <c r="I129" s="664">
        <v>1</v>
      </c>
      <c r="J129" s="664">
        <v>75.649999999999991</v>
      </c>
      <c r="K129" s="677">
        <v>1</v>
      </c>
      <c r="L129" s="664">
        <v>1</v>
      </c>
      <c r="M129" s="665">
        <v>75.649999999999991</v>
      </c>
    </row>
    <row r="130" spans="1:13" ht="14.4" customHeight="1" x14ac:dyDescent="0.3">
      <c r="A130" s="660" t="s">
        <v>591</v>
      </c>
      <c r="B130" s="661" t="s">
        <v>2478</v>
      </c>
      <c r="C130" s="661" t="s">
        <v>1071</v>
      </c>
      <c r="D130" s="661" t="s">
        <v>1072</v>
      </c>
      <c r="E130" s="661" t="s">
        <v>881</v>
      </c>
      <c r="F130" s="664"/>
      <c r="G130" s="664"/>
      <c r="H130" s="677">
        <v>0</v>
      </c>
      <c r="I130" s="664">
        <v>1</v>
      </c>
      <c r="J130" s="664">
        <v>49.550062460422005</v>
      </c>
      <c r="K130" s="677">
        <v>1</v>
      </c>
      <c r="L130" s="664">
        <v>1</v>
      </c>
      <c r="M130" s="665">
        <v>49.550062460422005</v>
      </c>
    </row>
    <row r="131" spans="1:13" ht="14.4" customHeight="1" x14ac:dyDescent="0.3">
      <c r="A131" s="660" t="s">
        <v>591</v>
      </c>
      <c r="B131" s="661" t="s">
        <v>2538</v>
      </c>
      <c r="C131" s="661" t="s">
        <v>1538</v>
      </c>
      <c r="D131" s="661" t="s">
        <v>1539</v>
      </c>
      <c r="E131" s="661" t="s">
        <v>841</v>
      </c>
      <c r="F131" s="664"/>
      <c r="G131" s="664"/>
      <c r="H131" s="677">
        <v>0</v>
      </c>
      <c r="I131" s="664">
        <v>2</v>
      </c>
      <c r="J131" s="664">
        <v>303.27999999999986</v>
      </c>
      <c r="K131" s="677">
        <v>1</v>
      </c>
      <c r="L131" s="664">
        <v>2</v>
      </c>
      <c r="M131" s="665">
        <v>303.27999999999986</v>
      </c>
    </row>
    <row r="132" spans="1:13" ht="14.4" customHeight="1" x14ac:dyDescent="0.3">
      <c r="A132" s="660" t="s">
        <v>591</v>
      </c>
      <c r="B132" s="661" t="s">
        <v>2485</v>
      </c>
      <c r="C132" s="661" t="s">
        <v>1804</v>
      </c>
      <c r="D132" s="661" t="s">
        <v>1805</v>
      </c>
      <c r="E132" s="661" t="s">
        <v>2569</v>
      </c>
      <c r="F132" s="664"/>
      <c r="G132" s="664"/>
      <c r="H132" s="677">
        <v>0</v>
      </c>
      <c r="I132" s="664">
        <v>1</v>
      </c>
      <c r="J132" s="664">
        <v>218.52000000000007</v>
      </c>
      <c r="K132" s="677">
        <v>1</v>
      </c>
      <c r="L132" s="664">
        <v>1</v>
      </c>
      <c r="M132" s="665">
        <v>218.52000000000007</v>
      </c>
    </row>
    <row r="133" spans="1:13" ht="14.4" customHeight="1" x14ac:dyDescent="0.3">
      <c r="A133" s="660" t="s">
        <v>591</v>
      </c>
      <c r="B133" s="661" t="s">
        <v>2489</v>
      </c>
      <c r="C133" s="661" t="s">
        <v>1284</v>
      </c>
      <c r="D133" s="661" t="s">
        <v>1285</v>
      </c>
      <c r="E133" s="661" t="s">
        <v>1286</v>
      </c>
      <c r="F133" s="664">
        <v>1</v>
      </c>
      <c r="G133" s="664">
        <v>49.800353867443171</v>
      </c>
      <c r="H133" s="677">
        <v>1</v>
      </c>
      <c r="I133" s="664"/>
      <c r="J133" s="664"/>
      <c r="K133" s="677">
        <v>0</v>
      </c>
      <c r="L133" s="664">
        <v>1</v>
      </c>
      <c r="M133" s="665">
        <v>49.800353867443171</v>
      </c>
    </row>
    <row r="134" spans="1:13" ht="14.4" customHeight="1" x14ac:dyDescent="0.3">
      <c r="A134" s="660" t="s">
        <v>591</v>
      </c>
      <c r="B134" s="661" t="s">
        <v>2490</v>
      </c>
      <c r="C134" s="661" t="s">
        <v>1210</v>
      </c>
      <c r="D134" s="661" t="s">
        <v>2491</v>
      </c>
      <c r="E134" s="661" t="s">
        <v>2492</v>
      </c>
      <c r="F134" s="664"/>
      <c r="G134" s="664"/>
      <c r="H134" s="677">
        <v>0</v>
      </c>
      <c r="I134" s="664">
        <v>2</v>
      </c>
      <c r="J134" s="664">
        <v>336.44999999999993</v>
      </c>
      <c r="K134" s="677">
        <v>1</v>
      </c>
      <c r="L134" s="664">
        <v>2</v>
      </c>
      <c r="M134" s="665">
        <v>336.44999999999993</v>
      </c>
    </row>
    <row r="135" spans="1:13" ht="14.4" customHeight="1" x14ac:dyDescent="0.3">
      <c r="A135" s="660" t="s">
        <v>591</v>
      </c>
      <c r="B135" s="661" t="s">
        <v>2490</v>
      </c>
      <c r="C135" s="661" t="s">
        <v>1218</v>
      </c>
      <c r="D135" s="661" t="s">
        <v>2493</v>
      </c>
      <c r="E135" s="661" t="s">
        <v>2494</v>
      </c>
      <c r="F135" s="664"/>
      <c r="G135" s="664"/>
      <c r="H135" s="677">
        <v>0</v>
      </c>
      <c r="I135" s="664">
        <v>109.39999999999999</v>
      </c>
      <c r="J135" s="664">
        <v>10064.798517307398</v>
      </c>
      <c r="K135" s="677">
        <v>1</v>
      </c>
      <c r="L135" s="664">
        <v>109.39999999999999</v>
      </c>
      <c r="M135" s="665">
        <v>10064.798517307398</v>
      </c>
    </row>
    <row r="136" spans="1:13" ht="14.4" customHeight="1" x14ac:dyDescent="0.3">
      <c r="A136" s="660" t="s">
        <v>591</v>
      </c>
      <c r="B136" s="661" t="s">
        <v>2497</v>
      </c>
      <c r="C136" s="661" t="s">
        <v>1243</v>
      </c>
      <c r="D136" s="661" t="s">
        <v>1244</v>
      </c>
      <c r="E136" s="661" t="s">
        <v>1578</v>
      </c>
      <c r="F136" s="664"/>
      <c r="G136" s="664"/>
      <c r="H136" s="677">
        <v>0</v>
      </c>
      <c r="I136" s="664">
        <v>5</v>
      </c>
      <c r="J136" s="664">
        <v>682.09116845461085</v>
      </c>
      <c r="K136" s="677">
        <v>1</v>
      </c>
      <c r="L136" s="664">
        <v>5</v>
      </c>
      <c r="M136" s="665">
        <v>682.09116845461085</v>
      </c>
    </row>
    <row r="137" spans="1:13" ht="14.4" customHeight="1" x14ac:dyDescent="0.3">
      <c r="A137" s="660" t="s">
        <v>591</v>
      </c>
      <c r="B137" s="661" t="s">
        <v>2497</v>
      </c>
      <c r="C137" s="661" t="s">
        <v>1254</v>
      </c>
      <c r="D137" s="661" t="s">
        <v>2498</v>
      </c>
      <c r="E137" s="661" t="s">
        <v>2499</v>
      </c>
      <c r="F137" s="664"/>
      <c r="G137" s="664"/>
      <c r="H137" s="677">
        <v>0</v>
      </c>
      <c r="I137" s="664">
        <v>1191</v>
      </c>
      <c r="J137" s="664">
        <v>89588.729152345521</v>
      </c>
      <c r="K137" s="677">
        <v>1</v>
      </c>
      <c r="L137" s="664">
        <v>1191</v>
      </c>
      <c r="M137" s="665">
        <v>89588.729152345521</v>
      </c>
    </row>
    <row r="138" spans="1:13" ht="14.4" customHeight="1" x14ac:dyDescent="0.3">
      <c r="A138" s="660" t="s">
        <v>591</v>
      </c>
      <c r="B138" s="661" t="s">
        <v>2500</v>
      </c>
      <c r="C138" s="661" t="s">
        <v>1258</v>
      </c>
      <c r="D138" s="661" t="s">
        <v>1259</v>
      </c>
      <c r="E138" s="661" t="s">
        <v>1260</v>
      </c>
      <c r="F138" s="664"/>
      <c r="G138" s="664"/>
      <c r="H138" s="677">
        <v>0</v>
      </c>
      <c r="I138" s="664">
        <v>4</v>
      </c>
      <c r="J138" s="664">
        <v>417.68190863349196</v>
      </c>
      <c r="K138" s="677">
        <v>1</v>
      </c>
      <c r="L138" s="664">
        <v>4</v>
      </c>
      <c r="M138" s="665">
        <v>417.68190863349196</v>
      </c>
    </row>
    <row r="139" spans="1:13" ht="14.4" customHeight="1" x14ac:dyDescent="0.3">
      <c r="A139" s="660" t="s">
        <v>591</v>
      </c>
      <c r="B139" s="661" t="s">
        <v>2500</v>
      </c>
      <c r="C139" s="661" t="s">
        <v>1262</v>
      </c>
      <c r="D139" s="661" t="s">
        <v>1266</v>
      </c>
      <c r="E139" s="661" t="s">
        <v>2501</v>
      </c>
      <c r="F139" s="664"/>
      <c r="G139" s="664"/>
      <c r="H139" s="677">
        <v>0</v>
      </c>
      <c r="I139" s="664">
        <v>303</v>
      </c>
      <c r="J139" s="664">
        <v>22422.001204545661</v>
      </c>
      <c r="K139" s="677">
        <v>1</v>
      </c>
      <c r="L139" s="664">
        <v>303</v>
      </c>
      <c r="M139" s="665">
        <v>22422.001204545661</v>
      </c>
    </row>
    <row r="140" spans="1:13" ht="14.4" customHeight="1" x14ac:dyDescent="0.3">
      <c r="A140" s="660" t="s">
        <v>591</v>
      </c>
      <c r="B140" s="661" t="s">
        <v>2500</v>
      </c>
      <c r="C140" s="661" t="s">
        <v>1239</v>
      </c>
      <c r="D140" s="661" t="s">
        <v>1266</v>
      </c>
      <c r="E140" s="661" t="s">
        <v>2502</v>
      </c>
      <c r="F140" s="664"/>
      <c r="G140" s="664"/>
      <c r="H140" s="677">
        <v>0</v>
      </c>
      <c r="I140" s="664">
        <v>347</v>
      </c>
      <c r="J140" s="664">
        <v>30744.156659911347</v>
      </c>
      <c r="K140" s="677">
        <v>1</v>
      </c>
      <c r="L140" s="664">
        <v>347</v>
      </c>
      <c r="M140" s="665">
        <v>30744.156659911347</v>
      </c>
    </row>
    <row r="141" spans="1:13" ht="14.4" customHeight="1" x14ac:dyDescent="0.3">
      <c r="A141" s="660" t="s">
        <v>591</v>
      </c>
      <c r="B141" s="661" t="s">
        <v>2500</v>
      </c>
      <c r="C141" s="661" t="s">
        <v>1265</v>
      </c>
      <c r="D141" s="661" t="s">
        <v>1266</v>
      </c>
      <c r="E141" s="661" t="s">
        <v>1267</v>
      </c>
      <c r="F141" s="664"/>
      <c r="G141" s="664"/>
      <c r="H141" s="677">
        <v>0</v>
      </c>
      <c r="I141" s="664">
        <v>81</v>
      </c>
      <c r="J141" s="664">
        <v>4842.99</v>
      </c>
      <c r="K141" s="677">
        <v>1</v>
      </c>
      <c r="L141" s="664">
        <v>81</v>
      </c>
      <c r="M141" s="665">
        <v>4842.99</v>
      </c>
    </row>
    <row r="142" spans="1:13" ht="14.4" customHeight="1" x14ac:dyDescent="0.3">
      <c r="A142" s="660" t="s">
        <v>591</v>
      </c>
      <c r="B142" s="661" t="s">
        <v>2543</v>
      </c>
      <c r="C142" s="661" t="s">
        <v>1876</v>
      </c>
      <c r="D142" s="661" t="s">
        <v>1877</v>
      </c>
      <c r="E142" s="661" t="s">
        <v>2570</v>
      </c>
      <c r="F142" s="664"/>
      <c r="G142" s="664"/>
      <c r="H142" s="677">
        <v>0</v>
      </c>
      <c r="I142" s="664">
        <v>3</v>
      </c>
      <c r="J142" s="664">
        <v>166.65</v>
      </c>
      <c r="K142" s="677">
        <v>1</v>
      </c>
      <c r="L142" s="664">
        <v>3</v>
      </c>
      <c r="M142" s="665">
        <v>166.65</v>
      </c>
    </row>
    <row r="143" spans="1:13" ht="14.4" customHeight="1" x14ac:dyDescent="0.3">
      <c r="A143" s="660" t="s">
        <v>591</v>
      </c>
      <c r="B143" s="661" t="s">
        <v>2503</v>
      </c>
      <c r="C143" s="661" t="s">
        <v>1247</v>
      </c>
      <c r="D143" s="661" t="s">
        <v>1248</v>
      </c>
      <c r="E143" s="661" t="s">
        <v>1578</v>
      </c>
      <c r="F143" s="664"/>
      <c r="G143" s="664"/>
      <c r="H143" s="677">
        <v>0</v>
      </c>
      <c r="I143" s="664">
        <v>10</v>
      </c>
      <c r="J143" s="664">
        <v>573.69995803949962</v>
      </c>
      <c r="K143" s="677">
        <v>1</v>
      </c>
      <c r="L143" s="664">
        <v>10</v>
      </c>
      <c r="M143" s="665">
        <v>573.69995803949962</v>
      </c>
    </row>
    <row r="144" spans="1:13" ht="14.4" customHeight="1" x14ac:dyDescent="0.3">
      <c r="A144" s="660" t="s">
        <v>591</v>
      </c>
      <c r="B144" s="661" t="s">
        <v>2503</v>
      </c>
      <c r="C144" s="661" t="s">
        <v>1873</v>
      </c>
      <c r="D144" s="661" t="s">
        <v>2571</v>
      </c>
      <c r="E144" s="661" t="s">
        <v>2572</v>
      </c>
      <c r="F144" s="664"/>
      <c r="G144" s="664"/>
      <c r="H144" s="677">
        <v>0</v>
      </c>
      <c r="I144" s="664">
        <v>12</v>
      </c>
      <c r="J144" s="664">
        <v>896.39998000608125</v>
      </c>
      <c r="K144" s="677">
        <v>1</v>
      </c>
      <c r="L144" s="664">
        <v>12</v>
      </c>
      <c r="M144" s="665">
        <v>896.39998000608125</v>
      </c>
    </row>
    <row r="145" spans="1:13" ht="14.4" customHeight="1" x14ac:dyDescent="0.3">
      <c r="A145" s="660" t="s">
        <v>591</v>
      </c>
      <c r="B145" s="661" t="s">
        <v>2573</v>
      </c>
      <c r="C145" s="661" t="s">
        <v>1853</v>
      </c>
      <c r="D145" s="661" t="s">
        <v>2574</v>
      </c>
      <c r="E145" s="661" t="s">
        <v>2575</v>
      </c>
      <c r="F145" s="664"/>
      <c r="G145" s="664"/>
      <c r="H145" s="677">
        <v>0</v>
      </c>
      <c r="I145" s="664">
        <v>26</v>
      </c>
      <c r="J145" s="664">
        <v>2108.6</v>
      </c>
      <c r="K145" s="677">
        <v>1</v>
      </c>
      <c r="L145" s="664">
        <v>26</v>
      </c>
      <c r="M145" s="665">
        <v>2108.6</v>
      </c>
    </row>
    <row r="146" spans="1:13" ht="14.4" customHeight="1" x14ac:dyDescent="0.3">
      <c r="A146" s="660" t="s">
        <v>591</v>
      </c>
      <c r="B146" s="661" t="s">
        <v>2576</v>
      </c>
      <c r="C146" s="661" t="s">
        <v>1880</v>
      </c>
      <c r="D146" s="661" t="s">
        <v>2577</v>
      </c>
      <c r="E146" s="661" t="s">
        <v>2578</v>
      </c>
      <c r="F146" s="664"/>
      <c r="G146" s="664"/>
      <c r="H146" s="677">
        <v>0</v>
      </c>
      <c r="I146" s="664">
        <v>1</v>
      </c>
      <c r="J146" s="664">
        <v>887.27</v>
      </c>
      <c r="K146" s="677">
        <v>1</v>
      </c>
      <c r="L146" s="664">
        <v>1</v>
      </c>
      <c r="M146" s="665">
        <v>887.27</v>
      </c>
    </row>
    <row r="147" spans="1:13" ht="14.4" customHeight="1" x14ac:dyDescent="0.3">
      <c r="A147" s="660" t="s">
        <v>591</v>
      </c>
      <c r="B147" s="661" t="s">
        <v>2579</v>
      </c>
      <c r="C147" s="661" t="s">
        <v>1900</v>
      </c>
      <c r="D147" s="661" t="s">
        <v>1901</v>
      </c>
      <c r="E147" s="661" t="s">
        <v>2580</v>
      </c>
      <c r="F147" s="664"/>
      <c r="G147" s="664"/>
      <c r="H147" s="677">
        <v>0</v>
      </c>
      <c r="I147" s="664">
        <v>2</v>
      </c>
      <c r="J147" s="664">
        <v>3666.2499999999991</v>
      </c>
      <c r="K147" s="677">
        <v>1</v>
      </c>
      <c r="L147" s="664">
        <v>2</v>
      </c>
      <c r="M147" s="665">
        <v>3666.2499999999991</v>
      </c>
    </row>
    <row r="148" spans="1:13" ht="14.4" customHeight="1" x14ac:dyDescent="0.3">
      <c r="A148" s="660" t="s">
        <v>591</v>
      </c>
      <c r="B148" s="661" t="s">
        <v>2579</v>
      </c>
      <c r="C148" s="661" t="s">
        <v>1904</v>
      </c>
      <c r="D148" s="661" t="s">
        <v>1901</v>
      </c>
      <c r="E148" s="661" t="s">
        <v>2581</v>
      </c>
      <c r="F148" s="664"/>
      <c r="G148" s="664"/>
      <c r="H148" s="677">
        <v>0</v>
      </c>
      <c r="I148" s="664">
        <v>1</v>
      </c>
      <c r="J148" s="664">
        <v>458.67</v>
      </c>
      <c r="K148" s="677">
        <v>1</v>
      </c>
      <c r="L148" s="664">
        <v>1</v>
      </c>
      <c r="M148" s="665">
        <v>458.67</v>
      </c>
    </row>
    <row r="149" spans="1:13" ht="14.4" customHeight="1" x14ac:dyDescent="0.3">
      <c r="A149" s="660" t="s">
        <v>591</v>
      </c>
      <c r="B149" s="661" t="s">
        <v>2504</v>
      </c>
      <c r="C149" s="661" t="s">
        <v>1064</v>
      </c>
      <c r="D149" s="661" t="s">
        <v>612</v>
      </c>
      <c r="E149" s="661" t="s">
        <v>613</v>
      </c>
      <c r="F149" s="664"/>
      <c r="G149" s="664"/>
      <c r="H149" s="677">
        <v>0</v>
      </c>
      <c r="I149" s="664">
        <v>11</v>
      </c>
      <c r="J149" s="664">
        <v>1258.3800538686573</v>
      </c>
      <c r="K149" s="677">
        <v>1</v>
      </c>
      <c r="L149" s="664">
        <v>11</v>
      </c>
      <c r="M149" s="665">
        <v>1258.3800538686573</v>
      </c>
    </row>
    <row r="150" spans="1:13" ht="14.4" customHeight="1" x14ac:dyDescent="0.3">
      <c r="A150" s="660" t="s">
        <v>591</v>
      </c>
      <c r="B150" s="661" t="s">
        <v>2506</v>
      </c>
      <c r="C150" s="661" t="s">
        <v>1514</v>
      </c>
      <c r="D150" s="661" t="s">
        <v>1515</v>
      </c>
      <c r="E150" s="661" t="s">
        <v>1516</v>
      </c>
      <c r="F150" s="664"/>
      <c r="G150" s="664"/>
      <c r="H150" s="677">
        <v>0</v>
      </c>
      <c r="I150" s="664">
        <v>8</v>
      </c>
      <c r="J150" s="664">
        <v>322.55984446079771</v>
      </c>
      <c r="K150" s="677">
        <v>1</v>
      </c>
      <c r="L150" s="664">
        <v>8</v>
      </c>
      <c r="M150" s="665">
        <v>322.55984446079771</v>
      </c>
    </row>
    <row r="151" spans="1:13" ht="14.4" customHeight="1" x14ac:dyDescent="0.3">
      <c r="A151" s="660" t="s">
        <v>591</v>
      </c>
      <c r="B151" s="661" t="s">
        <v>2506</v>
      </c>
      <c r="C151" s="661" t="s">
        <v>1084</v>
      </c>
      <c r="D151" s="661" t="s">
        <v>1085</v>
      </c>
      <c r="E151" s="661" t="s">
        <v>1086</v>
      </c>
      <c r="F151" s="664"/>
      <c r="G151" s="664"/>
      <c r="H151" s="677">
        <v>0</v>
      </c>
      <c r="I151" s="664">
        <v>4</v>
      </c>
      <c r="J151" s="664">
        <v>245.88</v>
      </c>
      <c r="K151" s="677">
        <v>1</v>
      </c>
      <c r="L151" s="664">
        <v>4</v>
      </c>
      <c r="M151" s="665">
        <v>245.88</v>
      </c>
    </row>
    <row r="152" spans="1:13" ht="14.4" customHeight="1" x14ac:dyDescent="0.3">
      <c r="A152" s="660" t="s">
        <v>591</v>
      </c>
      <c r="B152" s="661" t="s">
        <v>2506</v>
      </c>
      <c r="C152" s="661" t="s">
        <v>1088</v>
      </c>
      <c r="D152" s="661" t="s">
        <v>1089</v>
      </c>
      <c r="E152" s="661" t="s">
        <v>1090</v>
      </c>
      <c r="F152" s="664"/>
      <c r="G152" s="664"/>
      <c r="H152" s="677">
        <v>0</v>
      </c>
      <c r="I152" s="664">
        <v>2</v>
      </c>
      <c r="J152" s="664">
        <v>117.5383164727333</v>
      </c>
      <c r="K152" s="677">
        <v>1</v>
      </c>
      <c r="L152" s="664">
        <v>2</v>
      </c>
      <c r="M152" s="665">
        <v>117.5383164727333</v>
      </c>
    </row>
    <row r="153" spans="1:13" ht="14.4" customHeight="1" x14ac:dyDescent="0.3">
      <c r="A153" s="660" t="s">
        <v>591</v>
      </c>
      <c r="B153" s="661" t="s">
        <v>2506</v>
      </c>
      <c r="C153" s="661" t="s">
        <v>1812</v>
      </c>
      <c r="D153" s="661" t="s">
        <v>1112</v>
      </c>
      <c r="E153" s="661" t="s">
        <v>2582</v>
      </c>
      <c r="F153" s="664"/>
      <c r="G153" s="664"/>
      <c r="H153" s="677">
        <v>0</v>
      </c>
      <c r="I153" s="664">
        <v>2</v>
      </c>
      <c r="J153" s="664">
        <v>245.93980852985402</v>
      </c>
      <c r="K153" s="677">
        <v>1</v>
      </c>
      <c r="L153" s="664">
        <v>2</v>
      </c>
      <c r="M153" s="665">
        <v>245.93980852985402</v>
      </c>
    </row>
    <row r="154" spans="1:13" ht="14.4" customHeight="1" x14ac:dyDescent="0.3">
      <c r="A154" s="660" t="s">
        <v>591</v>
      </c>
      <c r="B154" s="661" t="s">
        <v>2508</v>
      </c>
      <c r="C154" s="661" t="s">
        <v>1126</v>
      </c>
      <c r="D154" s="661" t="s">
        <v>2511</v>
      </c>
      <c r="E154" s="661" t="s">
        <v>2512</v>
      </c>
      <c r="F154" s="664"/>
      <c r="G154" s="664"/>
      <c r="H154" s="677">
        <v>0</v>
      </c>
      <c r="I154" s="664">
        <v>1</v>
      </c>
      <c r="J154" s="664">
        <v>337.8</v>
      </c>
      <c r="K154" s="677">
        <v>1</v>
      </c>
      <c r="L154" s="664">
        <v>1</v>
      </c>
      <c r="M154" s="665">
        <v>337.8</v>
      </c>
    </row>
    <row r="155" spans="1:13" ht="14.4" customHeight="1" x14ac:dyDescent="0.3">
      <c r="A155" s="660" t="s">
        <v>591</v>
      </c>
      <c r="B155" s="661" t="s">
        <v>2583</v>
      </c>
      <c r="C155" s="661" t="s">
        <v>1592</v>
      </c>
      <c r="D155" s="661" t="s">
        <v>1593</v>
      </c>
      <c r="E155" s="661" t="s">
        <v>1594</v>
      </c>
      <c r="F155" s="664">
        <v>1</v>
      </c>
      <c r="G155" s="664">
        <v>724.11</v>
      </c>
      <c r="H155" s="677">
        <v>1</v>
      </c>
      <c r="I155" s="664"/>
      <c r="J155" s="664"/>
      <c r="K155" s="677">
        <v>0</v>
      </c>
      <c r="L155" s="664">
        <v>1</v>
      </c>
      <c r="M155" s="665">
        <v>724.11</v>
      </c>
    </row>
    <row r="156" spans="1:13" ht="14.4" customHeight="1" x14ac:dyDescent="0.3">
      <c r="A156" s="660" t="s">
        <v>591</v>
      </c>
      <c r="B156" s="661" t="s">
        <v>2515</v>
      </c>
      <c r="C156" s="661" t="s">
        <v>1531</v>
      </c>
      <c r="D156" s="661" t="s">
        <v>2552</v>
      </c>
      <c r="E156" s="661" t="s">
        <v>2553</v>
      </c>
      <c r="F156" s="664"/>
      <c r="G156" s="664"/>
      <c r="H156" s="677">
        <v>0</v>
      </c>
      <c r="I156" s="664">
        <v>1</v>
      </c>
      <c r="J156" s="664">
        <v>47.33</v>
      </c>
      <c r="K156" s="677">
        <v>1</v>
      </c>
      <c r="L156" s="664">
        <v>1</v>
      </c>
      <c r="M156" s="665">
        <v>47.33</v>
      </c>
    </row>
    <row r="157" spans="1:13" ht="14.4" customHeight="1" x14ac:dyDescent="0.3">
      <c r="A157" s="660" t="s">
        <v>591</v>
      </c>
      <c r="B157" s="661" t="s">
        <v>2515</v>
      </c>
      <c r="C157" s="661" t="s">
        <v>1567</v>
      </c>
      <c r="D157" s="661" t="s">
        <v>2554</v>
      </c>
      <c r="E157" s="661" t="s">
        <v>2555</v>
      </c>
      <c r="F157" s="664"/>
      <c r="G157" s="664"/>
      <c r="H157" s="677">
        <v>0</v>
      </c>
      <c r="I157" s="664">
        <v>1</v>
      </c>
      <c r="J157" s="664">
        <v>62.010000000000019</v>
      </c>
      <c r="K157" s="677">
        <v>1</v>
      </c>
      <c r="L157" s="664">
        <v>1</v>
      </c>
      <c r="M157" s="665">
        <v>62.010000000000019</v>
      </c>
    </row>
    <row r="158" spans="1:13" ht="14.4" customHeight="1" x14ac:dyDescent="0.3">
      <c r="A158" s="660" t="s">
        <v>591</v>
      </c>
      <c r="B158" s="661" t="s">
        <v>2584</v>
      </c>
      <c r="C158" s="661" t="s">
        <v>1814</v>
      </c>
      <c r="D158" s="661" t="s">
        <v>1815</v>
      </c>
      <c r="E158" s="661" t="s">
        <v>1816</v>
      </c>
      <c r="F158" s="664"/>
      <c r="G158" s="664"/>
      <c r="H158" s="677">
        <v>0</v>
      </c>
      <c r="I158" s="664">
        <v>1</v>
      </c>
      <c r="J158" s="664">
        <v>122.03</v>
      </c>
      <c r="K158" s="677">
        <v>1</v>
      </c>
      <c r="L158" s="664">
        <v>1</v>
      </c>
      <c r="M158" s="665">
        <v>122.03</v>
      </c>
    </row>
    <row r="159" spans="1:13" ht="14.4" customHeight="1" x14ac:dyDescent="0.3">
      <c r="A159" s="660" t="s">
        <v>591</v>
      </c>
      <c r="B159" s="661" t="s">
        <v>2559</v>
      </c>
      <c r="C159" s="661" t="s">
        <v>1559</v>
      </c>
      <c r="D159" s="661" t="s">
        <v>1560</v>
      </c>
      <c r="E159" s="661" t="s">
        <v>2560</v>
      </c>
      <c r="F159" s="664"/>
      <c r="G159" s="664"/>
      <c r="H159" s="677">
        <v>0</v>
      </c>
      <c r="I159" s="664">
        <v>1</v>
      </c>
      <c r="J159" s="664">
        <v>52.809999999999988</v>
      </c>
      <c r="K159" s="677">
        <v>1</v>
      </c>
      <c r="L159" s="664">
        <v>1</v>
      </c>
      <c r="M159" s="665">
        <v>52.809999999999988</v>
      </c>
    </row>
    <row r="160" spans="1:13" ht="14.4" customHeight="1" x14ac:dyDescent="0.3">
      <c r="A160" s="660" t="s">
        <v>591</v>
      </c>
      <c r="B160" s="661" t="s">
        <v>2524</v>
      </c>
      <c r="C160" s="661" t="s">
        <v>1119</v>
      </c>
      <c r="D160" s="661" t="s">
        <v>1120</v>
      </c>
      <c r="E160" s="661" t="s">
        <v>752</v>
      </c>
      <c r="F160" s="664"/>
      <c r="G160" s="664"/>
      <c r="H160" s="677">
        <v>0</v>
      </c>
      <c r="I160" s="664">
        <v>1</v>
      </c>
      <c r="J160" s="664">
        <v>108.91968572293338</v>
      </c>
      <c r="K160" s="677">
        <v>1</v>
      </c>
      <c r="L160" s="664">
        <v>1</v>
      </c>
      <c r="M160" s="665">
        <v>108.91968572293338</v>
      </c>
    </row>
    <row r="161" spans="1:13" ht="14.4" customHeight="1" x14ac:dyDescent="0.3">
      <c r="A161" s="660" t="s">
        <v>594</v>
      </c>
      <c r="B161" s="661" t="s">
        <v>2485</v>
      </c>
      <c r="C161" s="661" t="s">
        <v>1946</v>
      </c>
      <c r="D161" s="661" t="s">
        <v>2487</v>
      </c>
      <c r="E161" s="661" t="s">
        <v>2585</v>
      </c>
      <c r="F161" s="664"/>
      <c r="G161" s="664"/>
      <c r="H161" s="677">
        <v>0</v>
      </c>
      <c r="I161" s="664">
        <v>417</v>
      </c>
      <c r="J161" s="664">
        <v>49674.942954243248</v>
      </c>
      <c r="K161" s="677">
        <v>1</v>
      </c>
      <c r="L161" s="664">
        <v>417</v>
      </c>
      <c r="M161" s="665">
        <v>49674.942954243248</v>
      </c>
    </row>
    <row r="162" spans="1:13" ht="14.4" customHeight="1" x14ac:dyDescent="0.3">
      <c r="A162" s="660" t="s">
        <v>597</v>
      </c>
      <c r="B162" s="661" t="s">
        <v>2457</v>
      </c>
      <c r="C162" s="661" t="s">
        <v>1137</v>
      </c>
      <c r="D162" s="661" t="s">
        <v>2458</v>
      </c>
      <c r="E162" s="661" t="s">
        <v>2459</v>
      </c>
      <c r="F162" s="664"/>
      <c r="G162" s="664"/>
      <c r="H162" s="677">
        <v>0</v>
      </c>
      <c r="I162" s="664">
        <v>4</v>
      </c>
      <c r="J162" s="664">
        <v>286.08358537381395</v>
      </c>
      <c r="K162" s="677">
        <v>1</v>
      </c>
      <c r="L162" s="664">
        <v>4</v>
      </c>
      <c r="M162" s="665">
        <v>286.08358537381395</v>
      </c>
    </row>
    <row r="163" spans="1:13" ht="14.4" customHeight="1" x14ac:dyDescent="0.3">
      <c r="A163" s="660" t="s">
        <v>597</v>
      </c>
      <c r="B163" s="661" t="s">
        <v>2460</v>
      </c>
      <c r="C163" s="661" t="s">
        <v>2228</v>
      </c>
      <c r="D163" s="661" t="s">
        <v>2229</v>
      </c>
      <c r="E163" s="661" t="s">
        <v>2586</v>
      </c>
      <c r="F163" s="664"/>
      <c r="G163" s="664"/>
      <c r="H163" s="677">
        <v>0</v>
      </c>
      <c r="I163" s="664">
        <v>1</v>
      </c>
      <c r="J163" s="664">
        <v>36.78026651079545</v>
      </c>
      <c r="K163" s="677">
        <v>1</v>
      </c>
      <c r="L163" s="664">
        <v>1</v>
      </c>
      <c r="M163" s="665">
        <v>36.78026651079545</v>
      </c>
    </row>
    <row r="164" spans="1:13" ht="14.4" customHeight="1" x14ac:dyDescent="0.3">
      <c r="A164" s="660" t="s">
        <v>597</v>
      </c>
      <c r="B164" s="661" t="s">
        <v>2460</v>
      </c>
      <c r="C164" s="661" t="s">
        <v>1103</v>
      </c>
      <c r="D164" s="661" t="s">
        <v>1104</v>
      </c>
      <c r="E164" s="661" t="s">
        <v>2461</v>
      </c>
      <c r="F164" s="664"/>
      <c r="G164" s="664"/>
      <c r="H164" s="677">
        <v>0</v>
      </c>
      <c r="I164" s="664">
        <v>1</v>
      </c>
      <c r="J164" s="664">
        <v>73.439999999999984</v>
      </c>
      <c r="K164" s="677">
        <v>1</v>
      </c>
      <c r="L164" s="664">
        <v>1</v>
      </c>
      <c r="M164" s="665">
        <v>73.439999999999984</v>
      </c>
    </row>
    <row r="165" spans="1:13" ht="14.4" customHeight="1" x14ac:dyDescent="0.3">
      <c r="A165" s="660" t="s">
        <v>597</v>
      </c>
      <c r="B165" s="661" t="s">
        <v>2460</v>
      </c>
      <c r="C165" s="661" t="s">
        <v>1563</v>
      </c>
      <c r="D165" s="661" t="s">
        <v>1564</v>
      </c>
      <c r="E165" s="661" t="s">
        <v>1565</v>
      </c>
      <c r="F165" s="664"/>
      <c r="G165" s="664"/>
      <c r="H165" s="677">
        <v>0</v>
      </c>
      <c r="I165" s="664">
        <v>237</v>
      </c>
      <c r="J165" s="664">
        <v>16814.897504970068</v>
      </c>
      <c r="K165" s="677">
        <v>1</v>
      </c>
      <c r="L165" s="664">
        <v>237</v>
      </c>
      <c r="M165" s="665">
        <v>16814.897504970068</v>
      </c>
    </row>
    <row r="166" spans="1:13" ht="14.4" customHeight="1" x14ac:dyDescent="0.3">
      <c r="A166" s="660" t="s">
        <v>597</v>
      </c>
      <c r="B166" s="661" t="s">
        <v>2587</v>
      </c>
      <c r="C166" s="661" t="s">
        <v>2257</v>
      </c>
      <c r="D166" s="661" t="s">
        <v>2258</v>
      </c>
      <c r="E166" s="661" t="s">
        <v>2259</v>
      </c>
      <c r="F166" s="664"/>
      <c r="G166" s="664"/>
      <c r="H166" s="677">
        <v>0</v>
      </c>
      <c r="I166" s="664">
        <v>4</v>
      </c>
      <c r="J166" s="664">
        <v>1522.82</v>
      </c>
      <c r="K166" s="677">
        <v>1</v>
      </c>
      <c r="L166" s="664">
        <v>4</v>
      </c>
      <c r="M166" s="665">
        <v>1522.82</v>
      </c>
    </row>
    <row r="167" spans="1:13" ht="14.4" customHeight="1" x14ac:dyDescent="0.3">
      <c r="A167" s="660" t="s">
        <v>597</v>
      </c>
      <c r="B167" s="661" t="s">
        <v>2463</v>
      </c>
      <c r="C167" s="661" t="s">
        <v>1096</v>
      </c>
      <c r="D167" s="661" t="s">
        <v>1097</v>
      </c>
      <c r="E167" s="661" t="s">
        <v>1098</v>
      </c>
      <c r="F167" s="664"/>
      <c r="G167" s="664"/>
      <c r="H167" s="677">
        <v>0</v>
      </c>
      <c r="I167" s="664">
        <v>9</v>
      </c>
      <c r="J167" s="664">
        <v>1027.839615859488</v>
      </c>
      <c r="K167" s="677">
        <v>1</v>
      </c>
      <c r="L167" s="664">
        <v>9</v>
      </c>
      <c r="M167" s="665">
        <v>1027.839615859488</v>
      </c>
    </row>
    <row r="168" spans="1:13" ht="14.4" customHeight="1" x14ac:dyDescent="0.3">
      <c r="A168" s="660" t="s">
        <v>597</v>
      </c>
      <c r="B168" s="661" t="s">
        <v>2527</v>
      </c>
      <c r="C168" s="661" t="s">
        <v>1551</v>
      </c>
      <c r="D168" s="661" t="s">
        <v>1552</v>
      </c>
      <c r="E168" s="661" t="s">
        <v>1553</v>
      </c>
      <c r="F168" s="664"/>
      <c r="G168" s="664"/>
      <c r="H168" s="677">
        <v>0</v>
      </c>
      <c r="I168" s="664">
        <v>13</v>
      </c>
      <c r="J168" s="664">
        <v>6158.2050292944859</v>
      </c>
      <c r="K168" s="677">
        <v>1</v>
      </c>
      <c r="L168" s="664">
        <v>13</v>
      </c>
      <c r="M168" s="665">
        <v>6158.2050292944859</v>
      </c>
    </row>
    <row r="169" spans="1:13" ht="14.4" customHeight="1" x14ac:dyDescent="0.3">
      <c r="A169" s="660" t="s">
        <v>597</v>
      </c>
      <c r="B169" s="661" t="s">
        <v>2528</v>
      </c>
      <c r="C169" s="661" t="s">
        <v>2279</v>
      </c>
      <c r="D169" s="661" t="s">
        <v>2280</v>
      </c>
      <c r="E169" s="661" t="s">
        <v>2281</v>
      </c>
      <c r="F169" s="664">
        <v>1</v>
      </c>
      <c r="G169" s="664">
        <v>102.75</v>
      </c>
      <c r="H169" s="677">
        <v>1</v>
      </c>
      <c r="I169" s="664"/>
      <c r="J169" s="664"/>
      <c r="K169" s="677">
        <v>0</v>
      </c>
      <c r="L169" s="664">
        <v>1</v>
      </c>
      <c r="M169" s="665">
        <v>102.75</v>
      </c>
    </row>
    <row r="170" spans="1:13" ht="14.4" customHeight="1" x14ac:dyDescent="0.3">
      <c r="A170" s="660" t="s">
        <v>597</v>
      </c>
      <c r="B170" s="661" t="s">
        <v>2528</v>
      </c>
      <c r="C170" s="661" t="s">
        <v>1521</v>
      </c>
      <c r="D170" s="661" t="s">
        <v>1522</v>
      </c>
      <c r="E170" s="661" t="s">
        <v>2529</v>
      </c>
      <c r="F170" s="664"/>
      <c r="G170" s="664"/>
      <c r="H170" s="677">
        <v>0</v>
      </c>
      <c r="I170" s="664">
        <v>1</v>
      </c>
      <c r="J170" s="664">
        <v>51.570000000000022</v>
      </c>
      <c r="K170" s="677">
        <v>1</v>
      </c>
      <c r="L170" s="664">
        <v>1</v>
      </c>
      <c r="M170" s="665">
        <v>51.570000000000022</v>
      </c>
    </row>
    <row r="171" spans="1:13" ht="14.4" customHeight="1" x14ac:dyDescent="0.3">
      <c r="A171" s="660" t="s">
        <v>597</v>
      </c>
      <c r="B171" s="661" t="s">
        <v>2464</v>
      </c>
      <c r="C171" s="661" t="s">
        <v>1170</v>
      </c>
      <c r="D171" s="661" t="s">
        <v>1078</v>
      </c>
      <c r="E171" s="661" t="s">
        <v>1171</v>
      </c>
      <c r="F171" s="664"/>
      <c r="G171" s="664"/>
      <c r="H171" s="677">
        <v>0</v>
      </c>
      <c r="I171" s="664">
        <v>3</v>
      </c>
      <c r="J171" s="664">
        <v>1069.4971755328186</v>
      </c>
      <c r="K171" s="677">
        <v>1</v>
      </c>
      <c r="L171" s="664">
        <v>3</v>
      </c>
      <c r="M171" s="665">
        <v>1069.4971755328186</v>
      </c>
    </row>
    <row r="172" spans="1:13" ht="14.4" customHeight="1" x14ac:dyDescent="0.3">
      <c r="A172" s="660" t="s">
        <v>597</v>
      </c>
      <c r="B172" s="661" t="s">
        <v>2464</v>
      </c>
      <c r="C172" s="661" t="s">
        <v>1173</v>
      </c>
      <c r="D172" s="661" t="s">
        <v>1078</v>
      </c>
      <c r="E172" s="661" t="s">
        <v>1174</v>
      </c>
      <c r="F172" s="664"/>
      <c r="G172" s="664"/>
      <c r="H172" s="677">
        <v>0</v>
      </c>
      <c r="I172" s="664">
        <v>76</v>
      </c>
      <c r="J172" s="664">
        <v>31680.936014952305</v>
      </c>
      <c r="K172" s="677">
        <v>1</v>
      </c>
      <c r="L172" s="664">
        <v>76</v>
      </c>
      <c r="M172" s="665">
        <v>31680.936014952305</v>
      </c>
    </row>
    <row r="173" spans="1:13" ht="14.4" customHeight="1" x14ac:dyDescent="0.3">
      <c r="A173" s="660" t="s">
        <v>597</v>
      </c>
      <c r="B173" s="661" t="s">
        <v>2464</v>
      </c>
      <c r="C173" s="661" t="s">
        <v>1077</v>
      </c>
      <c r="D173" s="661" t="s">
        <v>1078</v>
      </c>
      <c r="E173" s="661" t="s">
        <v>1079</v>
      </c>
      <c r="F173" s="664"/>
      <c r="G173" s="664"/>
      <c r="H173" s="677">
        <v>0</v>
      </c>
      <c r="I173" s="664">
        <v>12</v>
      </c>
      <c r="J173" s="664">
        <v>5906.3987995662228</v>
      </c>
      <c r="K173" s="677">
        <v>1</v>
      </c>
      <c r="L173" s="664">
        <v>12</v>
      </c>
      <c r="M173" s="665">
        <v>5906.3987995662228</v>
      </c>
    </row>
    <row r="174" spans="1:13" ht="14.4" customHeight="1" x14ac:dyDescent="0.3">
      <c r="A174" s="660" t="s">
        <v>597</v>
      </c>
      <c r="B174" s="661" t="s">
        <v>2464</v>
      </c>
      <c r="C174" s="661" t="s">
        <v>1081</v>
      </c>
      <c r="D174" s="661" t="s">
        <v>1078</v>
      </c>
      <c r="E174" s="661" t="s">
        <v>1082</v>
      </c>
      <c r="F174" s="664"/>
      <c r="G174" s="664"/>
      <c r="H174" s="677">
        <v>0</v>
      </c>
      <c r="I174" s="664">
        <v>4</v>
      </c>
      <c r="J174" s="664">
        <v>3771.9977001035131</v>
      </c>
      <c r="K174" s="677">
        <v>1</v>
      </c>
      <c r="L174" s="664">
        <v>4</v>
      </c>
      <c r="M174" s="665">
        <v>3771.9977001035131</v>
      </c>
    </row>
    <row r="175" spans="1:13" ht="14.4" customHeight="1" x14ac:dyDescent="0.3">
      <c r="A175" s="660" t="s">
        <v>597</v>
      </c>
      <c r="B175" s="661" t="s">
        <v>2464</v>
      </c>
      <c r="C175" s="661" t="s">
        <v>2238</v>
      </c>
      <c r="D175" s="661" t="s">
        <v>1116</v>
      </c>
      <c r="E175" s="661" t="s">
        <v>1082</v>
      </c>
      <c r="F175" s="664"/>
      <c r="G175" s="664"/>
      <c r="H175" s="677">
        <v>0</v>
      </c>
      <c r="I175" s="664">
        <v>1</v>
      </c>
      <c r="J175" s="664">
        <v>1964</v>
      </c>
      <c r="K175" s="677">
        <v>1</v>
      </c>
      <c r="L175" s="664">
        <v>1</v>
      </c>
      <c r="M175" s="665">
        <v>1964</v>
      </c>
    </row>
    <row r="176" spans="1:13" ht="14.4" customHeight="1" x14ac:dyDescent="0.3">
      <c r="A176" s="660" t="s">
        <v>597</v>
      </c>
      <c r="B176" s="661" t="s">
        <v>2588</v>
      </c>
      <c r="C176" s="661" t="s">
        <v>2268</v>
      </c>
      <c r="D176" s="661" t="s">
        <v>2269</v>
      </c>
      <c r="E176" s="661" t="s">
        <v>2270</v>
      </c>
      <c r="F176" s="664"/>
      <c r="G176" s="664"/>
      <c r="H176" s="677">
        <v>0</v>
      </c>
      <c r="I176" s="664">
        <v>1</v>
      </c>
      <c r="J176" s="664">
        <v>174.27000000000004</v>
      </c>
      <c r="K176" s="677">
        <v>1</v>
      </c>
      <c r="L176" s="664">
        <v>1</v>
      </c>
      <c r="M176" s="665">
        <v>174.27000000000004</v>
      </c>
    </row>
    <row r="177" spans="1:13" ht="14.4" customHeight="1" x14ac:dyDescent="0.3">
      <c r="A177" s="660" t="s">
        <v>597</v>
      </c>
      <c r="B177" s="661" t="s">
        <v>2465</v>
      </c>
      <c r="C177" s="661" t="s">
        <v>2241</v>
      </c>
      <c r="D177" s="661" t="s">
        <v>1068</v>
      </c>
      <c r="E177" s="661" t="s">
        <v>2242</v>
      </c>
      <c r="F177" s="664"/>
      <c r="G177" s="664"/>
      <c r="H177" s="677">
        <v>0</v>
      </c>
      <c r="I177" s="664">
        <v>2</v>
      </c>
      <c r="J177" s="664">
        <v>270.41930910275318</v>
      </c>
      <c r="K177" s="677">
        <v>1</v>
      </c>
      <c r="L177" s="664">
        <v>2</v>
      </c>
      <c r="M177" s="665">
        <v>270.41930910275318</v>
      </c>
    </row>
    <row r="178" spans="1:13" ht="14.4" customHeight="1" x14ac:dyDescent="0.3">
      <c r="A178" s="660" t="s">
        <v>597</v>
      </c>
      <c r="B178" s="661" t="s">
        <v>2467</v>
      </c>
      <c r="C178" s="661" t="s">
        <v>1503</v>
      </c>
      <c r="D178" s="661" t="s">
        <v>2531</v>
      </c>
      <c r="E178" s="661" t="s">
        <v>2532</v>
      </c>
      <c r="F178" s="664"/>
      <c r="G178" s="664"/>
      <c r="H178" s="677">
        <v>0</v>
      </c>
      <c r="I178" s="664">
        <v>3</v>
      </c>
      <c r="J178" s="664">
        <v>328.77904952448972</v>
      </c>
      <c r="K178" s="677">
        <v>1</v>
      </c>
      <c r="L178" s="664">
        <v>3</v>
      </c>
      <c r="M178" s="665">
        <v>328.77904952448972</v>
      </c>
    </row>
    <row r="179" spans="1:13" ht="14.4" customHeight="1" x14ac:dyDescent="0.3">
      <c r="A179" s="660" t="s">
        <v>597</v>
      </c>
      <c r="B179" s="661" t="s">
        <v>2469</v>
      </c>
      <c r="C179" s="661" t="s">
        <v>1518</v>
      </c>
      <c r="D179" s="661" t="s">
        <v>1519</v>
      </c>
      <c r="E179" s="661" t="s">
        <v>752</v>
      </c>
      <c r="F179" s="664"/>
      <c r="G179" s="664"/>
      <c r="H179" s="677">
        <v>0</v>
      </c>
      <c r="I179" s="664">
        <v>1</v>
      </c>
      <c r="J179" s="664">
        <v>55.14</v>
      </c>
      <c r="K179" s="677">
        <v>1</v>
      </c>
      <c r="L179" s="664">
        <v>1</v>
      </c>
      <c r="M179" s="665">
        <v>55.14</v>
      </c>
    </row>
    <row r="180" spans="1:13" ht="14.4" customHeight="1" x14ac:dyDescent="0.3">
      <c r="A180" s="660" t="s">
        <v>597</v>
      </c>
      <c r="B180" s="661" t="s">
        <v>2470</v>
      </c>
      <c r="C180" s="661" t="s">
        <v>2244</v>
      </c>
      <c r="D180" s="661" t="s">
        <v>2245</v>
      </c>
      <c r="E180" s="661" t="s">
        <v>1451</v>
      </c>
      <c r="F180" s="664"/>
      <c r="G180" s="664"/>
      <c r="H180" s="677">
        <v>0</v>
      </c>
      <c r="I180" s="664">
        <v>1</v>
      </c>
      <c r="J180" s="664">
        <v>46.220000000000006</v>
      </c>
      <c r="K180" s="677">
        <v>1</v>
      </c>
      <c r="L180" s="664">
        <v>1</v>
      </c>
      <c r="M180" s="665">
        <v>46.220000000000006</v>
      </c>
    </row>
    <row r="181" spans="1:13" ht="14.4" customHeight="1" x14ac:dyDescent="0.3">
      <c r="A181" s="660" t="s">
        <v>597</v>
      </c>
      <c r="B181" s="661" t="s">
        <v>2474</v>
      </c>
      <c r="C181" s="661" t="s">
        <v>1957</v>
      </c>
      <c r="D181" s="661" t="s">
        <v>2589</v>
      </c>
      <c r="E181" s="661" t="s">
        <v>2590</v>
      </c>
      <c r="F181" s="664">
        <v>1</v>
      </c>
      <c r="G181" s="664">
        <v>156.20000243410291</v>
      </c>
      <c r="H181" s="677">
        <v>1</v>
      </c>
      <c r="I181" s="664"/>
      <c r="J181" s="664"/>
      <c r="K181" s="677">
        <v>0</v>
      </c>
      <c r="L181" s="664">
        <v>1</v>
      </c>
      <c r="M181" s="665">
        <v>156.20000243410291</v>
      </c>
    </row>
    <row r="182" spans="1:13" ht="14.4" customHeight="1" x14ac:dyDescent="0.3">
      <c r="A182" s="660" t="s">
        <v>597</v>
      </c>
      <c r="B182" s="661" t="s">
        <v>2534</v>
      </c>
      <c r="C182" s="661" t="s">
        <v>2089</v>
      </c>
      <c r="D182" s="661" t="s">
        <v>2090</v>
      </c>
      <c r="E182" s="661" t="s">
        <v>2591</v>
      </c>
      <c r="F182" s="664"/>
      <c r="G182" s="664"/>
      <c r="H182" s="677">
        <v>0</v>
      </c>
      <c r="I182" s="664">
        <v>1</v>
      </c>
      <c r="J182" s="664">
        <v>79.93982913172843</v>
      </c>
      <c r="K182" s="677">
        <v>1</v>
      </c>
      <c r="L182" s="664">
        <v>1</v>
      </c>
      <c r="M182" s="665">
        <v>79.93982913172843</v>
      </c>
    </row>
    <row r="183" spans="1:13" ht="14.4" customHeight="1" x14ac:dyDescent="0.3">
      <c r="A183" s="660" t="s">
        <v>597</v>
      </c>
      <c r="B183" s="661" t="s">
        <v>2592</v>
      </c>
      <c r="C183" s="661" t="s">
        <v>2250</v>
      </c>
      <c r="D183" s="661" t="s">
        <v>2251</v>
      </c>
      <c r="E183" s="661" t="s">
        <v>2252</v>
      </c>
      <c r="F183" s="664"/>
      <c r="G183" s="664"/>
      <c r="H183" s="677">
        <v>0</v>
      </c>
      <c r="I183" s="664">
        <v>1</v>
      </c>
      <c r="J183" s="664">
        <v>90.739999999999981</v>
      </c>
      <c r="K183" s="677">
        <v>1</v>
      </c>
      <c r="L183" s="664">
        <v>1</v>
      </c>
      <c r="M183" s="665">
        <v>90.739999999999981</v>
      </c>
    </row>
    <row r="184" spans="1:13" ht="14.4" customHeight="1" x14ac:dyDescent="0.3">
      <c r="A184" s="660" t="s">
        <v>597</v>
      </c>
      <c r="B184" s="661" t="s">
        <v>2535</v>
      </c>
      <c r="C184" s="661" t="s">
        <v>1801</v>
      </c>
      <c r="D184" s="661" t="s">
        <v>2568</v>
      </c>
      <c r="E184" s="661" t="s">
        <v>877</v>
      </c>
      <c r="F184" s="664"/>
      <c r="G184" s="664"/>
      <c r="H184" s="677">
        <v>0</v>
      </c>
      <c r="I184" s="664">
        <v>1</v>
      </c>
      <c r="J184" s="664">
        <v>101.27052460468875</v>
      </c>
      <c r="K184" s="677">
        <v>1</v>
      </c>
      <c r="L184" s="664">
        <v>1</v>
      </c>
      <c r="M184" s="665">
        <v>101.27052460468875</v>
      </c>
    </row>
    <row r="185" spans="1:13" ht="14.4" customHeight="1" x14ac:dyDescent="0.3">
      <c r="A185" s="660" t="s">
        <v>597</v>
      </c>
      <c r="B185" s="661" t="s">
        <v>2535</v>
      </c>
      <c r="C185" s="661" t="s">
        <v>2231</v>
      </c>
      <c r="D185" s="661" t="s">
        <v>2593</v>
      </c>
      <c r="E185" s="661" t="s">
        <v>873</v>
      </c>
      <c r="F185" s="664"/>
      <c r="G185" s="664"/>
      <c r="H185" s="677">
        <v>0</v>
      </c>
      <c r="I185" s="664">
        <v>1</v>
      </c>
      <c r="J185" s="664">
        <v>50.540147502580204</v>
      </c>
      <c r="K185" s="677">
        <v>1</v>
      </c>
      <c r="L185" s="664">
        <v>1</v>
      </c>
      <c r="M185" s="665">
        <v>50.540147502580204</v>
      </c>
    </row>
    <row r="186" spans="1:13" ht="14.4" customHeight="1" x14ac:dyDescent="0.3">
      <c r="A186" s="660" t="s">
        <v>597</v>
      </c>
      <c r="B186" s="661" t="s">
        <v>2476</v>
      </c>
      <c r="C186" s="661" t="s">
        <v>1152</v>
      </c>
      <c r="D186" s="661" t="s">
        <v>1153</v>
      </c>
      <c r="E186" s="661" t="s">
        <v>767</v>
      </c>
      <c r="F186" s="664"/>
      <c r="G186" s="664"/>
      <c r="H186" s="677">
        <v>0</v>
      </c>
      <c r="I186" s="664">
        <v>1</v>
      </c>
      <c r="J186" s="664">
        <v>82.100000000000023</v>
      </c>
      <c r="K186" s="677">
        <v>1</v>
      </c>
      <c r="L186" s="664">
        <v>1</v>
      </c>
      <c r="M186" s="665">
        <v>82.100000000000023</v>
      </c>
    </row>
    <row r="187" spans="1:13" ht="14.4" customHeight="1" x14ac:dyDescent="0.3">
      <c r="A187" s="660" t="s">
        <v>597</v>
      </c>
      <c r="B187" s="661" t="s">
        <v>2479</v>
      </c>
      <c r="C187" s="661" t="s">
        <v>1130</v>
      </c>
      <c r="D187" s="661" t="s">
        <v>1167</v>
      </c>
      <c r="E187" s="661" t="s">
        <v>752</v>
      </c>
      <c r="F187" s="664"/>
      <c r="G187" s="664"/>
      <c r="H187" s="677">
        <v>0</v>
      </c>
      <c r="I187" s="664">
        <v>1</v>
      </c>
      <c r="J187" s="664">
        <v>49.050000000000011</v>
      </c>
      <c r="K187" s="677">
        <v>1</v>
      </c>
      <c r="L187" s="664">
        <v>1</v>
      </c>
      <c r="M187" s="665">
        <v>49.050000000000011</v>
      </c>
    </row>
    <row r="188" spans="1:13" ht="14.4" customHeight="1" x14ac:dyDescent="0.3">
      <c r="A188" s="660" t="s">
        <v>597</v>
      </c>
      <c r="B188" s="661" t="s">
        <v>2479</v>
      </c>
      <c r="C188" s="661" t="s">
        <v>1133</v>
      </c>
      <c r="D188" s="661" t="s">
        <v>2480</v>
      </c>
      <c r="E188" s="661" t="s">
        <v>841</v>
      </c>
      <c r="F188" s="664"/>
      <c r="G188" s="664"/>
      <c r="H188" s="677">
        <v>0</v>
      </c>
      <c r="I188" s="664">
        <v>1</v>
      </c>
      <c r="J188" s="664">
        <v>98.071020606124733</v>
      </c>
      <c r="K188" s="677">
        <v>1</v>
      </c>
      <c r="L188" s="664">
        <v>1</v>
      </c>
      <c r="M188" s="665">
        <v>98.071020606124733</v>
      </c>
    </row>
    <row r="189" spans="1:13" ht="14.4" customHeight="1" x14ac:dyDescent="0.3">
      <c r="A189" s="660" t="s">
        <v>597</v>
      </c>
      <c r="B189" s="661" t="s">
        <v>2594</v>
      </c>
      <c r="C189" s="661" t="s">
        <v>2272</v>
      </c>
      <c r="D189" s="661" t="s">
        <v>2273</v>
      </c>
      <c r="E189" s="661" t="s">
        <v>2274</v>
      </c>
      <c r="F189" s="664"/>
      <c r="G189" s="664"/>
      <c r="H189" s="677">
        <v>0</v>
      </c>
      <c r="I189" s="664">
        <v>1</v>
      </c>
      <c r="J189" s="664">
        <v>127.48000000000003</v>
      </c>
      <c r="K189" s="677">
        <v>1</v>
      </c>
      <c r="L189" s="664">
        <v>1</v>
      </c>
      <c r="M189" s="665">
        <v>127.48000000000003</v>
      </c>
    </row>
    <row r="190" spans="1:13" ht="14.4" customHeight="1" x14ac:dyDescent="0.3">
      <c r="A190" s="660" t="s">
        <v>597</v>
      </c>
      <c r="B190" s="661" t="s">
        <v>2594</v>
      </c>
      <c r="C190" s="661" t="s">
        <v>2234</v>
      </c>
      <c r="D190" s="661" t="s">
        <v>2235</v>
      </c>
      <c r="E190" s="661" t="s">
        <v>2595</v>
      </c>
      <c r="F190" s="664"/>
      <c r="G190" s="664"/>
      <c r="H190" s="677">
        <v>0</v>
      </c>
      <c r="I190" s="664">
        <v>1</v>
      </c>
      <c r="J190" s="664">
        <v>140.94</v>
      </c>
      <c r="K190" s="677">
        <v>1</v>
      </c>
      <c r="L190" s="664">
        <v>1</v>
      </c>
      <c r="M190" s="665">
        <v>140.94</v>
      </c>
    </row>
    <row r="191" spans="1:13" ht="14.4" customHeight="1" x14ac:dyDescent="0.3">
      <c r="A191" s="660" t="s">
        <v>597</v>
      </c>
      <c r="B191" s="661" t="s">
        <v>2539</v>
      </c>
      <c r="C191" s="661" t="s">
        <v>1495</v>
      </c>
      <c r="D191" s="661" t="s">
        <v>1496</v>
      </c>
      <c r="E191" s="661" t="s">
        <v>2540</v>
      </c>
      <c r="F191" s="664"/>
      <c r="G191" s="664"/>
      <c r="H191" s="677">
        <v>0</v>
      </c>
      <c r="I191" s="664">
        <v>1</v>
      </c>
      <c r="J191" s="664">
        <v>123.04964495232237</v>
      </c>
      <c r="K191" s="677">
        <v>1</v>
      </c>
      <c r="L191" s="664">
        <v>1</v>
      </c>
      <c r="M191" s="665">
        <v>123.04964495232237</v>
      </c>
    </row>
    <row r="192" spans="1:13" ht="14.4" customHeight="1" x14ac:dyDescent="0.3">
      <c r="A192" s="660" t="s">
        <v>597</v>
      </c>
      <c r="B192" s="661" t="s">
        <v>2485</v>
      </c>
      <c r="C192" s="661" t="s">
        <v>2254</v>
      </c>
      <c r="D192" s="661" t="s">
        <v>2596</v>
      </c>
      <c r="E192" s="661" t="s">
        <v>2597</v>
      </c>
      <c r="F192" s="664"/>
      <c r="G192" s="664"/>
      <c r="H192" s="677">
        <v>0</v>
      </c>
      <c r="I192" s="664">
        <v>3</v>
      </c>
      <c r="J192" s="664">
        <v>392.40016540987676</v>
      </c>
      <c r="K192" s="677">
        <v>1</v>
      </c>
      <c r="L192" s="664">
        <v>3</v>
      </c>
      <c r="M192" s="665">
        <v>392.40016540987676</v>
      </c>
    </row>
    <row r="193" spans="1:13" ht="14.4" customHeight="1" x14ac:dyDescent="0.3">
      <c r="A193" s="660" t="s">
        <v>597</v>
      </c>
      <c r="B193" s="661" t="s">
        <v>2490</v>
      </c>
      <c r="C193" s="661" t="s">
        <v>1218</v>
      </c>
      <c r="D193" s="661" t="s">
        <v>2493</v>
      </c>
      <c r="E193" s="661" t="s">
        <v>2494</v>
      </c>
      <c r="F193" s="664"/>
      <c r="G193" s="664"/>
      <c r="H193" s="677">
        <v>0</v>
      </c>
      <c r="I193" s="664">
        <v>9.1999999999999993</v>
      </c>
      <c r="J193" s="664">
        <v>1009.1077607265843</v>
      </c>
      <c r="K193" s="677">
        <v>1</v>
      </c>
      <c r="L193" s="664">
        <v>9.1999999999999993</v>
      </c>
      <c r="M193" s="665">
        <v>1009.1077607265843</v>
      </c>
    </row>
    <row r="194" spans="1:13" ht="14.4" customHeight="1" x14ac:dyDescent="0.3">
      <c r="A194" s="660" t="s">
        <v>597</v>
      </c>
      <c r="B194" s="661" t="s">
        <v>2495</v>
      </c>
      <c r="C194" s="661" t="s">
        <v>1250</v>
      </c>
      <c r="D194" s="661" t="s">
        <v>1251</v>
      </c>
      <c r="E194" s="661" t="s">
        <v>2496</v>
      </c>
      <c r="F194" s="664"/>
      <c r="G194" s="664"/>
      <c r="H194" s="677">
        <v>0</v>
      </c>
      <c r="I194" s="664">
        <v>125.89999999999993</v>
      </c>
      <c r="J194" s="664">
        <v>26201.85570905549</v>
      </c>
      <c r="K194" s="677">
        <v>1</v>
      </c>
      <c r="L194" s="664">
        <v>125.89999999999993</v>
      </c>
      <c r="M194" s="665">
        <v>26201.85570905549</v>
      </c>
    </row>
    <row r="195" spans="1:13" ht="14.4" customHeight="1" x14ac:dyDescent="0.3">
      <c r="A195" s="660" t="s">
        <v>597</v>
      </c>
      <c r="B195" s="661" t="s">
        <v>2497</v>
      </c>
      <c r="C195" s="661" t="s">
        <v>1254</v>
      </c>
      <c r="D195" s="661" t="s">
        <v>2498</v>
      </c>
      <c r="E195" s="661" t="s">
        <v>2499</v>
      </c>
      <c r="F195" s="664"/>
      <c r="G195" s="664"/>
      <c r="H195" s="677">
        <v>0</v>
      </c>
      <c r="I195" s="664">
        <v>592</v>
      </c>
      <c r="J195" s="664">
        <v>44531.253048518091</v>
      </c>
      <c r="K195" s="677">
        <v>1</v>
      </c>
      <c r="L195" s="664">
        <v>592</v>
      </c>
      <c r="M195" s="665">
        <v>44531.253048518091</v>
      </c>
    </row>
    <row r="196" spans="1:13" ht="14.4" customHeight="1" x14ac:dyDescent="0.3">
      <c r="A196" s="660" t="s">
        <v>597</v>
      </c>
      <c r="B196" s="661" t="s">
        <v>2500</v>
      </c>
      <c r="C196" s="661" t="s">
        <v>1262</v>
      </c>
      <c r="D196" s="661" t="s">
        <v>1266</v>
      </c>
      <c r="E196" s="661" t="s">
        <v>2501</v>
      </c>
      <c r="F196" s="664"/>
      <c r="G196" s="664"/>
      <c r="H196" s="677">
        <v>0</v>
      </c>
      <c r="I196" s="664">
        <v>73</v>
      </c>
      <c r="J196" s="664">
        <v>5402.0004192195411</v>
      </c>
      <c r="K196" s="677">
        <v>1</v>
      </c>
      <c r="L196" s="664">
        <v>73</v>
      </c>
      <c r="M196" s="665">
        <v>5402.0004192195411</v>
      </c>
    </row>
    <row r="197" spans="1:13" ht="14.4" customHeight="1" x14ac:dyDescent="0.3">
      <c r="A197" s="660" t="s">
        <v>597</v>
      </c>
      <c r="B197" s="661" t="s">
        <v>2500</v>
      </c>
      <c r="C197" s="661" t="s">
        <v>1239</v>
      </c>
      <c r="D197" s="661" t="s">
        <v>1266</v>
      </c>
      <c r="E197" s="661" t="s">
        <v>2502</v>
      </c>
      <c r="F197" s="664"/>
      <c r="G197" s="664"/>
      <c r="H197" s="677">
        <v>0</v>
      </c>
      <c r="I197" s="664">
        <v>223</v>
      </c>
      <c r="J197" s="664">
        <v>19754.499682146215</v>
      </c>
      <c r="K197" s="677">
        <v>1</v>
      </c>
      <c r="L197" s="664">
        <v>223</v>
      </c>
      <c r="M197" s="665">
        <v>19754.499682146215</v>
      </c>
    </row>
    <row r="198" spans="1:13" ht="14.4" customHeight="1" x14ac:dyDescent="0.3">
      <c r="A198" s="660" t="s">
        <v>597</v>
      </c>
      <c r="B198" s="661" t="s">
        <v>2500</v>
      </c>
      <c r="C198" s="661" t="s">
        <v>1265</v>
      </c>
      <c r="D198" s="661" t="s">
        <v>1266</v>
      </c>
      <c r="E198" s="661" t="s">
        <v>1267</v>
      </c>
      <c r="F198" s="664"/>
      <c r="G198" s="664"/>
      <c r="H198" s="677">
        <v>0</v>
      </c>
      <c r="I198" s="664">
        <v>15</v>
      </c>
      <c r="J198" s="664">
        <v>896.85</v>
      </c>
      <c r="K198" s="677">
        <v>1</v>
      </c>
      <c r="L198" s="664">
        <v>15</v>
      </c>
      <c r="M198" s="665">
        <v>896.85</v>
      </c>
    </row>
    <row r="199" spans="1:13" ht="14.4" customHeight="1" x14ac:dyDescent="0.3">
      <c r="A199" s="660" t="s">
        <v>597</v>
      </c>
      <c r="B199" s="661" t="s">
        <v>2504</v>
      </c>
      <c r="C199" s="661" t="s">
        <v>1064</v>
      </c>
      <c r="D199" s="661" t="s">
        <v>612</v>
      </c>
      <c r="E199" s="661" t="s">
        <v>613</v>
      </c>
      <c r="F199" s="664"/>
      <c r="G199" s="664"/>
      <c r="H199" s="677">
        <v>0</v>
      </c>
      <c r="I199" s="664">
        <v>10</v>
      </c>
      <c r="J199" s="664">
        <v>1173.28</v>
      </c>
      <c r="K199" s="677">
        <v>1</v>
      </c>
      <c r="L199" s="664">
        <v>10</v>
      </c>
      <c r="M199" s="665">
        <v>1173.28</v>
      </c>
    </row>
    <row r="200" spans="1:13" ht="14.4" customHeight="1" x14ac:dyDescent="0.3">
      <c r="A200" s="660" t="s">
        <v>597</v>
      </c>
      <c r="B200" s="661" t="s">
        <v>2598</v>
      </c>
      <c r="C200" s="661" t="s">
        <v>1949</v>
      </c>
      <c r="D200" s="661" t="s">
        <v>2599</v>
      </c>
      <c r="E200" s="661" t="s">
        <v>2600</v>
      </c>
      <c r="F200" s="664">
        <v>2</v>
      </c>
      <c r="G200" s="664">
        <v>521.45565309933204</v>
      </c>
      <c r="H200" s="677">
        <v>1</v>
      </c>
      <c r="I200" s="664"/>
      <c r="J200" s="664"/>
      <c r="K200" s="677">
        <v>0</v>
      </c>
      <c r="L200" s="664">
        <v>2</v>
      </c>
      <c r="M200" s="665">
        <v>521.45565309933204</v>
      </c>
    </row>
    <row r="201" spans="1:13" ht="14.4" customHeight="1" x14ac:dyDescent="0.3">
      <c r="A201" s="660" t="s">
        <v>597</v>
      </c>
      <c r="B201" s="661" t="s">
        <v>2601</v>
      </c>
      <c r="C201" s="661" t="s">
        <v>2276</v>
      </c>
      <c r="D201" s="661" t="s">
        <v>2277</v>
      </c>
      <c r="E201" s="661" t="s">
        <v>2278</v>
      </c>
      <c r="F201" s="664"/>
      <c r="G201" s="664"/>
      <c r="H201" s="677">
        <v>0</v>
      </c>
      <c r="I201" s="664">
        <v>1</v>
      </c>
      <c r="J201" s="664">
        <v>1302.67</v>
      </c>
      <c r="K201" s="677">
        <v>1</v>
      </c>
      <c r="L201" s="664">
        <v>1</v>
      </c>
      <c r="M201" s="665">
        <v>1302.67</v>
      </c>
    </row>
    <row r="202" spans="1:13" ht="14.4" customHeight="1" x14ac:dyDescent="0.3">
      <c r="A202" s="660" t="s">
        <v>597</v>
      </c>
      <c r="B202" s="661" t="s">
        <v>2506</v>
      </c>
      <c r="C202" s="661" t="s">
        <v>1084</v>
      </c>
      <c r="D202" s="661" t="s">
        <v>1085</v>
      </c>
      <c r="E202" s="661" t="s">
        <v>1086</v>
      </c>
      <c r="F202" s="664"/>
      <c r="G202" s="664"/>
      <c r="H202" s="677">
        <v>0</v>
      </c>
      <c r="I202" s="664">
        <v>16</v>
      </c>
      <c r="J202" s="664">
        <v>981.96</v>
      </c>
      <c r="K202" s="677">
        <v>1</v>
      </c>
      <c r="L202" s="664">
        <v>16</v>
      </c>
      <c r="M202" s="665">
        <v>981.96</v>
      </c>
    </row>
    <row r="203" spans="1:13" ht="14.4" customHeight="1" x14ac:dyDescent="0.3">
      <c r="A203" s="660" t="s">
        <v>597</v>
      </c>
      <c r="B203" s="661" t="s">
        <v>2508</v>
      </c>
      <c r="C203" s="661" t="s">
        <v>1197</v>
      </c>
      <c r="D203" s="661" t="s">
        <v>2513</v>
      </c>
      <c r="E203" s="661" t="s">
        <v>2514</v>
      </c>
      <c r="F203" s="664"/>
      <c r="G203" s="664"/>
      <c r="H203" s="677">
        <v>0</v>
      </c>
      <c r="I203" s="664">
        <v>1</v>
      </c>
      <c r="J203" s="664">
        <v>382.50000000000011</v>
      </c>
      <c r="K203" s="677">
        <v>1</v>
      </c>
      <c r="L203" s="664">
        <v>1</v>
      </c>
      <c r="M203" s="665">
        <v>382.50000000000011</v>
      </c>
    </row>
    <row r="204" spans="1:13" ht="14.4" customHeight="1" x14ac:dyDescent="0.3">
      <c r="A204" s="660" t="s">
        <v>597</v>
      </c>
      <c r="B204" s="661" t="s">
        <v>2549</v>
      </c>
      <c r="C204" s="661" t="s">
        <v>1555</v>
      </c>
      <c r="D204" s="661" t="s">
        <v>1556</v>
      </c>
      <c r="E204" s="661" t="s">
        <v>2550</v>
      </c>
      <c r="F204" s="664"/>
      <c r="G204" s="664"/>
      <c r="H204" s="677">
        <v>0</v>
      </c>
      <c r="I204" s="664">
        <v>1</v>
      </c>
      <c r="J204" s="664">
        <v>249.62892917884759</v>
      </c>
      <c r="K204" s="677">
        <v>1</v>
      </c>
      <c r="L204" s="664">
        <v>1</v>
      </c>
      <c r="M204" s="665">
        <v>249.62892917884759</v>
      </c>
    </row>
    <row r="205" spans="1:13" ht="14.4" customHeight="1" x14ac:dyDescent="0.3">
      <c r="A205" s="660" t="s">
        <v>597</v>
      </c>
      <c r="B205" s="661" t="s">
        <v>2549</v>
      </c>
      <c r="C205" s="661" t="s">
        <v>1507</v>
      </c>
      <c r="D205" s="661" t="s">
        <v>1508</v>
      </c>
      <c r="E205" s="661" t="s">
        <v>2551</v>
      </c>
      <c r="F205" s="664"/>
      <c r="G205" s="664"/>
      <c r="H205" s="677">
        <v>0</v>
      </c>
      <c r="I205" s="664">
        <v>1</v>
      </c>
      <c r="J205" s="664">
        <v>378.76</v>
      </c>
      <c r="K205" s="677">
        <v>1</v>
      </c>
      <c r="L205" s="664">
        <v>1</v>
      </c>
      <c r="M205" s="665">
        <v>378.76</v>
      </c>
    </row>
    <row r="206" spans="1:13" ht="14.4" customHeight="1" x14ac:dyDescent="0.3">
      <c r="A206" s="660" t="s">
        <v>597</v>
      </c>
      <c r="B206" s="661" t="s">
        <v>2515</v>
      </c>
      <c r="C206" s="661" t="s">
        <v>1567</v>
      </c>
      <c r="D206" s="661" t="s">
        <v>2554</v>
      </c>
      <c r="E206" s="661" t="s">
        <v>2555</v>
      </c>
      <c r="F206" s="664"/>
      <c r="G206" s="664"/>
      <c r="H206" s="677">
        <v>0</v>
      </c>
      <c r="I206" s="664">
        <v>1</v>
      </c>
      <c r="J206" s="664">
        <v>62.119795154989184</v>
      </c>
      <c r="K206" s="677">
        <v>1</v>
      </c>
      <c r="L206" s="664">
        <v>1</v>
      </c>
      <c r="M206" s="665">
        <v>62.119795154989184</v>
      </c>
    </row>
    <row r="207" spans="1:13" ht="14.4" customHeight="1" x14ac:dyDescent="0.3">
      <c r="A207" s="660" t="s">
        <v>597</v>
      </c>
      <c r="B207" s="661" t="s">
        <v>2518</v>
      </c>
      <c r="C207" s="661" t="s">
        <v>2261</v>
      </c>
      <c r="D207" s="661" t="s">
        <v>2262</v>
      </c>
      <c r="E207" s="661" t="s">
        <v>2602</v>
      </c>
      <c r="F207" s="664"/>
      <c r="G207" s="664"/>
      <c r="H207" s="677">
        <v>0</v>
      </c>
      <c r="I207" s="664">
        <v>1</v>
      </c>
      <c r="J207" s="664">
        <v>162.362093073072</v>
      </c>
      <c r="K207" s="677">
        <v>1</v>
      </c>
      <c r="L207" s="664">
        <v>1</v>
      </c>
      <c r="M207" s="665">
        <v>162.362093073072</v>
      </c>
    </row>
    <row r="208" spans="1:13" ht="14.4" customHeight="1" x14ac:dyDescent="0.3">
      <c r="A208" s="660" t="s">
        <v>597</v>
      </c>
      <c r="B208" s="661" t="s">
        <v>2603</v>
      </c>
      <c r="C208" s="661" t="s">
        <v>2247</v>
      </c>
      <c r="D208" s="661" t="s">
        <v>2248</v>
      </c>
      <c r="E208" s="661" t="s">
        <v>752</v>
      </c>
      <c r="F208" s="664"/>
      <c r="G208" s="664"/>
      <c r="H208" s="677">
        <v>0</v>
      </c>
      <c r="I208" s="664">
        <v>2</v>
      </c>
      <c r="J208" s="664">
        <v>113.78999999999999</v>
      </c>
      <c r="K208" s="677">
        <v>1</v>
      </c>
      <c r="L208" s="664">
        <v>2</v>
      </c>
      <c r="M208" s="665">
        <v>113.78999999999999</v>
      </c>
    </row>
    <row r="209" spans="1:13" ht="14.4" customHeight="1" x14ac:dyDescent="0.3">
      <c r="A209" s="660" t="s">
        <v>597</v>
      </c>
      <c r="B209" s="661" t="s">
        <v>2523</v>
      </c>
      <c r="C209" s="661" t="s">
        <v>1061</v>
      </c>
      <c r="D209" s="661" t="s">
        <v>1062</v>
      </c>
      <c r="E209" s="661" t="s">
        <v>877</v>
      </c>
      <c r="F209" s="664"/>
      <c r="G209" s="664"/>
      <c r="H209" s="677">
        <v>0</v>
      </c>
      <c r="I209" s="664">
        <v>1</v>
      </c>
      <c r="J209" s="664">
        <v>94.96</v>
      </c>
      <c r="K209" s="677">
        <v>1</v>
      </c>
      <c r="L209" s="664">
        <v>1</v>
      </c>
      <c r="M209" s="665">
        <v>94.96</v>
      </c>
    </row>
    <row r="210" spans="1:13" ht="14.4" customHeight="1" x14ac:dyDescent="0.3">
      <c r="A210" s="660" t="s">
        <v>597</v>
      </c>
      <c r="B210" s="661" t="s">
        <v>2559</v>
      </c>
      <c r="C210" s="661" t="s">
        <v>1953</v>
      </c>
      <c r="D210" s="661" t="s">
        <v>1954</v>
      </c>
      <c r="E210" s="661" t="s">
        <v>2560</v>
      </c>
      <c r="F210" s="664">
        <v>1</v>
      </c>
      <c r="G210" s="664">
        <v>59.18</v>
      </c>
      <c r="H210" s="677">
        <v>1</v>
      </c>
      <c r="I210" s="664"/>
      <c r="J210" s="664"/>
      <c r="K210" s="677">
        <v>0</v>
      </c>
      <c r="L210" s="664">
        <v>1</v>
      </c>
      <c r="M210" s="665">
        <v>59.18</v>
      </c>
    </row>
    <row r="211" spans="1:13" ht="14.4" customHeight="1" x14ac:dyDescent="0.3">
      <c r="A211" s="660" t="s">
        <v>597</v>
      </c>
      <c r="B211" s="661" t="s">
        <v>2604</v>
      </c>
      <c r="C211" s="661" t="s">
        <v>2264</v>
      </c>
      <c r="D211" s="661" t="s">
        <v>2265</v>
      </c>
      <c r="E211" s="661" t="s">
        <v>2266</v>
      </c>
      <c r="F211" s="664"/>
      <c r="G211" s="664"/>
      <c r="H211" s="677">
        <v>0</v>
      </c>
      <c r="I211" s="664">
        <v>1</v>
      </c>
      <c r="J211" s="664">
        <v>411.01999999999992</v>
      </c>
      <c r="K211" s="677">
        <v>1</v>
      </c>
      <c r="L211" s="664">
        <v>1</v>
      </c>
      <c r="M211" s="665">
        <v>411.01999999999992</v>
      </c>
    </row>
    <row r="212" spans="1:13" ht="14.4" customHeight="1" x14ac:dyDescent="0.3">
      <c r="A212" s="660" t="s">
        <v>597</v>
      </c>
      <c r="B212" s="661" t="s">
        <v>2525</v>
      </c>
      <c r="C212" s="661" t="s">
        <v>1149</v>
      </c>
      <c r="D212" s="661" t="s">
        <v>1150</v>
      </c>
      <c r="E212" s="661" t="s">
        <v>837</v>
      </c>
      <c r="F212" s="664"/>
      <c r="G212" s="664"/>
      <c r="H212" s="677">
        <v>0</v>
      </c>
      <c r="I212" s="664">
        <v>1</v>
      </c>
      <c r="J212" s="664">
        <v>89.249999999999986</v>
      </c>
      <c r="K212" s="677">
        <v>1</v>
      </c>
      <c r="L212" s="664">
        <v>1</v>
      </c>
      <c r="M212" s="665">
        <v>89.249999999999986</v>
      </c>
    </row>
    <row r="213" spans="1:13" ht="14.4" customHeight="1" x14ac:dyDescent="0.3">
      <c r="A213" s="660" t="s">
        <v>597</v>
      </c>
      <c r="B213" s="661" t="s">
        <v>2605</v>
      </c>
      <c r="C213" s="661" t="s">
        <v>2318</v>
      </c>
      <c r="D213" s="661" t="s">
        <v>2606</v>
      </c>
      <c r="E213" s="661" t="s">
        <v>2298</v>
      </c>
      <c r="F213" s="664"/>
      <c r="G213" s="664"/>
      <c r="H213" s="677">
        <v>0</v>
      </c>
      <c r="I213" s="664">
        <v>136</v>
      </c>
      <c r="J213" s="664">
        <v>5517.5198483811055</v>
      </c>
      <c r="K213" s="677">
        <v>1</v>
      </c>
      <c r="L213" s="664">
        <v>136</v>
      </c>
      <c r="M213" s="665">
        <v>5517.5198483811055</v>
      </c>
    </row>
    <row r="214" spans="1:13" ht="14.4" customHeight="1" x14ac:dyDescent="0.3">
      <c r="A214" s="660" t="s">
        <v>597</v>
      </c>
      <c r="B214" s="661" t="s">
        <v>2605</v>
      </c>
      <c r="C214" s="661" t="s">
        <v>2334</v>
      </c>
      <c r="D214" s="661" t="s">
        <v>2607</v>
      </c>
      <c r="E214" s="661" t="s">
        <v>2298</v>
      </c>
      <c r="F214" s="664"/>
      <c r="G214" s="664"/>
      <c r="H214" s="677">
        <v>0</v>
      </c>
      <c r="I214" s="664">
        <v>51</v>
      </c>
      <c r="J214" s="664">
        <v>2283.7840844537641</v>
      </c>
      <c r="K214" s="677">
        <v>1</v>
      </c>
      <c r="L214" s="664">
        <v>51</v>
      </c>
      <c r="M214" s="665">
        <v>2283.7840844537641</v>
      </c>
    </row>
    <row r="215" spans="1:13" ht="14.4" customHeight="1" x14ac:dyDescent="0.3">
      <c r="A215" s="660" t="s">
        <v>597</v>
      </c>
      <c r="B215" s="661" t="s">
        <v>2605</v>
      </c>
      <c r="C215" s="661" t="s">
        <v>2296</v>
      </c>
      <c r="D215" s="661" t="s">
        <v>2608</v>
      </c>
      <c r="E215" s="661" t="s">
        <v>2298</v>
      </c>
      <c r="F215" s="664"/>
      <c r="G215" s="664"/>
      <c r="H215" s="677">
        <v>0</v>
      </c>
      <c r="I215" s="664">
        <v>8</v>
      </c>
      <c r="J215" s="664">
        <v>324.55999999999995</v>
      </c>
      <c r="K215" s="677">
        <v>1</v>
      </c>
      <c r="L215" s="664">
        <v>8</v>
      </c>
      <c r="M215" s="665">
        <v>324.55999999999995</v>
      </c>
    </row>
    <row r="216" spans="1:13" ht="14.4" customHeight="1" x14ac:dyDescent="0.3">
      <c r="A216" s="660" t="s">
        <v>597</v>
      </c>
      <c r="B216" s="661" t="s">
        <v>2605</v>
      </c>
      <c r="C216" s="661" t="s">
        <v>2324</v>
      </c>
      <c r="D216" s="661" t="s">
        <v>2609</v>
      </c>
      <c r="E216" s="661" t="s">
        <v>2298</v>
      </c>
      <c r="F216" s="664"/>
      <c r="G216" s="664"/>
      <c r="H216" s="677">
        <v>0</v>
      </c>
      <c r="I216" s="664">
        <v>12</v>
      </c>
      <c r="J216" s="664">
        <v>537.36</v>
      </c>
      <c r="K216" s="677">
        <v>1</v>
      </c>
      <c r="L216" s="664">
        <v>12</v>
      </c>
      <c r="M216" s="665">
        <v>537.36</v>
      </c>
    </row>
    <row r="217" spans="1:13" ht="14.4" customHeight="1" x14ac:dyDescent="0.3">
      <c r="A217" s="660" t="s">
        <v>597</v>
      </c>
      <c r="B217" s="661" t="s">
        <v>2605</v>
      </c>
      <c r="C217" s="661" t="s">
        <v>2300</v>
      </c>
      <c r="D217" s="661" t="s">
        <v>2610</v>
      </c>
      <c r="E217" s="661" t="s">
        <v>2298</v>
      </c>
      <c r="F217" s="664"/>
      <c r="G217" s="664"/>
      <c r="H217" s="677">
        <v>0</v>
      </c>
      <c r="I217" s="664">
        <v>126</v>
      </c>
      <c r="J217" s="664">
        <v>6364.7989921246408</v>
      </c>
      <c r="K217" s="677">
        <v>1</v>
      </c>
      <c r="L217" s="664">
        <v>126</v>
      </c>
      <c r="M217" s="665">
        <v>6364.7989921246408</v>
      </c>
    </row>
    <row r="218" spans="1:13" ht="14.4" customHeight="1" x14ac:dyDescent="0.3">
      <c r="A218" s="660" t="s">
        <v>597</v>
      </c>
      <c r="B218" s="661" t="s">
        <v>2605</v>
      </c>
      <c r="C218" s="661" t="s">
        <v>2303</v>
      </c>
      <c r="D218" s="661" t="s">
        <v>2611</v>
      </c>
      <c r="E218" s="661" t="s">
        <v>2298</v>
      </c>
      <c r="F218" s="664"/>
      <c r="G218" s="664"/>
      <c r="H218" s="677">
        <v>0</v>
      </c>
      <c r="I218" s="664">
        <v>82</v>
      </c>
      <c r="J218" s="664">
        <v>4084.4742358433691</v>
      </c>
      <c r="K218" s="677">
        <v>1</v>
      </c>
      <c r="L218" s="664">
        <v>82</v>
      </c>
      <c r="M218" s="665">
        <v>4084.4742358433691</v>
      </c>
    </row>
    <row r="219" spans="1:13" ht="14.4" customHeight="1" x14ac:dyDescent="0.3">
      <c r="A219" s="660" t="s">
        <v>597</v>
      </c>
      <c r="B219" s="661" t="s">
        <v>2605</v>
      </c>
      <c r="C219" s="661" t="s">
        <v>2312</v>
      </c>
      <c r="D219" s="661" t="s">
        <v>2313</v>
      </c>
      <c r="E219" s="661" t="s">
        <v>2298</v>
      </c>
      <c r="F219" s="664"/>
      <c r="G219" s="664"/>
      <c r="H219" s="677">
        <v>0</v>
      </c>
      <c r="I219" s="664">
        <v>212</v>
      </c>
      <c r="J219" s="664">
        <v>8504.5241610846206</v>
      </c>
      <c r="K219" s="677">
        <v>1</v>
      </c>
      <c r="L219" s="664">
        <v>212</v>
      </c>
      <c r="M219" s="665">
        <v>8504.5241610846206</v>
      </c>
    </row>
    <row r="220" spans="1:13" ht="14.4" customHeight="1" x14ac:dyDescent="0.3">
      <c r="A220" s="660" t="s">
        <v>597</v>
      </c>
      <c r="B220" s="661" t="s">
        <v>2605</v>
      </c>
      <c r="C220" s="661" t="s">
        <v>2306</v>
      </c>
      <c r="D220" s="661" t="s">
        <v>2307</v>
      </c>
      <c r="E220" s="661" t="s">
        <v>2298</v>
      </c>
      <c r="F220" s="664"/>
      <c r="G220" s="664"/>
      <c r="H220" s="677">
        <v>0</v>
      </c>
      <c r="I220" s="664">
        <v>209</v>
      </c>
      <c r="J220" s="664">
        <v>8311.919350662647</v>
      </c>
      <c r="K220" s="677">
        <v>1</v>
      </c>
      <c r="L220" s="664">
        <v>209</v>
      </c>
      <c r="M220" s="665">
        <v>8311.919350662647</v>
      </c>
    </row>
    <row r="221" spans="1:13" ht="14.4" customHeight="1" x14ac:dyDescent="0.3">
      <c r="A221" s="660" t="s">
        <v>597</v>
      </c>
      <c r="B221" s="661" t="s">
        <v>2605</v>
      </c>
      <c r="C221" s="661" t="s">
        <v>2321</v>
      </c>
      <c r="D221" s="661" t="s">
        <v>2322</v>
      </c>
      <c r="E221" s="661" t="s">
        <v>2298</v>
      </c>
      <c r="F221" s="664"/>
      <c r="G221" s="664"/>
      <c r="H221" s="677">
        <v>0</v>
      </c>
      <c r="I221" s="664">
        <v>64</v>
      </c>
      <c r="J221" s="664">
        <v>3152.0010152513414</v>
      </c>
      <c r="K221" s="677">
        <v>1</v>
      </c>
      <c r="L221" s="664">
        <v>64</v>
      </c>
      <c r="M221" s="665">
        <v>3152.0010152513414</v>
      </c>
    </row>
    <row r="222" spans="1:13" ht="14.4" customHeight="1" x14ac:dyDescent="0.3">
      <c r="A222" s="660" t="s">
        <v>597</v>
      </c>
      <c r="B222" s="661" t="s">
        <v>2605</v>
      </c>
      <c r="C222" s="661" t="s">
        <v>2337</v>
      </c>
      <c r="D222" s="661" t="s">
        <v>2338</v>
      </c>
      <c r="E222" s="661" t="s">
        <v>2298</v>
      </c>
      <c r="F222" s="664"/>
      <c r="G222" s="664"/>
      <c r="H222" s="677">
        <v>0</v>
      </c>
      <c r="I222" s="664">
        <v>16</v>
      </c>
      <c r="J222" s="664">
        <v>787.99971593366888</v>
      </c>
      <c r="K222" s="677">
        <v>1</v>
      </c>
      <c r="L222" s="664">
        <v>16</v>
      </c>
      <c r="M222" s="665">
        <v>787.99971593366888</v>
      </c>
    </row>
    <row r="223" spans="1:13" ht="14.4" customHeight="1" x14ac:dyDescent="0.3">
      <c r="A223" s="660" t="s">
        <v>597</v>
      </c>
      <c r="B223" s="661" t="s">
        <v>2605</v>
      </c>
      <c r="C223" s="661" t="s">
        <v>2287</v>
      </c>
      <c r="D223" s="661" t="s">
        <v>2288</v>
      </c>
      <c r="E223" s="661" t="s">
        <v>2289</v>
      </c>
      <c r="F223" s="664">
        <v>3</v>
      </c>
      <c r="G223" s="664">
        <v>313.20014044887148</v>
      </c>
      <c r="H223" s="677">
        <v>1</v>
      </c>
      <c r="I223" s="664"/>
      <c r="J223" s="664"/>
      <c r="K223" s="677">
        <v>0</v>
      </c>
      <c r="L223" s="664">
        <v>3</v>
      </c>
      <c r="M223" s="665">
        <v>313.20014044887148</v>
      </c>
    </row>
    <row r="224" spans="1:13" ht="14.4" customHeight="1" x14ac:dyDescent="0.3">
      <c r="A224" s="660" t="s">
        <v>597</v>
      </c>
      <c r="B224" s="661" t="s">
        <v>2605</v>
      </c>
      <c r="C224" s="661" t="s">
        <v>2290</v>
      </c>
      <c r="D224" s="661" t="s">
        <v>2291</v>
      </c>
      <c r="E224" s="661" t="s">
        <v>2289</v>
      </c>
      <c r="F224" s="664">
        <v>3</v>
      </c>
      <c r="G224" s="664">
        <v>313.41000000000003</v>
      </c>
      <c r="H224" s="677">
        <v>1</v>
      </c>
      <c r="I224" s="664"/>
      <c r="J224" s="664"/>
      <c r="K224" s="677">
        <v>0</v>
      </c>
      <c r="L224" s="664">
        <v>3</v>
      </c>
      <c r="M224" s="665">
        <v>313.41000000000003</v>
      </c>
    </row>
    <row r="225" spans="1:13" ht="14.4" customHeight="1" x14ac:dyDescent="0.3">
      <c r="A225" s="660" t="s">
        <v>597</v>
      </c>
      <c r="B225" s="661" t="s">
        <v>2605</v>
      </c>
      <c r="C225" s="661" t="s">
        <v>2309</v>
      </c>
      <c r="D225" s="661" t="s">
        <v>2283</v>
      </c>
      <c r="E225" s="661" t="s">
        <v>2298</v>
      </c>
      <c r="F225" s="664"/>
      <c r="G225" s="664"/>
      <c r="H225" s="677">
        <v>0</v>
      </c>
      <c r="I225" s="664">
        <v>48</v>
      </c>
      <c r="J225" s="664">
        <v>2446.3198461077918</v>
      </c>
      <c r="K225" s="677">
        <v>1</v>
      </c>
      <c r="L225" s="664">
        <v>48</v>
      </c>
      <c r="M225" s="665">
        <v>2446.3198461077918</v>
      </c>
    </row>
    <row r="226" spans="1:13" ht="14.4" customHeight="1" x14ac:dyDescent="0.3">
      <c r="A226" s="660" t="s">
        <v>597</v>
      </c>
      <c r="B226" s="661" t="s">
        <v>2605</v>
      </c>
      <c r="C226" s="661" t="s">
        <v>2331</v>
      </c>
      <c r="D226" s="661" t="s">
        <v>2286</v>
      </c>
      <c r="E226" s="661" t="s">
        <v>2298</v>
      </c>
      <c r="F226" s="664"/>
      <c r="G226" s="664"/>
      <c r="H226" s="677">
        <v>0</v>
      </c>
      <c r="I226" s="664">
        <v>26</v>
      </c>
      <c r="J226" s="664">
        <v>1054.8199923955883</v>
      </c>
      <c r="K226" s="677">
        <v>1</v>
      </c>
      <c r="L226" s="664">
        <v>26</v>
      </c>
      <c r="M226" s="665">
        <v>1054.8199923955883</v>
      </c>
    </row>
    <row r="227" spans="1:13" ht="14.4" customHeight="1" x14ac:dyDescent="0.3">
      <c r="A227" s="660" t="s">
        <v>597</v>
      </c>
      <c r="B227" s="661" t="s">
        <v>2605</v>
      </c>
      <c r="C227" s="661" t="s">
        <v>2314</v>
      </c>
      <c r="D227" s="661" t="s">
        <v>2315</v>
      </c>
      <c r="E227" s="661" t="s">
        <v>2316</v>
      </c>
      <c r="F227" s="664"/>
      <c r="G227" s="664"/>
      <c r="H227" s="677">
        <v>0</v>
      </c>
      <c r="I227" s="664">
        <v>4</v>
      </c>
      <c r="J227" s="664">
        <v>592.27999756298004</v>
      </c>
      <c r="K227" s="677">
        <v>1</v>
      </c>
      <c r="L227" s="664">
        <v>4</v>
      </c>
      <c r="M227" s="665">
        <v>592.27999756298004</v>
      </c>
    </row>
    <row r="228" spans="1:13" ht="14.4" customHeight="1" x14ac:dyDescent="0.3">
      <c r="A228" s="660" t="s">
        <v>597</v>
      </c>
      <c r="B228" s="661" t="s">
        <v>2605</v>
      </c>
      <c r="C228" s="661" t="s">
        <v>2327</v>
      </c>
      <c r="D228" s="661" t="s">
        <v>2612</v>
      </c>
      <c r="E228" s="661" t="s">
        <v>2316</v>
      </c>
      <c r="F228" s="664"/>
      <c r="G228" s="664"/>
      <c r="H228" s="677">
        <v>0</v>
      </c>
      <c r="I228" s="664">
        <v>4</v>
      </c>
      <c r="J228" s="664">
        <v>592.27999756298004</v>
      </c>
      <c r="K228" s="677">
        <v>1</v>
      </c>
      <c r="L228" s="664">
        <v>4</v>
      </c>
      <c r="M228" s="665">
        <v>592.27999756298004</v>
      </c>
    </row>
    <row r="229" spans="1:13" ht="14.4" customHeight="1" x14ac:dyDescent="0.3">
      <c r="A229" s="660" t="s">
        <v>597</v>
      </c>
      <c r="B229" s="661" t="s">
        <v>2605</v>
      </c>
      <c r="C229" s="661" t="s">
        <v>2282</v>
      </c>
      <c r="D229" s="661" t="s">
        <v>2283</v>
      </c>
      <c r="E229" s="661" t="s">
        <v>2284</v>
      </c>
      <c r="F229" s="664">
        <v>3</v>
      </c>
      <c r="G229" s="664">
        <v>430.25</v>
      </c>
      <c r="H229" s="677">
        <v>1</v>
      </c>
      <c r="I229" s="664"/>
      <c r="J229" s="664"/>
      <c r="K229" s="677">
        <v>0</v>
      </c>
      <c r="L229" s="664">
        <v>3</v>
      </c>
      <c r="M229" s="665">
        <v>430.25</v>
      </c>
    </row>
    <row r="230" spans="1:13" ht="14.4" customHeight="1" thickBot="1" x14ac:dyDescent="0.35">
      <c r="A230" s="666" t="s">
        <v>597</v>
      </c>
      <c r="B230" s="667" t="s">
        <v>2605</v>
      </c>
      <c r="C230" s="667" t="s">
        <v>2285</v>
      </c>
      <c r="D230" s="667" t="s">
        <v>2286</v>
      </c>
      <c r="E230" s="667" t="s">
        <v>2284</v>
      </c>
      <c r="F230" s="670">
        <v>2</v>
      </c>
      <c r="G230" s="670">
        <v>324.58</v>
      </c>
      <c r="H230" s="678">
        <v>1</v>
      </c>
      <c r="I230" s="670"/>
      <c r="J230" s="670"/>
      <c r="K230" s="678">
        <v>0</v>
      </c>
      <c r="L230" s="670">
        <v>2</v>
      </c>
      <c r="M230" s="671">
        <v>324.58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2495</v>
      </c>
      <c r="C3" s="460">
        <f>SUM(C6:C1048576)</f>
        <v>1548</v>
      </c>
      <c r="D3" s="460">
        <f>SUM(D6:D1048576)</f>
        <v>2231</v>
      </c>
      <c r="E3" s="461">
        <f>SUM(E6:E1048576)</f>
        <v>0</v>
      </c>
      <c r="F3" s="458">
        <f>IF(SUM($B3:$E3)=0,"",B3/SUM($B3:$E3))</f>
        <v>0.39767293592604397</v>
      </c>
      <c r="G3" s="456">
        <f t="shared" ref="G3:I3" si="0">IF(SUM($B3:$E3)=0,"",C3/SUM($B3:$E3))</f>
        <v>0.24673254701944533</v>
      </c>
      <c r="H3" s="456">
        <f t="shared" si="0"/>
        <v>0.35559451705451067</v>
      </c>
      <c r="I3" s="457">
        <f t="shared" si="0"/>
        <v>0</v>
      </c>
      <c r="J3" s="460">
        <f>SUM(J6:J1048576)</f>
        <v>546</v>
      </c>
      <c r="K3" s="460">
        <f>SUM(K6:K1048576)</f>
        <v>627</v>
      </c>
      <c r="L3" s="460">
        <f>SUM(L6:L1048576)</f>
        <v>2231</v>
      </c>
      <c r="M3" s="461">
        <f>SUM(M6:M1048576)</f>
        <v>0</v>
      </c>
      <c r="N3" s="458">
        <f>IF(SUM($J3:$M3)=0,"",J3/SUM($J3:$M3))</f>
        <v>0.16039952996474735</v>
      </c>
      <c r="O3" s="456">
        <f t="shared" ref="O3:Q3" si="1">IF(SUM($J3:$M3)=0,"",K3/SUM($J3:$M3))</f>
        <v>0.18419506462984725</v>
      </c>
      <c r="P3" s="456">
        <f t="shared" si="1"/>
        <v>0.65540540540540537</v>
      </c>
      <c r="Q3" s="457">
        <f t="shared" si="1"/>
        <v>0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2614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2615</v>
      </c>
      <c r="B7" s="709">
        <v>278</v>
      </c>
      <c r="C7" s="664">
        <v>531</v>
      </c>
      <c r="D7" s="664">
        <v>660</v>
      </c>
      <c r="E7" s="665"/>
      <c r="F7" s="706">
        <v>0.18924438393464943</v>
      </c>
      <c r="G7" s="677">
        <v>0.36147038801906056</v>
      </c>
      <c r="H7" s="677">
        <v>0.44928522804629001</v>
      </c>
      <c r="I7" s="712">
        <v>0</v>
      </c>
      <c r="J7" s="709">
        <v>47</v>
      </c>
      <c r="K7" s="664">
        <v>172</v>
      </c>
      <c r="L7" s="664">
        <v>660</v>
      </c>
      <c r="M7" s="665"/>
      <c r="N7" s="706">
        <v>5.3469852104664393E-2</v>
      </c>
      <c r="O7" s="677">
        <v>0.1956769055745165</v>
      </c>
      <c r="P7" s="677">
        <v>0.75085324232081907</v>
      </c>
      <c r="Q7" s="700">
        <v>0</v>
      </c>
    </row>
    <row r="8" spans="1:17" ht="14.4" customHeight="1" x14ac:dyDescent="0.3">
      <c r="A8" s="703" t="s">
        <v>2616</v>
      </c>
      <c r="B8" s="709">
        <v>489</v>
      </c>
      <c r="C8" s="664">
        <v>523</v>
      </c>
      <c r="D8" s="664">
        <v>711</v>
      </c>
      <c r="E8" s="665"/>
      <c r="F8" s="706">
        <v>0.28380731282646549</v>
      </c>
      <c r="G8" s="677">
        <v>0.30354033662217061</v>
      </c>
      <c r="H8" s="677">
        <v>0.4126523505513639</v>
      </c>
      <c r="I8" s="712">
        <v>0</v>
      </c>
      <c r="J8" s="709">
        <v>94</v>
      </c>
      <c r="K8" s="664">
        <v>189</v>
      </c>
      <c r="L8" s="664">
        <v>711</v>
      </c>
      <c r="M8" s="665"/>
      <c r="N8" s="706">
        <v>9.4567404426559351E-2</v>
      </c>
      <c r="O8" s="677">
        <v>0.19014084507042253</v>
      </c>
      <c r="P8" s="677">
        <v>0.71529175050301808</v>
      </c>
      <c r="Q8" s="700">
        <v>0</v>
      </c>
    </row>
    <row r="9" spans="1:17" ht="14.4" customHeight="1" x14ac:dyDescent="0.3">
      <c r="A9" s="703" t="s">
        <v>2617</v>
      </c>
      <c r="B9" s="709">
        <v>293</v>
      </c>
      <c r="C9" s="664">
        <v>121</v>
      </c>
      <c r="D9" s="664">
        <v>172</v>
      </c>
      <c r="E9" s="665"/>
      <c r="F9" s="706">
        <v>0.5</v>
      </c>
      <c r="G9" s="677">
        <v>0.20648464163822525</v>
      </c>
      <c r="H9" s="677">
        <v>0.29351535836177473</v>
      </c>
      <c r="I9" s="712">
        <v>0</v>
      </c>
      <c r="J9" s="709">
        <v>87</v>
      </c>
      <c r="K9" s="664">
        <v>71</v>
      </c>
      <c r="L9" s="664">
        <v>172</v>
      </c>
      <c r="M9" s="665"/>
      <c r="N9" s="706">
        <v>0.26363636363636361</v>
      </c>
      <c r="O9" s="677">
        <v>0.21515151515151515</v>
      </c>
      <c r="P9" s="677">
        <v>0.52121212121212124</v>
      </c>
      <c r="Q9" s="700">
        <v>0</v>
      </c>
    </row>
    <row r="10" spans="1:17" ht="14.4" customHeight="1" x14ac:dyDescent="0.3">
      <c r="A10" s="703" t="s">
        <v>2618</v>
      </c>
      <c r="B10" s="709">
        <v>292</v>
      </c>
      <c r="C10" s="664">
        <v>20</v>
      </c>
      <c r="D10" s="664"/>
      <c r="E10" s="665"/>
      <c r="F10" s="706">
        <v>0.9358974358974359</v>
      </c>
      <c r="G10" s="677">
        <v>6.4102564102564097E-2</v>
      </c>
      <c r="H10" s="677">
        <v>0</v>
      </c>
      <c r="I10" s="712">
        <v>0</v>
      </c>
      <c r="J10" s="709">
        <v>80</v>
      </c>
      <c r="K10" s="664">
        <v>10</v>
      </c>
      <c r="L10" s="664"/>
      <c r="M10" s="665"/>
      <c r="N10" s="706">
        <v>0.88888888888888884</v>
      </c>
      <c r="O10" s="677">
        <v>0.1111111111111111</v>
      </c>
      <c r="P10" s="677">
        <v>0</v>
      </c>
      <c r="Q10" s="700">
        <v>0</v>
      </c>
    </row>
    <row r="11" spans="1:17" ht="14.4" customHeight="1" x14ac:dyDescent="0.3">
      <c r="A11" s="703" t="s">
        <v>2619</v>
      </c>
      <c r="B11" s="709">
        <v>784</v>
      </c>
      <c r="C11" s="664">
        <v>346</v>
      </c>
      <c r="D11" s="664">
        <v>688</v>
      </c>
      <c r="E11" s="665"/>
      <c r="F11" s="706">
        <v>0.43124312431243123</v>
      </c>
      <c r="G11" s="677">
        <v>0.19031903190319033</v>
      </c>
      <c r="H11" s="677">
        <v>0.37843784378437845</v>
      </c>
      <c r="I11" s="712">
        <v>0</v>
      </c>
      <c r="J11" s="709">
        <v>110</v>
      </c>
      <c r="K11" s="664">
        <v>181</v>
      </c>
      <c r="L11" s="664">
        <v>688</v>
      </c>
      <c r="M11" s="665"/>
      <c r="N11" s="706">
        <v>0.11235955056179775</v>
      </c>
      <c r="O11" s="677">
        <v>0.18488253319713993</v>
      </c>
      <c r="P11" s="677">
        <v>0.70275791624106232</v>
      </c>
      <c r="Q11" s="700">
        <v>0</v>
      </c>
    </row>
    <row r="12" spans="1:17" ht="14.4" customHeight="1" thickBot="1" x14ac:dyDescent="0.35">
      <c r="A12" s="704" t="s">
        <v>2620</v>
      </c>
      <c r="B12" s="710">
        <v>359</v>
      </c>
      <c r="C12" s="670">
        <v>7</v>
      </c>
      <c r="D12" s="670"/>
      <c r="E12" s="671"/>
      <c r="F12" s="707">
        <v>0.98087431693989069</v>
      </c>
      <c r="G12" s="678">
        <v>1.912568306010929E-2</v>
      </c>
      <c r="H12" s="678">
        <v>0</v>
      </c>
      <c r="I12" s="713">
        <v>0</v>
      </c>
      <c r="J12" s="710">
        <v>128</v>
      </c>
      <c r="K12" s="670">
        <v>4</v>
      </c>
      <c r="L12" s="670"/>
      <c r="M12" s="671"/>
      <c r="N12" s="707">
        <v>0.96969696969696972</v>
      </c>
      <c r="O12" s="678">
        <v>3.0303030303030304E-2</v>
      </c>
      <c r="P12" s="678">
        <v>0</v>
      </c>
      <c r="Q12" s="70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11</v>
      </c>
      <c r="B5" s="645" t="s">
        <v>578</v>
      </c>
      <c r="C5" s="648">
        <v>5783937.1099999994</v>
      </c>
      <c r="D5" s="648">
        <v>9259.5</v>
      </c>
      <c r="E5" s="648">
        <v>3978141.2399999984</v>
      </c>
      <c r="F5" s="714">
        <v>0.68779123360834726</v>
      </c>
      <c r="G5" s="648">
        <v>5570.5</v>
      </c>
      <c r="H5" s="714">
        <v>0.6015983584426805</v>
      </c>
      <c r="I5" s="648">
        <v>1805795.8700000006</v>
      </c>
      <c r="J5" s="714">
        <v>0.31220876639165268</v>
      </c>
      <c r="K5" s="648">
        <v>3689</v>
      </c>
      <c r="L5" s="714">
        <v>0.3984016415573195</v>
      </c>
      <c r="M5" s="648" t="s">
        <v>74</v>
      </c>
      <c r="N5" s="277"/>
    </row>
    <row r="6" spans="1:14" ht="14.4" customHeight="1" x14ac:dyDescent="0.3">
      <c r="A6" s="644">
        <v>11</v>
      </c>
      <c r="B6" s="645" t="s">
        <v>2621</v>
      </c>
      <c r="C6" s="648">
        <v>2818965.55</v>
      </c>
      <c r="D6" s="648">
        <v>5349.5</v>
      </c>
      <c r="E6" s="648">
        <v>1760294.5299999993</v>
      </c>
      <c r="F6" s="714">
        <v>0.62444698197890336</v>
      </c>
      <c r="G6" s="648">
        <v>2830.5</v>
      </c>
      <c r="H6" s="714">
        <v>0.52911487054864936</v>
      </c>
      <c r="I6" s="648">
        <v>1058671.0200000005</v>
      </c>
      <c r="J6" s="714">
        <v>0.37555301802109664</v>
      </c>
      <c r="K6" s="648">
        <v>2519</v>
      </c>
      <c r="L6" s="714">
        <v>0.47088512945135058</v>
      </c>
      <c r="M6" s="648" t="s">
        <v>1</v>
      </c>
      <c r="N6" s="277"/>
    </row>
    <row r="7" spans="1:14" ht="14.4" customHeight="1" x14ac:dyDescent="0.3">
      <c r="A7" s="644">
        <v>11</v>
      </c>
      <c r="B7" s="645" t="s">
        <v>2622</v>
      </c>
      <c r="C7" s="648">
        <v>2964971.5599999991</v>
      </c>
      <c r="D7" s="648">
        <v>3910</v>
      </c>
      <c r="E7" s="648">
        <v>2217846.709999999</v>
      </c>
      <c r="F7" s="714">
        <v>0.74801618333229469</v>
      </c>
      <c r="G7" s="648">
        <v>2740</v>
      </c>
      <c r="H7" s="714">
        <v>0.70076726342710993</v>
      </c>
      <c r="I7" s="648">
        <v>747124.85</v>
      </c>
      <c r="J7" s="714">
        <v>0.25198381666770531</v>
      </c>
      <c r="K7" s="648">
        <v>1170</v>
      </c>
      <c r="L7" s="714">
        <v>0.29923273657289001</v>
      </c>
      <c r="M7" s="648" t="s">
        <v>1</v>
      </c>
      <c r="N7" s="277"/>
    </row>
    <row r="8" spans="1:14" ht="14.4" customHeight="1" x14ac:dyDescent="0.3">
      <c r="A8" s="644" t="s">
        <v>577</v>
      </c>
      <c r="B8" s="645" t="s">
        <v>3</v>
      </c>
      <c r="C8" s="648">
        <v>5783937.1099999994</v>
      </c>
      <c r="D8" s="648">
        <v>9259.5</v>
      </c>
      <c r="E8" s="648">
        <v>3978141.2399999984</v>
      </c>
      <c r="F8" s="714">
        <v>0.68779123360834726</v>
      </c>
      <c r="G8" s="648">
        <v>5570.5</v>
      </c>
      <c r="H8" s="714">
        <v>0.6015983584426805</v>
      </c>
      <c r="I8" s="648">
        <v>1805795.8700000006</v>
      </c>
      <c r="J8" s="714">
        <v>0.31220876639165268</v>
      </c>
      <c r="K8" s="648">
        <v>3689</v>
      </c>
      <c r="L8" s="714">
        <v>0.3984016415573195</v>
      </c>
      <c r="M8" s="648" t="s">
        <v>582</v>
      </c>
      <c r="N8" s="277"/>
    </row>
    <row r="10" spans="1:14" ht="14.4" customHeight="1" x14ac:dyDescent="0.3">
      <c r="A10" s="644">
        <v>11</v>
      </c>
      <c r="B10" s="645" t="s">
        <v>578</v>
      </c>
      <c r="C10" s="648" t="s">
        <v>579</v>
      </c>
      <c r="D10" s="648" t="s">
        <v>579</v>
      </c>
      <c r="E10" s="648" t="s">
        <v>579</v>
      </c>
      <c r="F10" s="714" t="s">
        <v>579</v>
      </c>
      <c r="G10" s="648" t="s">
        <v>579</v>
      </c>
      <c r="H10" s="714" t="s">
        <v>579</v>
      </c>
      <c r="I10" s="648" t="s">
        <v>579</v>
      </c>
      <c r="J10" s="714" t="s">
        <v>579</v>
      </c>
      <c r="K10" s="648" t="s">
        <v>579</v>
      </c>
      <c r="L10" s="714" t="s">
        <v>579</v>
      </c>
      <c r="M10" s="648" t="s">
        <v>74</v>
      </c>
      <c r="N10" s="277"/>
    </row>
    <row r="11" spans="1:14" ht="14.4" customHeight="1" x14ac:dyDescent="0.3">
      <c r="A11" s="644">
        <v>89301111</v>
      </c>
      <c r="B11" s="645" t="s">
        <v>2621</v>
      </c>
      <c r="C11" s="648">
        <v>1202676.9999999988</v>
      </c>
      <c r="D11" s="648">
        <v>1271</v>
      </c>
      <c r="E11" s="648">
        <v>764384.67999999912</v>
      </c>
      <c r="F11" s="714">
        <v>0.63556938396593587</v>
      </c>
      <c r="G11" s="648">
        <v>813</v>
      </c>
      <c r="H11" s="714">
        <v>0.63965381589299763</v>
      </c>
      <c r="I11" s="648">
        <v>438292.31999999972</v>
      </c>
      <c r="J11" s="714">
        <v>0.36443061603406413</v>
      </c>
      <c r="K11" s="648">
        <v>458</v>
      </c>
      <c r="L11" s="714">
        <v>0.36034618410700237</v>
      </c>
      <c r="M11" s="648" t="s">
        <v>1</v>
      </c>
      <c r="N11" s="277"/>
    </row>
    <row r="12" spans="1:14" ht="14.4" customHeight="1" x14ac:dyDescent="0.3">
      <c r="A12" s="644">
        <v>89301111</v>
      </c>
      <c r="B12" s="645" t="s">
        <v>2622</v>
      </c>
      <c r="C12" s="648">
        <v>268809.22000000003</v>
      </c>
      <c r="D12" s="648">
        <v>371</v>
      </c>
      <c r="E12" s="648">
        <v>240185.17000000004</v>
      </c>
      <c r="F12" s="714">
        <v>0.89351537123615032</v>
      </c>
      <c r="G12" s="648">
        <v>328</v>
      </c>
      <c r="H12" s="714">
        <v>0.88409703504043125</v>
      </c>
      <c r="I12" s="648">
        <v>28624.05</v>
      </c>
      <c r="J12" s="714">
        <v>0.10648462876384968</v>
      </c>
      <c r="K12" s="648">
        <v>43</v>
      </c>
      <c r="L12" s="714">
        <v>0.11590296495956873</v>
      </c>
      <c r="M12" s="648" t="s">
        <v>1</v>
      </c>
      <c r="N12" s="277"/>
    </row>
    <row r="13" spans="1:14" ht="14.4" customHeight="1" x14ac:dyDescent="0.3">
      <c r="A13" s="644" t="s">
        <v>2623</v>
      </c>
      <c r="B13" s="645" t="s">
        <v>2624</v>
      </c>
      <c r="C13" s="648">
        <v>1471486.2199999988</v>
      </c>
      <c r="D13" s="648">
        <v>1642</v>
      </c>
      <c r="E13" s="648">
        <v>1004569.8499999992</v>
      </c>
      <c r="F13" s="714">
        <v>0.68269062689557503</v>
      </c>
      <c r="G13" s="648">
        <v>1141</v>
      </c>
      <c r="H13" s="714">
        <v>0.69488428745432396</v>
      </c>
      <c r="I13" s="648">
        <v>466916.3699999997</v>
      </c>
      <c r="J13" s="714">
        <v>0.31730937310442503</v>
      </c>
      <c r="K13" s="648">
        <v>501</v>
      </c>
      <c r="L13" s="714">
        <v>0.30511571254567599</v>
      </c>
      <c r="M13" s="648" t="s">
        <v>586</v>
      </c>
      <c r="N13" s="277"/>
    </row>
    <row r="14" spans="1:14" ht="14.4" customHeight="1" x14ac:dyDescent="0.3">
      <c r="A14" s="644" t="s">
        <v>579</v>
      </c>
      <c r="B14" s="645" t="s">
        <v>579</v>
      </c>
      <c r="C14" s="648" t="s">
        <v>579</v>
      </c>
      <c r="D14" s="648" t="s">
        <v>579</v>
      </c>
      <c r="E14" s="648" t="s">
        <v>579</v>
      </c>
      <c r="F14" s="714" t="s">
        <v>579</v>
      </c>
      <c r="G14" s="648" t="s">
        <v>579</v>
      </c>
      <c r="H14" s="714" t="s">
        <v>579</v>
      </c>
      <c r="I14" s="648" t="s">
        <v>579</v>
      </c>
      <c r="J14" s="714" t="s">
        <v>579</v>
      </c>
      <c r="K14" s="648" t="s">
        <v>579</v>
      </c>
      <c r="L14" s="714" t="s">
        <v>579</v>
      </c>
      <c r="M14" s="648" t="s">
        <v>587</v>
      </c>
      <c r="N14" s="277"/>
    </row>
    <row r="15" spans="1:14" ht="14.4" customHeight="1" x14ac:dyDescent="0.3">
      <c r="A15" s="644">
        <v>89301112</v>
      </c>
      <c r="B15" s="645" t="s">
        <v>2621</v>
      </c>
      <c r="C15" s="648">
        <v>1607969.8099999996</v>
      </c>
      <c r="D15" s="648">
        <v>4045.5</v>
      </c>
      <c r="E15" s="648">
        <v>994189.90999999945</v>
      </c>
      <c r="F15" s="714">
        <v>0.61828891551141729</v>
      </c>
      <c r="G15" s="648">
        <v>2010.5</v>
      </c>
      <c r="H15" s="714">
        <v>0.49697194413545914</v>
      </c>
      <c r="I15" s="648">
        <v>613779.90000000014</v>
      </c>
      <c r="J15" s="714">
        <v>0.38171108448858271</v>
      </c>
      <c r="K15" s="648">
        <v>2035</v>
      </c>
      <c r="L15" s="714">
        <v>0.5030280558645408</v>
      </c>
      <c r="M15" s="648" t="s">
        <v>1</v>
      </c>
      <c r="N15" s="277"/>
    </row>
    <row r="16" spans="1:14" ht="14.4" customHeight="1" x14ac:dyDescent="0.3">
      <c r="A16" s="644">
        <v>89301112</v>
      </c>
      <c r="B16" s="645" t="s">
        <v>2622</v>
      </c>
      <c r="C16" s="648">
        <v>2689207.3499999992</v>
      </c>
      <c r="D16" s="648">
        <v>3526</v>
      </c>
      <c r="E16" s="648">
        <v>1971264.0499999991</v>
      </c>
      <c r="F16" s="714">
        <v>0.73302791248134869</v>
      </c>
      <c r="G16" s="648">
        <v>2402</v>
      </c>
      <c r="H16" s="714">
        <v>0.68122518434486667</v>
      </c>
      <c r="I16" s="648">
        <v>717943.29999999993</v>
      </c>
      <c r="J16" s="714">
        <v>0.26697208751865126</v>
      </c>
      <c r="K16" s="648">
        <v>1124</v>
      </c>
      <c r="L16" s="714">
        <v>0.31877481565513327</v>
      </c>
      <c r="M16" s="648" t="s">
        <v>1</v>
      </c>
      <c r="N16" s="277"/>
    </row>
    <row r="17" spans="1:14" ht="14.4" customHeight="1" x14ac:dyDescent="0.3">
      <c r="A17" s="644" t="s">
        <v>2625</v>
      </c>
      <c r="B17" s="645" t="s">
        <v>2626</v>
      </c>
      <c r="C17" s="648">
        <v>4297177.1599999983</v>
      </c>
      <c r="D17" s="648">
        <v>7571.5</v>
      </c>
      <c r="E17" s="648">
        <v>2965453.9599999986</v>
      </c>
      <c r="F17" s="714">
        <v>0.69009348453299513</v>
      </c>
      <c r="G17" s="648">
        <v>4412.5</v>
      </c>
      <c r="H17" s="714">
        <v>0.58277752096678337</v>
      </c>
      <c r="I17" s="648">
        <v>1331723.2000000002</v>
      </c>
      <c r="J17" s="714">
        <v>0.30990651546700504</v>
      </c>
      <c r="K17" s="648">
        <v>3159</v>
      </c>
      <c r="L17" s="714">
        <v>0.41722247903321669</v>
      </c>
      <c r="M17" s="648" t="s">
        <v>586</v>
      </c>
      <c r="N17" s="277"/>
    </row>
    <row r="18" spans="1:14" ht="14.4" customHeight="1" x14ac:dyDescent="0.3">
      <c r="A18" s="644" t="s">
        <v>579</v>
      </c>
      <c r="B18" s="645" t="s">
        <v>579</v>
      </c>
      <c r="C18" s="648" t="s">
        <v>579</v>
      </c>
      <c r="D18" s="648" t="s">
        <v>579</v>
      </c>
      <c r="E18" s="648" t="s">
        <v>579</v>
      </c>
      <c r="F18" s="714" t="s">
        <v>579</v>
      </c>
      <c r="G18" s="648" t="s">
        <v>579</v>
      </c>
      <c r="H18" s="714" t="s">
        <v>579</v>
      </c>
      <c r="I18" s="648" t="s">
        <v>579</v>
      </c>
      <c r="J18" s="714" t="s">
        <v>579</v>
      </c>
      <c r="K18" s="648" t="s">
        <v>579</v>
      </c>
      <c r="L18" s="714" t="s">
        <v>579</v>
      </c>
      <c r="M18" s="648" t="s">
        <v>587</v>
      </c>
      <c r="N18" s="277"/>
    </row>
    <row r="19" spans="1:14" ht="14.4" customHeight="1" x14ac:dyDescent="0.3">
      <c r="A19" s="644">
        <v>89301114</v>
      </c>
      <c r="B19" s="645" t="s">
        <v>2621</v>
      </c>
      <c r="C19" s="648">
        <v>8318.7400000000016</v>
      </c>
      <c r="D19" s="648">
        <v>33</v>
      </c>
      <c r="E19" s="648">
        <v>1719.94</v>
      </c>
      <c r="F19" s="714">
        <v>0.20675486912681484</v>
      </c>
      <c r="G19" s="648">
        <v>7</v>
      </c>
      <c r="H19" s="714">
        <v>0.21212121212121213</v>
      </c>
      <c r="I19" s="648">
        <v>6598.8000000000011</v>
      </c>
      <c r="J19" s="714">
        <v>0.79324513087318516</v>
      </c>
      <c r="K19" s="648">
        <v>26</v>
      </c>
      <c r="L19" s="714">
        <v>0.78787878787878785</v>
      </c>
      <c r="M19" s="648" t="s">
        <v>1</v>
      </c>
      <c r="N19" s="277"/>
    </row>
    <row r="20" spans="1:14" ht="14.4" customHeight="1" x14ac:dyDescent="0.3">
      <c r="A20" s="644">
        <v>89301114</v>
      </c>
      <c r="B20" s="645" t="s">
        <v>2622</v>
      </c>
      <c r="C20" s="648">
        <v>6954.99</v>
      </c>
      <c r="D20" s="648">
        <v>13</v>
      </c>
      <c r="E20" s="648">
        <v>6397.49</v>
      </c>
      <c r="F20" s="714">
        <v>0.9198417251498564</v>
      </c>
      <c r="G20" s="648">
        <v>10</v>
      </c>
      <c r="H20" s="714">
        <v>0.76923076923076927</v>
      </c>
      <c r="I20" s="648">
        <v>557.5</v>
      </c>
      <c r="J20" s="714">
        <v>8.0158274850143568E-2</v>
      </c>
      <c r="K20" s="648">
        <v>3</v>
      </c>
      <c r="L20" s="714">
        <v>0.23076923076923078</v>
      </c>
      <c r="M20" s="648" t="s">
        <v>1</v>
      </c>
      <c r="N20" s="277"/>
    </row>
    <row r="21" spans="1:14" ht="14.4" customHeight="1" x14ac:dyDescent="0.3">
      <c r="A21" s="644" t="s">
        <v>2627</v>
      </c>
      <c r="B21" s="645" t="s">
        <v>2628</v>
      </c>
      <c r="C21" s="648">
        <v>15273.730000000001</v>
      </c>
      <c r="D21" s="648">
        <v>46</v>
      </c>
      <c r="E21" s="648">
        <v>8117.43</v>
      </c>
      <c r="F21" s="714">
        <v>0.53146349974760587</v>
      </c>
      <c r="G21" s="648">
        <v>17</v>
      </c>
      <c r="H21" s="714">
        <v>0.36956521739130432</v>
      </c>
      <c r="I21" s="648">
        <v>7156.3000000000011</v>
      </c>
      <c r="J21" s="714">
        <v>0.46853650025239418</v>
      </c>
      <c r="K21" s="648">
        <v>29</v>
      </c>
      <c r="L21" s="714">
        <v>0.63043478260869568</v>
      </c>
      <c r="M21" s="648" t="s">
        <v>586</v>
      </c>
      <c r="N21" s="277"/>
    </row>
    <row r="22" spans="1:14" ht="14.4" customHeight="1" x14ac:dyDescent="0.3">
      <c r="A22" s="644" t="s">
        <v>579</v>
      </c>
      <c r="B22" s="645" t="s">
        <v>579</v>
      </c>
      <c r="C22" s="648" t="s">
        <v>579</v>
      </c>
      <c r="D22" s="648" t="s">
        <v>579</v>
      </c>
      <c r="E22" s="648" t="s">
        <v>579</v>
      </c>
      <c r="F22" s="714" t="s">
        <v>579</v>
      </c>
      <c r="G22" s="648" t="s">
        <v>579</v>
      </c>
      <c r="H22" s="714" t="s">
        <v>579</v>
      </c>
      <c r="I22" s="648" t="s">
        <v>579</v>
      </c>
      <c r="J22" s="714" t="s">
        <v>579</v>
      </c>
      <c r="K22" s="648" t="s">
        <v>579</v>
      </c>
      <c r="L22" s="714" t="s">
        <v>579</v>
      </c>
      <c r="M22" s="648" t="s">
        <v>587</v>
      </c>
      <c r="N22" s="277"/>
    </row>
    <row r="23" spans="1:14" ht="14.4" customHeight="1" x14ac:dyDescent="0.3">
      <c r="A23" s="644" t="s">
        <v>577</v>
      </c>
      <c r="B23" s="645" t="s">
        <v>581</v>
      </c>
      <c r="C23" s="648">
        <v>5783937.1099999975</v>
      </c>
      <c r="D23" s="648">
        <v>9259.5</v>
      </c>
      <c r="E23" s="648">
        <v>3978141.2399999979</v>
      </c>
      <c r="F23" s="714">
        <v>0.68779123360834737</v>
      </c>
      <c r="G23" s="648">
        <v>5570.5</v>
      </c>
      <c r="H23" s="714">
        <v>0.6015983584426805</v>
      </c>
      <c r="I23" s="648">
        <v>1805795.8699999999</v>
      </c>
      <c r="J23" s="714">
        <v>0.31220876639165268</v>
      </c>
      <c r="K23" s="648">
        <v>3689</v>
      </c>
      <c r="L23" s="714">
        <v>0.3984016415573195</v>
      </c>
      <c r="M23" s="648" t="s">
        <v>582</v>
      </c>
      <c r="N23" s="277"/>
    </row>
  </sheetData>
  <autoFilter ref="A4:M4"/>
  <mergeCells count="4">
    <mergeCell ref="E3:H3"/>
    <mergeCell ref="C3:D3"/>
    <mergeCell ref="I3:L3"/>
    <mergeCell ref="A1:L1"/>
  </mergeCells>
  <conditionalFormatting sqref="F4 F9 F24:F1048576">
    <cfRule type="cellIs" dxfId="53" priority="15" stopIfTrue="1" operator="lessThan">
      <formula>0.6</formula>
    </cfRule>
  </conditionalFormatting>
  <conditionalFormatting sqref="B5:B8">
    <cfRule type="expression" dxfId="52" priority="10">
      <formula>AND(LEFT(M5,6)&lt;&gt;"mezera",M5&lt;&gt;"")</formula>
    </cfRule>
  </conditionalFormatting>
  <conditionalFormatting sqref="A5:A8">
    <cfRule type="expression" dxfId="51" priority="8">
      <formula>AND(M5&lt;&gt;"",M5&lt;&gt;"mezeraKL")</formula>
    </cfRule>
  </conditionalFormatting>
  <conditionalFormatting sqref="F5:F8">
    <cfRule type="cellIs" dxfId="50" priority="7" operator="lessThan">
      <formula>0.6</formula>
    </cfRule>
  </conditionalFormatting>
  <conditionalFormatting sqref="B5:L8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8">
    <cfRule type="expression" dxfId="47" priority="12">
      <formula>$M5&lt;&gt;""</formula>
    </cfRule>
  </conditionalFormatting>
  <conditionalFormatting sqref="B10:B23">
    <cfRule type="expression" dxfId="46" priority="4">
      <formula>AND(LEFT(M10,6)&lt;&gt;"mezera",M10&lt;&gt;"")</formula>
    </cfRule>
  </conditionalFormatting>
  <conditionalFormatting sqref="A10:A23">
    <cfRule type="expression" dxfId="45" priority="2">
      <formula>AND(M10&lt;&gt;"",M10&lt;&gt;"mezeraKL")</formula>
    </cfRule>
  </conditionalFormatting>
  <conditionalFormatting sqref="F10:F23">
    <cfRule type="cellIs" dxfId="44" priority="1" operator="lessThan">
      <formula>0.6</formula>
    </cfRule>
  </conditionalFormatting>
  <conditionalFormatting sqref="B10:L23">
    <cfRule type="expression" dxfId="43" priority="3">
      <formula>OR($M10="KL",$M10="SumaKL")</formula>
    </cfRule>
    <cfRule type="expression" dxfId="42" priority="5">
      <formula>$M10="SumaNS"</formula>
    </cfRule>
  </conditionalFormatting>
  <conditionalFormatting sqref="A10:L23">
    <cfRule type="expression" dxfId="41" priority="6">
      <formula>$M10&lt;&gt;""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2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2629</v>
      </c>
      <c r="B5" s="708">
        <v>189915.13</v>
      </c>
      <c r="C5" s="655">
        <v>1</v>
      </c>
      <c r="D5" s="719">
        <v>252</v>
      </c>
      <c r="E5" s="722" t="s">
        <v>2629</v>
      </c>
      <c r="F5" s="708">
        <v>129669.91</v>
      </c>
      <c r="G5" s="676">
        <v>0.68277819676610285</v>
      </c>
      <c r="H5" s="658">
        <v>150</v>
      </c>
      <c r="I5" s="699">
        <v>0.59523809523809523</v>
      </c>
      <c r="J5" s="725">
        <v>60245.22</v>
      </c>
      <c r="K5" s="676">
        <v>0.31722180323389715</v>
      </c>
      <c r="L5" s="658">
        <v>102</v>
      </c>
      <c r="M5" s="699">
        <v>0.40476190476190477</v>
      </c>
    </row>
    <row r="6" spans="1:13" ht="14.4" customHeight="1" x14ac:dyDescent="0.3">
      <c r="A6" s="716" t="s">
        <v>2630</v>
      </c>
      <c r="B6" s="709">
        <v>360851.85000000003</v>
      </c>
      <c r="C6" s="661">
        <v>1</v>
      </c>
      <c r="D6" s="720">
        <v>580</v>
      </c>
      <c r="E6" s="723" t="s">
        <v>2630</v>
      </c>
      <c r="F6" s="709">
        <v>245741.70000000004</v>
      </c>
      <c r="G6" s="677">
        <v>0.68100440665608342</v>
      </c>
      <c r="H6" s="664">
        <v>312</v>
      </c>
      <c r="I6" s="700">
        <v>0.53793103448275859</v>
      </c>
      <c r="J6" s="726">
        <v>115110.15000000001</v>
      </c>
      <c r="K6" s="677">
        <v>0.31899559334391664</v>
      </c>
      <c r="L6" s="664">
        <v>268</v>
      </c>
      <c r="M6" s="700">
        <v>0.46206896551724136</v>
      </c>
    </row>
    <row r="7" spans="1:13" ht="14.4" customHeight="1" x14ac:dyDescent="0.3">
      <c r="A7" s="716" t="s">
        <v>2631</v>
      </c>
      <c r="B7" s="709">
        <v>284863.45</v>
      </c>
      <c r="C7" s="661">
        <v>1</v>
      </c>
      <c r="D7" s="720">
        <v>406</v>
      </c>
      <c r="E7" s="723" t="s">
        <v>2631</v>
      </c>
      <c r="F7" s="709">
        <v>213995.80999999997</v>
      </c>
      <c r="G7" s="677">
        <v>0.75122241902216647</v>
      </c>
      <c r="H7" s="664">
        <v>249</v>
      </c>
      <c r="I7" s="700">
        <v>0.61330049261083741</v>
      </c>
      <c r="J7" s="726">
        <v>70867.640000000029</v>
      </c>
      <c r="K7" s="677">
        <v>0.24877758097783351</v>
      </c>
      <c r="L7" s="664">
        <v>157</v>
      </c>
      <c r="M7" s="700">
        <v>0.38669950738916259</v>
      </c>
    </row>
    <row r="8" spans="1:13" ht="14.4" customHeight="1" x14ac:dyDescent="0.3">
      <c r="A8" s="716" t="s">
        <v>2632</v>
      </c>
      <c r="B8" s="709">
        <v>65106.369999999995</v>
      </c>
      <c r="C8" s="661">
        <v>1</v>
      </c>
      <c r="D8" s="720">
        <v>61</v>
      </c>
      <c r="E8" s="723" t="s">
        <v>2632</v>
      </c>
      <c r="F8" s="709">
        <v>10836.259999999998</v>
      </c>
      <c r="G8" s="677">
        <v>0.16643932076077961</v>
      </c>
      <c r="H8" s="664">
        <v>16</v>
      </c>
      <c r="I8" s="700">
        <v>0.26229508196721313</v>
      </c>
      <c r="J8" s="726">
        <v>54270.11</v>
      </c>
      <c r="K8" s="677">
        <v>0.83356067923922039</v>
      </c>
      <c r="L8" s="664">
        <v>45</v>
      </c>
      <c r="M8" s="700">
        <v>0.73770491803278693</v>
      </c>
    </row>
    <row r="9" spans="1:13" ht="14.4" customHeight="1" x14ac:dyDescent="0.3">
      <c r="A9" s="716" t="s">
        <v>2633</v>
      </c>
      <c r="B9" s="709">
        <v>169928.90000000008</v>
      </c>
      <c r="C9" s="661">
        <v>1</v>
      </c>
      <c r="D9" s="720">
        <v>203.5</v>
      </c>
      <c r="E9" s="723" t="s">
        <v>2633</v>
      </c>
      <c r="F9" s="709">
        <v>154092.98000000007</v>
      </c>
      <c r="G9" s="677">
        <v>0.90680855345971167</v>
      </c>
      <c r="H9" s="664">
        <v>146.5</v>
      </c>
      <c r="I9" s="700">
        <v>0.71990171990171992</v>
      </c>
      <c r="J9" s="726">
        <v>15835.919999999998</v>
      </c>
      <c r="K9" s="677">
        <v>9.319144654028827E-2</v>
      </c>
      <c r="L9" s="664">
        <v>57</v>
      </c>
      <c r="M9" s="700">
        <v>0.28009828009828008</v>
      </c>
    </row>
    <row r="10" spans="1:13" ht="14.4" customHeight="1" x14ac:dyDescent="0.3">
      <c r="A10" s="716" t="s">
        <v>2634</v>
      </c>
      <c r="B10" s="709">
        <v>445470.61</v>
      </c>
      <c r="C10" s="661">
        <v>1</v>
      </c>
      <c r="D10" s="720">
        <v>1044</v>
      </c>
      <c r="E10" s="723" t="s">
        <v>2634</v>
      </c>
      <c r="F10" s="709">
        <v>267376.23</v>
      </c>
      <c r="G10" s="677">
        <v>0.60021070750324024</v>
      </c>
      <c r="H10" s="664">
        <v>607</v>
      </c>
      <c r="I10" s="700">
        <v>0.58141762452107282</v>
      </c>
      <c r="J10" s="726">
        <v>178094.38</v>
      </c>
      <c r="K10" s="677">
        <v>0.39978929249675982</v>
      </c>
      <c r="L10" s="664">
        <v>437</v>
      </c>
      <c r="M10" s="700">
        <v>0.41858237547892718</v>
      </c>
    </row>
    <row r="11" spans="1:13" ht="14.4" customHeight="1" x14ac:dyDescent="0.3">
      <c r="A11" s="716" t="s">
        <v>2635</v>
      </c>
      <c r="B11" s="709">
        <v>247519.06</v>
      </c>
      <c r="C11" s="661">
        <v>1</v>
      </c>
      <c r="D11" s="720">
        <v>361</v>
      </c>
      <c r="E11" s="723" t="s">
        <v>2635</v>
      </c>
      <c r="F11" s="709">
        <v>129936.81999999998</v>
      </c>
      <c r="G11" s="677">
        <v>0.52495682554709111</v>
      </c>
      <c r="H11" s="664">
        <v>227</v>
      </c>
      <c r="I11" s="700">
        <v>0.62880886426592797</v>
      </c>
      <c r="J11" s="726">
        <v>117582.24</v>
      </c>
      <c r="K11" s="677">
        <v>0.47504317445290883</v>
      </c>
      <c r="L11" s="664">
        <v>134</v>
      </c>
      <c r="M11" s="700">
        <v>0.37119113573407203</v>
      </c>
    </row>
    <row r="12" spans="1:13" ht="14.4" customHeight="1" x14ac:dyDescent="0.3">
      <c r="A12" s="716" t="s">
        <v>2636</v>
      </c>
      <c r="B12" s="709">
        <v>346190.00999999995</v>
      </c>
      <c r="C12" s="661">
        <v>1</v>
      </c>
      <c r="D12" s="720">
        <v>454</v>
      </c>
      <c r="E12" s="723" t="s">
        <v>2636</v>
      </c>
      <c r="F12" s="709">
        <v>282567.32999999996</v>
      </c>
      <c r="G12" s="677">
        <v>0.81622034673964161</v>
      </c>
      <c r="H12" s="664">
        <v>347</v>
      </c>
      <c r="I12" s="700">
        <v>0.76431718061674003</v>
      </c>
      <c r="J12" s="726">
        <v>63622.68</v>
      </c>
      <c r="K12" s="677">
        <v>0.18377965326035842</v>
      </c>
      <c r="L12" s="664">
        <v>107</v>
      </c>
      <c r="M12" s="700">
        <v>0.23568281938325991</v>
      </c>
    </row>
    <row r="13" spans="1:13" ht="14.4" customHeight="1" x14ac:dyDescent="0.3">
      <c r="A13" s="716" t="s">
        <v>2637</v>
      </c>
      <c r="B13" s="709">
        <v>106789.05</v>
      </c>
      <c r="C13" s="661">
        <v>1</v>
      </c>
      <c r="D13" s="720">
        <v>131</v>
      </c>
      <c r="E13" s="723" t="s">
        <v>2637</v>
      </c>
      <c r="F13" s="709">
        <v>32203.39</v>
      </c>
      <c r="G13" s="677">
        <v>0.30156078736537123</v>
      </c>
      <c r="H13" s="664">
        <v>59</v>
      </c>
      <c r="I13" s="700">
        <v>0.45038167938931295</v>
      </c>
      <c r="J13" s="726">
        <v>74585.66</v>
      </c>
      <c r="K13" s="677">
        <v>0.69843921263462871</v>
      </c>
      <c r="L13" s="664">
        <v>72</v>
      </c>
      <c r="M13" s="700">
        <v>0.54961832061068705</v>
      </c>
    </row>
    <row r="14" spans="1:13" ht="14.4" customHeight="1" x14ac:dyDescent="0.3">
      <c r="A14" s="716" t="s">
        <v>2638</v>
      </c>
      <c r="B14" s="709">
        <v>227281.33000000007</v>
      </c>
      <c r="C14" s="661">
        <v>1</v>
      </c>
      <c r="D14" s="720">
        <v>525</v>
      </c>
      <c r="E14" s="723" t="s">
        <v>2638</v>
      </c>
      <c r="F14" s="709">
        <v>177310.54000000004</v>
      </c>
      <c r="G14" s="677">
        <v>0.78013684626009527</v>
      </c>
      <c r="H14" s="664">
        <v>330</v>
      </c>
      <c r="I14" s="700">
        <v>0.62857142857142856</v>
      </c>
      <c r="J14" s="726">
        <v>49970.790000000023</v>
      </c>
      <c r="K14" s="677">
        <v>0.21986315373990467</v>
      </c>
      <c r="L14" s="664">
        <v>195</v>
      </c>
      <c r="M14" s="700">
        <v>0.37142857142857144</v>
      </c>
    </row>
    <row r="15" spans="1:13" ht="14.4" customHeight="1" x14ac:dyDescent="0.3">
      <c r="A15" s="716" t="s">
        <v>2639</v>
      </c>
      <c r="B15" s="709">
        <v>149184.43</v>
      </c>
      <c r="C15" s="661">
        <v>1</v>
      </c>
      <c r="D15" s="720">
        <v>281</v>
      </c>
      <c r="E15" s="723" t="s">
        <v>2639</v>
      </c>
      <c r="F15" s="709">
        <v>64454.020000000004</v>
      </c>
      <c r="G15" s="677">
        <v>0.432042539559926</v>
      </c>
      <c r="H15" s="664">
        <v>92</v>
      </c>
      <c r="I15" s="700">
        <v>0.32740213523131673</v>
      </c>
      <c r="J15" s="726">
        <v>84730.41</v>
      </c>
      <c r="K15" s="677">
        <v>0.56795746044007411</v>
      </c>
      <c r="L15" s="664">
        <v>189</v>
      </c>
      <c r="M15" s="700">
        <v>0.67259786476868333</v>
      </c>
    </row>
    <row r="16" spans="1:13" ht="14.4" customHeight="1" x14ac:dyDescent="0.3">
      <c r="A16" s="716" t="s">
        <v>2640</v>
      </c>
      <c r="B16" s="709">
        <v>522878.47000000009</v>
      </c>
      <c r="C16" s="661">
        <v>1</v>
      </c>
      <c r="D16" s="720">
        <v>743</v>
      </c>
      <c r="E16" s="723" t="s">
        <v>2640</v>
      </c>
      <c r="F16" s="709">
        <v>336994.0400000001</v>
      </c>
      <c r="G16" s="677">
        <v>0.64449783139856576</v>
      </c>
      <c r="H16" s="664">
        <v>463</v>
      </c>
      <c r="I16" s="700">
        <v>0.62314939434724093</v>
      </c>
      <c r="J16" s="726">
        <v>185884.43000000002</v>
      </c>
      <c r="K16" s="677">
        <v>0.35550216860143424</v>
      </c>
      <c r="L16" s="664">
        <v>280</v>
      </c>
      <c r="M16" s="700">
        <v>0.37685060565275907</v>
      </c>
    </row>
    <row r="17" spans="1:13" ht="14.4" customHeight="1" x14ac:dyDescent="0.3">
      <c r="A17" s="716" t="s">
        <v>2641</v>
      </c>
      <c r="B17" s="709">
        <v>695951.6399999992</v>
      </c>
      <c r="C17" s="661">
        <v>1</v>
      </c>
      <c r="D17" s="720">
        <v>1021</v>
      </c>
      <c r="E17" s="723" t="s">
        <v>2641</v>
      </c>
      <c r="F17" s="709">
        <v>487844.5299999995</v>
      </c>
      <c r="G17" s="677">
        <v>0.7009747545102416</v>
      </c>
      <c r="H17" s="664">
        <v>621</v>
      </c>
      <c r="I17" s="700">
        <v>0.60822722820763953</v>
      </c>
      <c r="J17" s="726">
        <v>208107.10999999972</v>
      </c>
      <c r="K17" s="677">
        <v>0.2990252454897584</v>
      </c>
      <c r="L17" s="664">
        <v>400</v>
      </c>
      <c r="M17" s="700">
        <v>0.39177277179236042</v>
      </c>
    </row>
    <row r="18" spans="1:13" ht="14.4" customHeight="1" x14ac:dyDescent="0.3">
      <c r="A18" s="716" t="s">
        <v>2642</v>
      </c>
      <c r="B18" s="709">
        <v>228602.84999999998</v>
      </c>
      <c r="C18" s="661">
        <v>1</v>
      </c>
      <c r="D18" s="720">
        <v>334</v>
      </c>
      <c r="E18" s="723" t="s">
        <v>2642</v>
      </c>
      <c r="F18" s="709">
        <v>145579.94999999998</v>
      </c>
      <c r="G18" s="677">
        <v>0.63682473774933246</v>
      </c>
      <c r="H18" s="664">
        <v>225</v>
      </c>
      <c r="I18" s="700">
        <v>0.67365269461077848</v>
      </c>
      <c r="J18" s="726">
        <v>83022.899999999994</v>
      </c>
      <c r="K18" s="677">
        <v>0.36317526225066749</v>
      </c>
      <c r="L18" s="664">
        <v>109</v>
      </c>
      <c r="M18" s="700">
        <v>0.32634730538922158</v>
      </c>
    </row>
    <row r="19" spans="1:13" ht="14.4" customHeight="1" x14ac:dyDescent="0.3">
      <c r="A19" s="716" t="s">
        <v>2643</v>
      </c>
      <c r="B19" s="709">
        <v>170137.68</v>
      </c>
      <c r="C19" s="661">
        <v>1</v>
      </c>
      <c r="D19" s="720">
        <v>316</v>
      </c>
      <c r="E19" s="723" t="s">
        <v>2643</v>
      </c>
      <c r="F19" s="709">
        <v>102198.62999999999</v>
      </c>
      <c r="G19" s="677">
        <v>0.60068193006981163</v>
      </c>
      <c r="H19" s="664">
        <v>154</v>
      </c>
      <c r="I19" s="700">
        <v>0.48734177215189872</v>
      </c>
      <c r="J19" s="726">
        <v>67939.05</v>
      </c>
      <c r="K19" s="677">
        <v>0.39931806993018831</v>
      </c>
      <c r="L19" s="664">
        <v>162</v>
      </c>
      <c r="M19" s="700">
        <v>0.51265822784810122</v>
      </c>
    </row>
    <row r="20" spans="1:13" ht="14.4" customHeight="1" x14ac:dyDescent="0.3">
      <c r="A20" s="716" t="s">
        <v>2644</v>
      </c>
      <c r="B20" s="709">
        <v>421726.78</v>
      </c>
      <c r="C20" s="661">
        <v>1</v>
      </c>
      <c r="D20" s="720">
        <v>730</v>
      </c>
      <c r="E20" s="723" t="s">
        <v>2644</v>
      </c>
      <c r="F20" s="709">
        <v>292762.75000000006</v>
      </c>
      <c r="G20" s="677">
        <v>0.6942000458211357</v>
      </c>
      <c r="H20" s="664">
        <v>437</v>
      </c>
      <c r="I20" s="700">
        <v>0.59863013698630141</v>
      </c>
      <c r="J20" s="726">
        <v>128964.03</v>
      </c>
      <c r="K20" s="677">
        <v>0.3057999541788643</v>
      </c>
      <c r="L20" s="664">
        <v>293</v>
      </c>
      <c r="M20" s="700">
        <v>0.40136986301369865</v>
      </c>
    </row>
    <row r="21" spans="1:13" ht="14.4" customHeight="1" x14ac:dyDescent="0.3">
      <c r="A21" s="716" t="s">
        <v>2645</v>
      </c>
      <c r="B21" s="709">
        <v>230173.15000000008</v>
      </c>
      <c r="C21" s="661">
        <v>1</v>
      </c>
      <c r="D21" s="720">
        <v>423</v>
      </c>
      <c r="E21" s="723" t="s">
        <v>2645</v>
      </c>
      <c r="F21" s="709">
        <v>191206.35000000006</v>
      </c>
      <c r="G21" s="677">
        <v>0.83070657893850774</v>
      </c>
      <c r="H21" s="664">
        <v>287</v>
      </c>
      <c r="I21" s="700">
        <v>0.67848699763593379</v>
      </c>
      <c r="J21" s="726">
        <v>38966.800000000003</v>
      </c>
      <c r="K21" s="677">
        <v>0.16929342106149214</v>
      </c>
      <c r="L21" s="664">
        <v>136</v>
      </c>
      <c r="M21" s="700">
        <v>0.32151300236406621</v>
      </c>
    </row>
    <row r="22" spans="1:13" ht="14.4" customHeight="1" x14ac:dyDescent="0.3">
      <c r="A22" s="716" t="s">
        <v>2646</v>
      </c>
      <c r="B22" s="709">
        <v>81361.62999999999</v>
      </c>
      <c r="C22" s="661">
        <v>1</v>
      </c>
      <c r="D22" s="720">
        <v>168</v>
      </c>
      <c r="E22" s="723" t="s">
        <v>2646</v>
      </c>
      <c r="F22" s="709">
        <v>62277.709999999992</v>
      </c>
      <c r="G22" s="677">
        <v>0.76544324394680885</v>
      </c>
      <c r="H22" s="664">
        <v>95</v>
      </c>
      <c r="I22" s="700">
        <v>0.56547619047619047</v>
      </c>
      <c r="J22" s="726">
        <v>19083.919999999998</v>
      </c>
      <c r="K22" s="677">
        <v>0.23455675605319118</v>
      </c>
      <c r="L22" s="664">
        <v>73</v>
      </c>
      <c r="M22" s="700">
        <v>0.43452380952380953</v>
      </c>
    </row>
    <row r="23" spans="1:13" ht="14.4" customHeight="1" x14ac:dyDescent="0.3">
      <c r="A23" s="716" t="s">
        <v>2647</v>
      </c>
      <c r="B23" s="709">
        <v>298101.42999999993</v>
      </c>
      <c r="C23" s="661">
        <v>1</v>
      </c>
      <c r="D23" s="720">
        <v>457</v>
      </c>
      <c r="E23" s="723" t="s">
        <v>2647</v>
      </c>
      <c r="F23" s="709">
        <v>239723.80999999997</v>
      </c>
      <c r="G23" s="677">
        <v>0.80416860127105072</v>
      </c>
      <c r="H23" s="664">
        <v>287</v>
      </c>
      <c r="I23" s="700">
        <v>0.62800875273522971</v>
      </c>
      <c r="J23" s="726">
        <v>58377.619999999995</v>
      </c>
      <c r="K23" s="677">
        <v>0.19583139872894942</v>
      </c>
      <c r="L23" s="664">
        <v>170</v>
      </c>
      <c r="M23" s="700">
        <v>0.37199124726477023</v>
      </c>
    </row>
    <row r="24" spans="1:13" ht="14.4" customHeight="1" x14ac:dyDescent="0.3">
      <c r="A24" s="716" t="s">
        <v>2648</v>
      </c>
      <c r="B24" s="709">
        <v>404584.64</v>
      </c>
      <c r="C24" s="661">
        <v>1</v>
      </c>
      <c r="D24" s="720">
        <v>531</v>
      </c>
      <c r="E24" s="723" t="s">
        <v>2648</v>
      </c>
      <c r="F24" s="709">
        <v>307273.65999999997</v>
      </c>
      <c r="G24" s="677">
        <v>0.75947930203183189</v>
      </c>
      <c r="H24" s="664">
        <v>298</v>
      </c>
      <c r="I24" s="700">
        <v>0.56120527306967982</v>
      </c>
      <c r="J24" s="726">
        <v>97310.98000000001</v>
      </c>
      <c r="K24" s="677">
        <v>0.24052069796816805</v>
      </c>
      <c r="L24" s="664">
        <v>233</v>
      </c>
      <c r="M24" s="700">
        <v>0.43879472693032018</v>
      </c>
    </row>
    <row r="25" spans="1:13" ht="14.4" customHeight="1" x14ac:dyDescent="0.3">
      <c r="A25" s="716" t="s">
        <v>2649</v>
      </c>
      <c r="B25" s="709">
        <v>79689.569999999992</v>
      </c>
      <c r="C25" s="661">
        <v>1</v>
      </c>
      <c r="D25" s="720">
        <v>169</v>
      </c>
      <c r="E25" s="723" t="s">
        <v>2649</v>
      </c>
      <c r="F25" s="709">
        <v>55513.31</v>
      </c>
      <c r="G25" s="677">
        <v>0.69661951996980287</v>
      </c>
      <c r="H25" s="664">
        <v>109</v>
      </c>
      <c r="I25" s="700">
        <v>0.6449704142011834</v>
      </c>
      <c r="J25" s="726">
        <v>24176.26</v>
      </c>
      <c r="K25" s="677">
        <v>0.30338048003019719</v>
      </c>
      <c r="L25" s="664">
        <v>60</v>
      </c>
      <c r="M25" s="700">
        <v>0.35502958579881655</v>
      </c>
    </row>
    <row r="26" spans="1:13" ht="14.4" customHeight="1" x14ac:dyDescent="0.3">
      <c r="A26" s="716" t="s">
        <v>2650</v>
      </c>
      <c r="B26" s="709">
        <v>2152.1400000000003</v>
      </c>
      <c r="C26" s="661">
        <v>1</v>
      </c>
      <c r="D26" s="720">
        <v>4</v>
      </c>
      <c r="E26" s="723" t="s">
        <v>2650</v>
      </c>
      <c r="F26" s="709">
        <v>2152.1400000000003</v>
      </c>
      <c r="G26" s="677">
        <v>1</v>
      </c>
      <c r="H26" s="664">
        <v>4</v>
      </c>
      <c r="I26" s="700">
        <v>1</v>
      </c>
      <c r="J26" s="726"/>
      <c r="K26" s="677">
        <v>0</v>
      </c>
      <c r="L26" s="664"/>
      <c r="M26" s="700">
        <v>0</v>
      </c>
    </row>
    <row r="27" spans="1:13" ht="14.4" customHeight="1" x14ac:dyDescent="0.3">
      <c r="A27" s="716" t="s">
        <v>2651</v>
      </c>
      <c r="B27" s="709">
        <v>22781.420000000002</v>
      </c>
      <c r="C27" s="661">
        <v>1</v>
      </c>
      <c r="D27" s="720">
        <v>24</v>
      </c>
      <c r="E27" s="723" t="s">
        <v>2651</v>
      </c>
      <c r="F27" s="709">
        <v>17547.640000000003</v>
      </c>
      <c r="G27" s="677">
        <v>0.77026102850480793</v>
      </c>
      <c r="H27" s="664">
        <v>19</v>
      </c>
      <c r="I27" s="700">
        <v>0.79166666666666663</v>
      </c>
      <c r="J27" s="726">
        <v>5233.78</v>
      </c>
      <c r="K27" s="677">
        <v>0.2297389714951921</v>
      </c>
      <c r="L27" s="664">
        <v>5</v>
      </c>
      <c r="M27" s="700">
        <v>0.20833333333333334</v>
      </c>
    </row>
    <row r="28" spans="1:13" ht="14.4" customHeight="1" x14ac:dyDescent="0.3">
      <c r="A28" s="716" t="s">
        <v>2652</v>
      </c>
      <c r="B28" s="709">
        <v>13908</v>
      </c>
      <c r="C28" s="661">
        <v>1</v>
      </c>
      <c r="D28" s="720">
        <v>19</v>
      </c>
      <c r="E28" s="723" t="s">
        <v>2652</v>
      </c>
      <c r="F28" s="709">
        <v>12908</v>
      </c>
      <c r="G28" s="677">
        <v>0.92809893586425074</v>
      </c>
      <c r="H28" s="664">
        <v>17</v>
      </c>
      <c r="I28" s="700">
        <v>0.89473684210526316</v>
      </c>
      <c r="J28" s="726">
        <v>1000</v>
      </c>
      <c r="K28" s="677">
        <v>7.1901064135749204E-2</v>
      </c>
      <c r="L28" s="664">
        <v>2</v>
      </c>
      <c r="M28" s="700">
        <v>0.10526315789473684</v>
      </c>
    </row>
    <row r="29" spans="1:13" ht="14.4" customHeight="1" thickBot="1" x14ac:dyDescent="0.35">
      <c r="A29" s="717" t="s">
        <v>2653</v>
      </c>
      <c r="B29" s="710">
        <v>18787.52</v>
      </c>
      <c r="C29" s="667">
        <v>1</v>
      </c>
      <c r="D29" s="721">
        <v>22</v>
      </c>
      <c r="E29" s="724" t="s">
        <v>2653</v>
      </c>
      <c r="F29" s="710">
        <v>15973.73</v>
      </c>
      <c r="G29" s="678">
        <v>0.85023089795779316</v>
      </c>
      <c r="H29" s="670">
        <v>19</v>
      </c>
      <c r="I29" s="701">
        <v>0.86363636363636365</v>
      </c>
      <c r="J29" s="727">
        <v>2813.79</v>
      </c>
      <c r="K29" s="678">
        <v>0.14976910204220673</v>
      </c>
      <c r="L29" s="670">
        <v>3</v>
      </c>
      <c r="M29" s="701">
        <v>0.13636363636363635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349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4353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5783937.110000005</v>
      </c>
      <c r="N3" s="70">
        <f>SUBTOTAL(9,N7:N1048576)</f>
        <v>16112</v>
      </c>
      <c r="O3" s="70">
        <f>SUBTOTAL(9,O7:O1048576)</f>
        <v>9259.5</v>
      </c>
      <c r="P3" s="70">
        <f>SUBTOTAL(9,P7:P1048576)</f>
        <v>3978141.2399999988</v>
      </c>
      <c r="Q3" s="71">
        <f>IF(M3=0,0,P3/M3)</f>
        <v>0.6877912336083466</v>
      </c>
      <c r="R3" s="70">
        <f>SUBTOTAL(9,R7:R1048576)</f>
        <v>9953</v>
      </c>
      <c r="S3" s="71">
        <f>IF(N3=0,0,R3/N3)</f>
        <v>0.61773833167825221</v>
      </c>
      <c r="T3" s="70">
        <f>SUBTOTAL(9,T7:T1048576)</f>
        <v>5570.5</v>
      </c>
      <c r="U3" s="72">
        <f>IF(O3=0,0,T3/O3)</f>
        <v>0.6015983584426805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11</v>
      </c>
      <c r="B7" s="734" t="s">
        <v>578</v>
      </c>
      <c r="C7" s="734">
        <v>89301111</v>
      </c>
      <c r="D7" s="735" t="s">
        <v>4350</v>
      </c>
      <c r="E7" s="736" t="s">
        <v>2629</v>
      </c>
      <c r="F7" s="734" t="s">
        <v>2621</v>
      </c>
      <c r="G7" s="734" t="s">
        <v>2654</v>
      </c>
      <c r="H7" s="734" t="s">
        <v>579</v>
      </c>
      <c r="I7" s="734" t="s">
        <v>1210</v>
      </c>
      <c r="J7" s="734" t="s">
        <v>2491</v>
      </c>
      <c r="K7" s="734" t="s">
        <v>2492</v>
      </c>
      <c r="L7" s="737">
        <v>333.31</v>
      </c>
      <c r="M7" s="737">
        <v>666.62</v>
      </c>
      <c r="N7" s="734">
        <v>2</v>
      </c>
      <c r="O7" s="738">
        <v>0.5</v>
      </c>
      <c r="P7" s="737">
        <v>666.62</v>
      </c>
      <c r="Q7" s="739">
        <v>1</v>
      </c>
      <c r="R7" s="734">
        <v>2</v>
      </c>
      <c r="S7" s="739">
        <v>1</v>
      </c>
      <c r="T7" s="738">
        <v>0.5</v>
      </c>
      <c r="U7" s="235">
        <v>1</v>
      </c>
    </row>
    <row r="8" spans="1:21" ht="14.4" customHeight="1" x14ac:dyDescent="0.3">
      <c r="A8" s="660">
        <v>11</v>
      </c>
      <c r="B8" s="661" t="s">
        <v>578</v>
      </c>
      <c r="C8" s="661">
        <v>89301111</v>
      </c>
      <c r="D8" s="740" t="s">
        <v>4350</v>
      </c>
      <c r="E8" s="741" t="s">
        <v>2629</v>
      </c>
      <c r="F8" s="661" t="s">
        <v>2621</v>
      </c>
      <c r="G8" s="661" t="s">
        <v>2655</v>
      </c>
      <c r="H8" s="661" t="s">
        <v>1059</v>
      </c>
      <c r="I8" s="661" t="s">
        <v>1243</v>
      </c>
      <c r="J8" s="661" t="s">
        <v>1244</v>
      </c>
      <c r="K8" s="661" t="s">
        <v>1578</v>
      </c>
      <c r="L8" s="662">
        <v>184.22</v>
      </c>
      <c r="M8" s="662">
        <v>4052.84</v>
      </c>
      <c r="N8" s="661">
        <v>22</v>
      </c>
      <c r="O8" s="742">
        <v>6</v>
      </c>
      <c r="P8" s="662">
        <v>3131.7400000000002</v>
      </c>
      <c r="Q8" s="677">
        <v>0.77272727272727271</v>
      </c>
      <c r="R8" s="661">
        <v>17</v>
      </c>
      <c r="S8" s="677">
        <v>0.77272727272727271</v>
      </c>
      <c r="T8" s="742">
        <v>4.5</v>
      </c>
      <c r="U8" s="700">
        <v>0.75</v>
      </c>
    </row>
    <row r="9" spans="1:21" ht="14.4" customHeight="1" x14ac:dyDescent="0.3">
      <c r="A9" s="660">
        <v>11</v>
      </c>
      <c r="B9" s="661" t="s">
        <v>578</v>
      </c>
      <c r="C9" s="661">
        <v>89301111</v>
      </c>
      <c r="D9" s="740" t="s">
        <v>4350</v>
      </c>
      <c r="E9" s="741" t="s">
        <v>2629</v>
      </c>
      <c r="F9" s="661" t="s">
        <v>2621</v>
      </c>
      <c r="G9" s="661" t="s">
        <v>2656</v>
      </c>
      <c r="H9" s="661" t="s">
        <v>579</v>
      </c>
      <c r="I9" s="661" t="s">
        <v>648</v>
      </c>
      <c r="J9" s="661" t="s">
        <v>2657</v>
      </c>
      <c r="K9" s="661" t="s">
        <v>2658</v>
      </c>
      <c r="L9" s="662">
        <v>18.940000000000001</v>
      </c>
      <c r="M9" s="662">
        <v>18.940000000000001</v>
      </c>
      <c r="N9" s="661">
        <v>1</v>
      </c>
      <c r="O9" s="742">
        <v>0.5</v>
      </c>
      <c r="P9" s="662"/>
      <c r="Q9" s="677">
        <v>0</v>
      </c>
      <c r="R9" s="661"/>
      <c r="S9" s="677">
        <v>0</v>
      </c>
      <c r="T9" s="742"/>
      <c r="U9" s="700">
        <v>0</v>
      </c>
    </row>
    <row r="10" spans="1:21" ht="14.4" customHeight="1" x14ac:dyDescent="0.3">
      <c r="A10" s="660">
        <v>11</v>
      </c>
      <c r="B10" s="661" t="s">
        <v>578</v>
      </c>
      <c r="C10" s="661">
        <v>89301111</v>
      </c>
      <c r="D10" s="740" t="s">
        <v>4350</v>
      </c>
      <c r="E10" s="741" t="s">
        <v>2629</v>
      </c>
      <c r="F10" s="661" t="s">
        <v>2621</v>
      </c>
      <c r="G10" s="661" t="s">
        <v>2659</v>
      </c>
      <c r="H10" s="661" t="s">
        <v>579</v>
      </c>
      <c r="I10" s="661" t="s">
        <v>1752</v>
      </c>
      <c r="J10" s="661" t="s">
        <v>2660</v>
      </c>
      <c r="K10" s="661" t="s">
        <v>2661</v>
      </c>
      <c r="L10" s="662">
        <v>33.36</v>
      </c>
      <c r="M10" s="662">
        <v>33.36</v>
      </c>
      <c r="N10" s="661">
        <v>1</v>
      </c>
      <c r="O10" s="742">
        <v>0.5</v>
      </c>
      <c r="P10" s="662">
        <v>33.36</v>
      </c>
      <c r="Q10" s="677">
        <v>1</v>
      </c>
      <c r="R10" s="661">
        <v>1</v>
      </c>
      <c r="S10" s="677">
        <v>1</v>
      </c>
      <c r="T10" s="742">
        <v>0.5</v>
      </c>
      <c r="U10" s="700">
        <v>1</v>
      </c>
    </row>
    <row r="11" spans="1:21" ht="14.4" customHeight="1" x14ac:dyDescent="0.3">
      <c r="A11" s="660">
        <v>11</v>
      </c>
      <c r="B11" s="661" t="s">
        <v>578</v>
      </c>
      <c r="C11" s="661">
        <v>89301111</v>
      </c>
      <c r="D11" s="740" t="s">
        <v>4350</v>
      </c>
      <c r="E11" s="741" t="s">
        <v>2629</v>
      </c>
      <c r="F11" s="661" t="s">
        <v>2621</v>
      </c>
      <c r="G11" s="661" t="s">
        <v>2662</v>
      </c>
      <c r="H11" s="661" t="s">
        <v>579</v>
      </c>
      <c r="I11" s="661" t="s">
        <v>839</v>
      </c>
      <c r="J11" s="661" t="s">
        <v>840</v>
      </c>
      <c r="K11" s="661" t="s">
        <v>2663</v>
      </c>
      <c r="L11" s="662">
        <v>0</v>
      </c>
      <c r="M11" s="662">
        <v>0</v>
      </c>
      <c r="N11" s="661">
        <v>1</v>
      </c>
      <c r="O11" s="742">
        <v>0.5</v>
      </c>
      <c r="P11" s="662">
        <v>0</v>
      </c>
      <c r="Q11" s="677"/>
      <c r="R11" s="661">
        <v>1</v>
      </c>
      <c r="S11" s="677">
        <v>1</v>
      </c>
      <c r="T11" s="742">
        <v>0.5</v>
      </c>
      <c r="U11" s="700">
        <v>1</v>
      </c>
    </row>
    <row r="12" spans="1:21" ht="14.4" customHeight="1" x14ac:dyDescent="0.3">
      <c r="A12" s="660">
        <v>11</v>
      </c>
      <c r="B12" s="661" t="s">
        <v>578</v>
      </c>
      <c r="C12" s="661">
        <v>89301111</v>
      </c>
      <c r="D12" s="740" t="s">
        <v>4350</v>
      </c>
      <c r="E12" s="741" t="s">
        <v>2629</v>
      </c>
      <c r="F12" s="661" t="s">
        <v>2621</v>
      </c>
      <c r="G12" s="661" t="s">
        <v>2662</v>
      </c>
      <c r="H12" s="661" t="s">
        <v>579</v>
      </c>
      <c r="I12" s="661" t="s">
        <v>2664</v>
      </c>
      <c r="J12" s="661" t="s">
        <v>840</v>
      </c>
      <c r="K12" s="661" t="s">
        <v>2665</v>
      </c>
      <c r="L12" s="662">
        <v>0</v>
      </c>
      <c r="M12" s="662">
        <v>0</v>
      </c>
      <c r="N12" s="661">
        <v>1</v>
      </c>
      <c r="O12" s="742">
        <v>0.5</v>
      </c>
      <c r="P12" s="662">
        <v>0</v>
      </c>
      <c r="Q12" s="677"/>
      <c r="R12" s="661">
        <v>1</v>
      </c>
      <c r="S12" s="677">
        <v>1</v>
      </c>
      <c r="T12" s="742">
        <v>0.5</v>
      </c>
      <c r="U12" s="700">
        <v>1</v>
      </c>
    </row>
    <row r="13" spans="1:21" ht="14.4" customHeight="1" x14ac:dyDescent="0.3">
      <c r="A13" s="660">
        <v>11</v>
      </c>
      <c r="B13" s="661" t="s">
        <v>578</v>
      </c>
      <c r="C13" s="661">
        <v>89301111</v>
      </c>
      <c r="D13" s="740" t="s">
        <v>4350</v>
      </c>
      <c r="E13" s="741" t="s">
        <v>2629</v>
      </c>
      <c r="F13" s="661" t="s">
        <v>2621</v>
      </c>
      <c r="G13" s="661" t="s">
        <v>2666</v>
      </c>
      <c r="H13" s="661" t="s">
        <v>1059</v>
      </c>
      <c r="I13" s="661" t="s">
        <v>1258</v>
      </c>
      <c r="J13" s="661" t="s">
        <v>1259</v>
      </c>
      <c r="K13" s="661" t="s">
        <v>1260</v>
      </c>
      <c r="L13" s="662">
        <v>154.01</v>
      </c>
      <c r="M13" s="662">
        <v>308.02</v>
      </c>
      <c r="N13" s="661">
        <v>2</v>
      </c>
      <c r="O13" s="742">
        <v>0.5</v>
      </c>
      <c r="P13" s="662"/>
      <c r="Q13" s="677">
        <v>0</v>
      </c>
      <c r="R13" s="661"/>
      <c r="S13" s="677">
        <v>0</v>
      </c>
      <c r="T13" s="742"/>
      <c r="U13" s="700">
        <v>0</v>
      </c>
    </row>
    <row r="14" spans="1:21" ht="14.4" customHeight="1" x14ac:dyDescent="0.3">
      <c r="A14" s="660">
        <v>11</v>
      </c>
      <c r="B14" s="661" t="s">
        <v>578</v>
      </c>
      <c r="C14" s="661">
        <v>89301111</v>
      </c>
      <c r="D14" s="740" t="s">
        <v>4350</v>
      </c>
      <c r="E14" s="741" t="s">
        <v>2629</v>
      </c>
      <c r="F14" s="661" t="s">
        <v>2621</v>
      </c>
      <c r="G14" s="661" t="s">
        <v>2667</v>
      </c>
      <c r="H14" s="661" t="s">
        <v>1059</v>
      </c>
      <c r="I14" s="661" t="s">
        <v>1173</v>
      </c>
      <c r="J14" s="661" t="s">
        <v>1078</v>
      </c>
      <c r="K14" s="661" t="s">
        <v>1174</v>
      </c>
      <c r="L14" s="662">
        <v>625.29</v>
      </c>
      <c r="M14" s="662">
        <v>18133.41</v>
      </c>
      <c r="N14" s="661">
        <v>29</v>
      </c>
      <c r="O14" s="742">
        <v>12</v>
      </c>
      <c r="P14" s="662">
        <v>3126.45</v>
      </c>
      <c r="Q14" s="677">
        <v>0.17241379310344826</v>
      </c>
      <c r="R14" s="661">
        <v>5</v>
      </c>
      <c r="S14" s="677">
        <v>0.17241379310344829</v>
      </c>
      <c r="T14" s="742">
        <v>2</v>
      </c>
      <c r="U14" s="700">
        <v>0.16666666666666666</v>
      </c>
    </row>
    <row r="15" spans="1:21" ht="14.4" customHeight="1" x14ac:dyDescent="0.3">
      <c r="A15" s="660">
        <v>11</v>
      </c>
      <c r="B15" s="661" t="s">
        <v>578</v>
      </c>
      <c r="C15" s="661">
        <v>89301111</v>
      </c>
      <c r="D15" s="740" t="s">
        <v>4350</v>
      </c>
      <c r="E15" s="741" t="s">
        <v>2629</v>
      </c>
      <c r="F15" s="661" t="s">
        <v>2621</v>
      </c>
      <c r="G15" s="661" t="s">
        <v>2667</v>
      </c>
      <c r="H15" s="661" t="s">
        <v>1059</v>
      </c>
      <c r="I15" s="661" t="s">
        <v>1077</v>
      </c>
      <c r="J15" s="661" t="s">
        <v>1078</v>
      </c>
      <c r="K15" s="661" t="s">
        <v>1079</v>
      </c>
      <c r="L15" s="662">
        <v>937.93</v>
      </c>
      <c r="M15" s="662">
        <v>81599.910000000018</v>
      </c>
      <c r="N15" s="661">
        <v>87</v>
      </c>
      <c r="O15" s="742">
        <v>57</v>
      </c>
      <c r="P15" s="662">
        <v>52524.080000000009</v>
      </c>
      <c r="Q15" s="677">
        <v>0.64367816091954022</v>
      </c>
      <c r="R15" s="661">
        <v>56</v>
      </c>
      <c r="S15" s="677">
        <v>0.64367816091954022</v>
      </c>
      <c r="T15" s="742">
        <v>37</v>
      </c>
      <c r="U15" s="700">
        <v>0.64912280701754388</v>
      </c>
    </row>
    <row r="16" spans="1:21" ht="14.4" customHeight="1" x14ac:dyDescent="0.3">
      <c r="A16" s="660">
        <v>11</v>
      </c>
      <c r="B16" s="661" t="s">
        <v>578</v>
      </c>
      <c r="C16" s="661">
        <v>89301111</v>
      </c>
      <c r="D16" s="740" t="s">
        <v>4350</v>
      </c>
      <c r="E16" s="741" t="s">
        <v>2629</v>
      </c>
      <c r="F16" s="661" t="s">
        <v>2621</v>
      </c>
      <c r="G16" s="661" t="s">
        <v>2668</v>
      </c>
      <c r="H16" s="661" t="s">
        <v>1059</v>
      </c>
      <c r="I16" s="661" t="s">
        <v>1064</v>
      </c>
      <c r="J16" s="661" t="s">
        <v>612</v>
      </c>
      <c r="K16" s="661" t="s">
        <v>613</v>
      </c>
      <c r="L16" s="662">
        <v>96.63</v>
      </c>
      <c r="M16" s="662">
        <v>193.26</v>
      </c>
      <c r="N16" s="661">
        <v>2</v>
      </c>
      <c r="O16" s="742">
        <v>1</v>
      </c>
      <c r="P16" s="662">
        <v>193.26</v>
      </c>
      <c r="Q16" s="677">
        <v>1</v>
      </c>
      <c r="R16" s="661">
        <v>2</v>
      </c>
      <c r="S16" s="677">
        <v>1</v>
      </c>
      <c r="T16" s="742">
        <v>1</v>
      </c>
      <c r="U16" s="700">
        <v>1</v>
      </c>
    </row>
    <row r="17" spans="1:21" ht="14.4" customHeight="1" x14ac:dyDescent="0.3">
      <c r="A17" s="660">
        <v>11</v>
      </c>
      <c r="B17" s="661" t="s">
        <v>578</v>
      </c>
      <c r="C17" s="661">
        <v>89301111</v>
      </c>
      <c r="D17" s="740" t="s">
        <v>4350</v>
      </c>
      <c r="E17" s="741" t="s">
        <v>2629</v>
      </c>
      <c r="F17" s="661" t="s">
        <v>2621</v>
      </c>
      <c r="G17" s="661" t="s">
        <v>2669</v>
      </c>
      <c r="H17" s="661" t="s">
        <v>1059</v>
      </c>
      <c r="I17" s="661" t="s">
        <v>1876</v>
      </c>
      <c r="J17" s="661" t="s">
        <v>1877</v>
      </c>
      <c r="K17" s="661" t="s">
        <v>2570</v>
      </c>
      <c r="L17" s="662">
        <v>69.86</v>
      </c>
      <c r="M17" s="662">
        <v>139.72</v>
      </c>
      <c r="N17" s="661">
        <v>2</v>
      </c>
      <c r="O17" s="742">
        <v>1</v>
      </c>
      <c r="P17" s="662">
        <v>139.72</v>
      </c>
      <c r="Q17" s="677">
        <v>1</v>
      </c>
      <c r="R17" s="661">
        <v>2</v>
      </c>
      <c r="S17" s="677">
        <v>1</v>
      </c>
      <c r="T17" s="742">
        <v>1</v>
      </c>
      <c r="U17" s="700">
        <v>1</v>
      </c>
    </row>
    <row r="18" spans="1:21" ht="14.4" customHeight="1" x14ac:dyDescent="0.3">
      <c r="A18" s="660">
        <v>11</v>
      </c>
      <c r="B18" s="661" t="s">
        <v>578</v>
      </c>
      <c r="C18" s="661">
        <v>89301111</v>
      </c>
      <c r="D18" s="740" t="s">
        <v>4350</v>
      </c>
      <c r="E18" s="741" t="s">
        <v>2629</v>
      </c>
      <c r="F18" s="661" t="s">
        <v>2621</v>
      </c>
      <c r="G18" s="661" t="s">
        <v>2670</v>
      </c>
      <c r="H18" s="661" t="s">
        <v>579</v>
      </c>
      <c r="I18" s="661" t="s">
        <v>2671</v>
      </c>
      <c r="J18" s="661" t="s">
        <v>2672</v>
      </c>
      <c r="K18" s="661" t="s">
        <v>2673</v>
      </c>
      <c r="L18" s="662">
        <v>0</v>
      </c>
      <c r="M18" s="662">
        <v>0</v>
      </c>
      <c r="N18" s="661">
        <v>1</v>
      </c>
      <c r="O18" s="742">
        <v>0.5</v>
      </c>
      <c r="P18" s="662">
        <v>0</v>
      </c>
      <c r="Q18" s="677"/>
      <c r="R18" s="661">
        <v>1</v>
      </c>
      <c r="S18" s="677">
        <v>1</v>
      </c>
      <c r="T18" s="742">
        <v>0.5</v>
      </c>
      <c r="U18" s="700">
        <v>1</v>
      </c>
    </row>
    <row r="19" spans="1:21" ht="14.4" customHeight="1" x14ac:dyDescent="0.3">
      <c r="A19" s="660">
        <v>11</v>
      </c>
      <c r="B19" s="661" t="s">
        <v>578</v>
      </c>
      <c r="C19" s="661">
        <v>89301111</v>
      </c>
      <c r="D19" s="740" t="s">
        <v>4350</v>
      </c>
      <c r="E19" s="741" t="s">
        <v>2629</v>
      </c>
      <c r="F19" s="661" t="s">
        <v>2621</v>
      </c>
      <c r="G19" s="661" t="s">
        <v>2674</v>
      </c>
      <c r="H19" s="661" t="s">
        <v>579</v>
      </c>
      <c r="I19" s="661" t="s">
        <v>736</v>
      </c>
      <c r="J19" s="661" t="s">
        <v>2675</v>
      </c>
      <c r="K19" s="661" t="s">
        <v>2676</v>
      </c>
      <c r="L19" s="662">
        <v>0</v>
      </c>
      <c r="M19" s="662">
        <v>0</v>
      </c>
      <c r="N19" s="661">
        <v>11</v>
      </c>
      <c r="O19" s="742">
        <v>9.5</v>
      </c>
      <c r="P19" s="662">
        <v>0</v>
      </c>
      <c r="Q19" s="677"/>
      <c r="R19" s="661">
        <v>5</v>
      </c>
      <c r="S19" s="677">
        <v>0.45454545454545453</v>
      </c>
      <c r="T19" s="742">
        <v>4</v>
      </c>
      <c r="U19" s="700">
        <v>0.42105263157894735</v>
      </c>
    </row>
    <row r="20" spans="1:21" ht="14.4" customHeight="1" x14ac:dyDescent="0.3">
      <c r="A20" s="660">
        <v>11</v>
      </c>
      <c r="B20" s="661" t="s">
        <v>578</v>
      </c>
      <c r="C20" s="661">
        <v>89301111</v>
      </c>
      <c r="D20" s="740" t="s">
        <v>4350</v>
      </c>
      <c r="E20" s="741" t="s">
        <v>2629</v>
      </c>
      <c r="F20" s="661" t="s">
        <v>2622</v>
      </c>
      <c r="G20" s="661" t="s">
        <v>2677</v>
      </c>
      <c r="H20" s="661" t="s">
        <v>579</v>
      </c>
      <c r="I20" s="661" t="s">
        <v>2678</v>
      </c>
      <c r="J20" s="661" t="s">
        <v>2679</v>
      </c>
      <c r="K20" s="661" t="s">
        <v>2680</v>
      </c>
      <c r="L20" s="662">
        <v>200</v>
      </c>
      <c r="M20" s="662">
        <v>400</v>
      </c>
      <c r="N20" s="661">
        <v>2</v>
      </c>
      <c r="O20" s="742">
        <v>1</v>
      </c>
      <c r="P20" s="662"/>
      <c r="Q20" s="677">
        <v>0</v>
      </c>
      <c r="R20" s="661"/>
      <c r="S20" s="677">
        <v>0</v>
      </c>
      <c r="T20" s="742"/>
      <c r="U20" s="700">
        <v>0</v>
      </c>
    </row>
    <row r="21" spans="1:21" ht="14.4" customHeight="1" x14ac:dyDescent="0.3">
      <c r="A21" s="660">
        <v>11</v>
      </c>
      <c r="B21" s="661" t="s">
        <v>578</v>
      </c>
      <c r="C21" s="661">
        <v>89301111</v>
      </c>
      <c r="D21" s="740" t="s">
        <v>4350</v>
      </c>
      <c r="E21" s="741" t="s">
        <v>2629</v>
      </c>
      <c r="F21" s="661" t="s">
        <v>2622</v>
      </c>
      <c r="G21" s="661" t="s">
        <v>2677</v>
      </c>
      <c r="H21" s="661" t="s">
        <v>579</v>
      </c>
      <c r="I21" s="661" t="s">
        <v>2681</v>
      </c>
      <c r="J21" s="661" t="s">
        <v>2682</v>
      </c>
      <c r="K21" s="661" t="s">
        <v>2683</v>
      </c>
      <c r="L21" s="662">
        <v>278.75</v>
      </c>
      <c r="M21" s="662">
        <v>1115</v>
      </c>
      <c r="N21" s="661">
        <v>4</v>
      </c>
      <c r="O21" s="742">
        <v>2</v>
      </c>
      <c r="P21" s="662">
        <v>1115</v>
      </c>
      <c r="Q21" s="677">
        <v>1</v>
      </c>
      <c r="R21" s="661">
        <v>4</v>
      </c>
      <c r="S21" s="677">
        <v>1</v>
      </c>
      <c r="T21" s="742">
        <v>2</v>
      </c>
      <c r="U21" s="700">
        <v>1</v>
      </c>
    </row>
    <row r="22" spans="1:21" ht="14.4" customHeight="1" x14ac:dyDescent="0.3">
      <c r="A22" s="660">
        <v>11</v>
      </c>
      <c r="B22" s="661" t="s">
        <v>578</v>
      </c>
      <c r="C22" s="661">
        <v>89301111</v>
      </c>
      <c r="D22" s="740" t="s">
        <v>4350</v>
      </c>
      <c r="E22" s="741" t="s">
        <v>2629</v>
      </c>
      <c r="F22" s="661" t="s">
        <v>2622</v>
      </c>
      <c r="G22" s="661" t="s">
        <v>2684</v>
      </c>
      <c r="H22" s="661" t="s">
        <v>579</v>
      </c>
      <c r="I22" s="661" t="s">
        <v>2685</v>
      </c>
      <c r="J22" s="661" t="s">
        <v>2686</v>
      </c>
      <c r="K22" s="661" t="s">
        <v>2687</v>
      </c>
      <c r="L22" s="662">
        <v>492.18</v>
      </c>
      <c r="M22" s="662">
        <v>1968.72</v>
      </c>
      <c r="N22" s="661">
        <v>4</v>
      </c>
      <c r="O22" s="742">
        <v>4</v>
      </c>
      <c r="P22" s="662">
        <v>1968.72</v>
      </c>
      <c r="Q22" s="677">
        <v>1</v>
      </c>
      <c r="R22" s="661">
        <v>4</v>
      </c>
      <c r="S22" s="677">
        <v>1</v>
      </c>
      <c r="T22" s="742">
        <v>4</v>
      </c>
      <c r="U22" s="700">
        <v>1</v>
      </c>
    </row>
    <row r="23" spans="1:21" ht="14.4" customHeight="1" x14ac:dyDescent="0.3">
      <c r="A23" s="660">
        <v>11</v>
      </c>
      <c r="B23" s="661" t="s">
        <v>578</v>
      </c>
      <c r="C23" s="661">
        <v>89301111</v>
      </c>
      <c r="D23" s="740" t="s">
        <v>4350</v>
      </c>
      <c r="E23" s="741" t="s">
        <v>2629</v>
      </c>
      <c r="F23" s="661" t="s">
        <v>2622</v>
      </c>
      <c r="G23" s="661" t="s">
        <v>2684</v>
      </c>
      <c r="H23" s="661" t="s">
        <v>579</v>
      </c>
      <c r="I23" s="661" t="s">
        <v>2688</v>
      </c>
      <c r="J23" s="661" t="s">
        <v>2689</v>
      </c>
      <c r="K23" s="661" t="s">
        <v>2690</v>
      </c>
      <c r="L23" s="662">
        <v>1000</v>
      </c>
      <c r="M23" s="662">
        <v>1000</v>
      </c>
      <c r="N23" s="661">
        <v>1</v>
      </c>
      <c r="O23" s="742">
        <v>1</v>
      </c>
      <c r="P23" s="662">
        <v>1000</v>
      </c>
      <c r="Q23" s="677">
        <v>1</v>
      </c>
      <c r="R23" s="661">
        <v>1</v>
      </c>
      <c r="S23" s="677">
        <v>1</v>
      </c>
      <c r="T23" s="742">
        <v>1</v>
      </c>
      <c r="U23" s="700">
        <v>1</v>
      </c>
    </row>
    <row r="24" spans="1:21" ht="14.4" customHeight="1" x14ac:dyDescent="0.3">
      <c r="A24" s="660">
        <v>11</v>
      </c>
      <c r="B24" s="661" t="s">
        <v>578</v>
      </c>
      <c r="C24" s="661">
        <v>89301111</v>
      </c>
      <c r="D24" s="740" t="s">
        <v>4350</v>
      </c>
      <c r="E24" s="741" t="s">
        <v>2629</v>
      </c>
      <c r="F24" s="661" t="s">
        <v>2622</v>
      </c>
      <c r="G24" s="661" t="s">
        <v>2684</v>
      </c>
      <c r="H24" s="661" t="s">
        <v>579</v>
      </c>
      <c r="I24" s="661" t="s">
        <v>2691</v>
      </c>
      <c r="J24" s="661" t="s">
        <v>2692</v>
      </c>
      <c r="K24" s="661" t="s">
        <v>2693</v>
      </c>
      <c r="L24" s="662">
        <v>500</v>
      </c>
      <c r="M24" s="662">
        <v>2500</v>
      </c>
      <c r="N24" s="661">
        <v>5</v>
      </c>
      <c r="O24" s="742">
        <v>5</v>
      </c>
      <c r="P24" s="662">
        <v>2500</v>
      </c>
      <c r="Q24" s="677">
        <v>1</v>
      </c>
      <c r="R24" s="661">
        <v>5</v>
      </c>
      <c r="S24" s="677">
        <v>1</v>
      </c>
      <c r="T24" s="742">
        <v>5</v>
      </c>
      <c r="U24" s="700">
        <v>1</v>
      </c>
    </row>
    <row r="25" spans="1:21" ht="14.4" customHeight="1" x14ac:dyDescent="0.3">
      <c r="A25" s="660">
        <v>11</v>
      </c>
      <c r="B25" s="661" t="s">
        <v>578</v>
      </c>
      <c r="C25" s="661">
        <v>89301111</v>
      </c>
      <c r="D25" s="740" t="s">
        <v>4350</v>
      </c>
      <c r="E25" s="741" t="s">
        <v>2629</v>
      </c>
      <c r="F25" s="661" t="s">
        <v>2622</v>
      </c>
      <c r="G25" s="661" t="s">
        <v>2684</v>
      </c>
      <c r="H25" s="661" t="s">
        <v>579</v>
      </c>
      <c r="I25" s="661" t="s">
        <v>2694</v>
      </c>
      <c r="J25" s="661" t="s">
        <v>2695</v>
      </c>
      <c r="K25" s="661" t="s">
        <v>2696</v>
      </c>
      <c r="L25" s="662">
        <v>999.46</v>
      </c>
      <c r="M25" s="662">
        <v>1998.92</v>
      </c>
      <c r="N25" s="661">
        <v>2</v>
      </c>
      <c r="O25" s="742">
        <v>2</v>
      </c>
      <c r="P25" s="662">
        <v>1998.92</v>
      </c>
      <c r="Q25" s="677">
        <v>1</v>
      </c>
      <c r="R25" s="661">
        <v>2</v>
      </c>
      <c r="S25" s="677">
        <v>1</v>
      </c>
      <c r="T25" s="742">
        <v>2</v>
      </c>
      <c r="U25" s="700">
        <v>1</v>
      </c>
    </row>
    <row r="26" spans="1:21" ht="14.4" customHeight="1" x14ac:dyDescent="0.3">
      <c r="A26" s="660">
        <v>11</v>
      </c>
      <c r="B26" s="661" t="s">
        <v>578</v>
      </c>
      <c r="C26" s="661">
        <v>89301111</v>
      </c>
      <c r="D26" s="740" t="s">
        <v>4350</v>
      </c>
      <c r="E26" s="741" t="s">
        <v>2629</v>
      </c>
      <c r="F26" s="661" t="s">
        <v>2622</v>
      </c>
      <c r="G26" s="661" t="s">
        <v>2684</v>
      </c>
      <c r="H26" s="661" t="s">
        <v>579</v>
      </c>
      <c r="I26" s="661" t="s">
        <v>2697</v>
      </c>
      <c r="J26" s="661" t="s">
        <v>2698</v>
      </c>
      <c r="K26" s="661" t="s">
        <v>2699</v>
      </c>
      <c r="L26" s="662">
        <v>971.25</v>
      </c>
      <c r="M26" s="662">
        <v>9712.5</v>
      </c>
      <c r="N26" s="661">
        <v>10</v>
      </c>
      <c r="O26" s="742">
        <v>10</v>
      </c>
      <c r="P26" s="662">
        <v>7770</v>
      </c>
      <c r="Q26" s="677">
        <v>0.8</v>
      </c>
      <c r="R26" s="661">
        <v>8</v>
      </c>
      <c r="S26" s="677">
        <v>0.8</v>
      </c>
      <c r="T26" s="742">
        <v>8</v>
      </c>
      <c r="U26" s="700">
        <v>0.8</v>
      </c>
    </row>
    <row r="27" spans="1:21" ht="14.4" customHeight="1" x14ac:dyDescent="0.3">
      <c r="A27" s="660">
        <v>11</v>
      </c>
      <c r="B27" s="661" t="s">
        <v>578</v>
      </c>
      <c r="C27" s="661">
        <v>89301111</v>
      </c>
      <c r="D27" s="740" t="s">
        <v>4350</v>
      </c>
      <c r="E27" s="741" t="s">
        <v>2629</v>
      </c>
      <c r="F27" s="661" t="s">
        <v>2622</v>
      </c>
      <c r="G27" s="661" t="s">
        <v>2684</v>
      </c>
      <c r="H27" s="661" t="s">
        <v>579</v>
      </c>
      <c r="I27" s="661" t="s">
        <v>2700</v>
      </c>
      <c r="J27" s="661" t="s">
        <v>2701</v>
      </c>
      <c r="K27" s="661"/>
      <c r="L27" s="662">
        <v>1000</v>
      </c>
      <c r="M27" s="662">
        <v>1000</v>
      </c>
      <c r="N27" s="661">
        <v>1</v>
      </c>
      <c r="O27" s="742">
        <v>1</v>
      </c>
      <c r="P27" s="662"/>
      <c r="Q27" s="677">
        <v>0</v>
      </c>
      <c r="R27" s="661"/>
      <c r="S27" s="677">
        <v>0</v>
      </c>
      <c r="T27" s="742"/>
      <c r="U27" s="700">
        <v>0</v>
      </c>
    </row>
    <row r="28" spans="1:21" ht="14.4" customHeight="1" x14ac:dyDescent="0.3">
      <c r="A28" s="660">
        <v>11</v>
      </c>
      <c r="B28" s="661" t="s">
        <v>578</v>
      </c>
      <c r="C28" s="661">
        <v>89301111</v>
      </c>
      <c r="D28" s="740" t="s">
        <v>4350</v>
      </c>
      <c r="E28" s="741" t="s">
        <v>2629</v>
      </c>
      <c r="F28" s="661" t="s">
        <v>2622</v>
      </c>
      <c r="G28" s="661" t="s">
        <v>2684</v>
      </c>
      <c r="H28" s="661" t="s">
        <v>579</v>
      </c>
      <c r="I28" s="661" t="s">
        <v>2702</v>
      </c>
      <c r="J28" s="661" t="s">
        <v>2703</v>
      </c>
      <c r="K28" s="661"/>
      <c r="L28" s="662">
        <v>1000</v>
      </c>
      <c r="M28" s="662">
        <v>1000</v>
      </c>
      <c r="N28" s="661">
        <v>1</v>
      </c>
      <c r="O28" s="742">
        <v>1</v>
      </c>
      <c r="P28" s="662"/>
      <c r="Q28" s="677">
        <v>0</v>
      </c>
      <c r="R28" s="661"/>
      <c r="S28" s="677">
        <v>0</v>
      </c>
      <c r="T28" s="742"/>
      <c r="U28" s="700">
        <v>0</v>
      </c>
    </row>
    <row r="29" spans="1:21" ht="14.4" customHeight="1" x14ac:dyDescent="0.3">
      <c r="A29" s="660">
        <v>11</v>
      </c>
      <c r="B29" s="661" t="s">
        <v>578</v>
      </c>
      <c r="C29" s="661">
        <v>89301111</v>
      </c>
      <c r="D29" s="740" t="s">
        <v>4350</v>
      </c>
      <c r="E29" s="741" t="s">
        <v>2630</v>
      </c>
      <c r="F29" s="661" t="s">
        <v>2621</v>
      </c>
      <c r="G29" s="661" t="s">
        <v>2704</v>
      </c>
      <c r="H29" s="661" t="s">
        <v>579</v>
      </c>
      <c r="I29" s="661" t="s">
        <v>775</v>
      </c>
      <c r="J29" s="661" t="s">
        <v>2705</v>
      </c>
      <c r="K29" s="661" t="s">
        <v>2706</v>
      </c>
      <c r="L29" s="662">
        <v>0</v>
      </c>
      <c r="M29" s="662">
        <v>0</v>
      </c>
      <c r="N29" s="661">
        <v>1</v>
      </c>
      <c r="O29" s="742">
        <v>1</v>
      </c>
      <c r="P29" s="662">
        <v>0</v>
      </c>
      <c r="Q29" s="677"/>
      <c r="R29" s="661">
        <v>1</v>
      </c>
      <c r="S29" s="677">
        <v>1</v>
      </c>
      <c r="T29" s="742">
        <v>1</v>
      </c>
      <c r="U29" s="700">
        <v>1</v>
      </c>
    </row>
    <row r="30" spans="1:21" ht="14.4" customHeight="1" x14ac:dyDescent="0.3">
      <c r="A30" s="660">
        <v>11</v>
      </c>
      <c r="B30" s="661" t="s">
        <v>578</v>
      </c>
      <c r="C30" s="661">
        <v>89301111</v>
      </c>
      <c r="D30" s="740" t="s">
        <v>4350</v>
      </c>
      <c r="E30" s="741" t="s">
        <v>2630</v>
      </c>
      <c r="F30" s="661" t="s">
        <v>2621</v>
      </c>
      <c r="G30" s="661" t="s">
        <v>2655</v>
      </c>
      <c r="H30" s="661" t="s">
        <v>1059</v>
      </c>
      <c r="I30" s="661" t="s">
        <v>1243</v>
      </c>
      <c r="J30" s="661" t="s">
        <v>1244</v>
      </c>
      <c r="K30" s="661" t="s">
        <v>1578</v>
      </c>
      <c r="L30" s="662">
        <v>178.27</v>
      </c>
      <c r="M30" s="662">
        <v>356.54</v>
      </c>
      <c r="N30" s="661">
        <v>2</v>
      </c>
      <c r="O30" s="742">
        <v>0.5</v>
      </c>
      <c r="P30" s="662"/>
      <c r="Q30" s="677">
        <v>0</v>
      </c>
      <c r="R30" s="661"/>
      <c r="S30" s="677">
        <v>0</v>
      </c>
      <c r="T30" s="742"/>
      <c r="U30" s="700">
        <v>0</v>
      </c>
    </row>
    <row r="31" spans="1:21" ht="14.4" customHeight="1" x14ac:dyDescent="0.3">
      <c r="A31" s="660">
        <v>11</v>
      </c>
      <c r="B31" s="661" t="s">
        <v>578</v>
      </c>
      <c r="C31" s="661">
        <v>89301111</v>
      </c>
      <c r="D31" s="740" t="s">
        <v>4350</v>
      </c>
      <c r="E31" s="741" t="s">
        <v>2630</v>
      </c>
      <c r="F31" s="661" t="s">
        <v>2621</v>
      </c>
      <c r="G31" s="661" t="s">
        <v>2655</v>
      </c>
      <c r="H31" s="661" t="s">
        <v>1059</v>
      </c>
      <c r="I31" s="661" t="s">
        <v>1243</v>
      </c>
      <c r="J31" s="661" t="s">
        <v>1244</v>
      </c>
      <c r="K31" s="661" t="s">
        <v>1578</v>
      </c>
      <c r="L31" s="662">
        <v>184.22</v>
      </c>
      <c r="M31" s="662">
        <v>368.44</v>
      </c>
      <c r="N31" s="661">
        <v>2</v>
      </c>
      <c r="O31" s="742">
        <v>1</v>
      </c>
      <c r="P31" s="662">
        <v>368.44</v>
      </c>
      <c r="Q31" s="677">
        <v>1</v>
      </c>
      <c r="R31" s="661">
        <v>2</v>
      </c>
      <c r="S31" s="677">
        <v>1</v>
      </c>
      <c r="T31" s="742">
        <v>1</v>
      </c>
      <c r="U31" s="700">
        <v>1</v>
      </c>
    </row>
    <row r="32" spans="1:21" ht="14.4" customHeight="1" x14ac:dyDescent="0.3">
      <c r="A32" s="660">
        <v>11</v>
      </c>
      <c r="B32" s="661" t="s">
        <v>578</v>
      </c>
      <c r="C32" s="661">
        <v>89301111</v>
      </c>
      <c r="D32" s="740" t="s">
        <v>4350</v>
      </c>
      <c r="E32" s="741" t="s">
        <v>2630</v>
      </c>
      <c r="F32" s="661" t="s">
        <v>2621</v>
      </c>
      <c r="G32" s="661" t="s">
        <v>2707</v>
      </c>
      <c r="H32" s="661" t="s">
        <v>1059</v>
      </c>
      <c r="I32" s="661" t="s">
        <v>2708</v>
      </c>
      <c r="J32" s="661" t="s">
        <v>2709</v>
      </c>
      <c r="K32" s="661" t="s">
        <v>2710</v>
      </c>
      <c r="L32" s="662">
        <v>41.55</v>
      </c>
      <c r="M32" s="662">
        <v>83.1</v>
      </c>
      <c r="N32" s="661">
        <v>2</v>
      </c>
      <c r="O32" s="742">
        <v>1</v>
      </c>
      <c r="P32" s="662">
        <v>83.1</v>
      </c>
      <c r="Q32" s="677">
        <v>1</v>
      </c>
      <c r="R32" s="661">
        <v>2</v>
      </c>
      <c r="S32" s="677">
        <v>1</v>
      </c>
      <c r="T32" s="742">
        <v>1</v>
      </c>
      <c r="U32" s="700">
        <v>1</v>
      </c>
    </row>
    <row r="33" spans="1:21" ht="14.4" customHeight="1" x14ac:dyDescent="0.3">
      <c r="A33" s="660">
        <v>11</v>
      </c>
      <c r="B33" s="661" t="s">
        <v>578</v>
      </c>
      <c r="C33" s="661">
        <v>89301111</v>
      </c>
      <c r="D33" s="740" t="s">
        <v>4350</v>
      </c>
      <c r="E33" s="741" t="s">
        <v>2630</v>
      </c>
      <c r="F33" s="661" t="s">
        <v>2621</v>
      </c>
      <c r="G33" s="661" t="s">
        <v>2666</v>
      </c>
      <c r="H33" s="661" t="s">
        <v>1059</v>
      </c>
      <c r="I33" s="661" t="s">
        <v>1258</v>
      </c>
      <c r="J33" s="661" t="s">
        <v>1259</v>
      </c>
      <c r="K33" s="661" t="s">
        <v>1260</v>
      </c>
      <c r="L33" s="662">
        <v>154.01</v>
      </c>
      <c r="M33" s="662">
        <v>308.02</v>
      </c>
      <c r="N33" s="661">
        <v>2</v>
      </c>
      <c r="O33" s="742">
        <v>0.5</v>
      </c>
      <c r="P33" s="662">
        <v>308.02</v>
      </c>
      <c r="Q33" s="677">
        <v>1</v>
      </c>
      <c r="R33" s="661">
        <v>2</v>
      </c>
      <c r="S33" s="677">
        <v>1</v>
      </c>
      <c r="T33" s="742">
        <v>0.5</v>
      </c>
      <c r="U33" s="700">
        <v>1</v>
      </c>
    </row>
    <row r="34" spans="1:21" ht="14.4" customHeight="1" x14ac:dyDescent="0.3">
      <c r="A34" s="660">
        <v>11</v>
      </c>
      <c r="B34" s="661" t="s">
        <v>578</v>
      </c>
      <c r="C34" s="661">
        <v>89301111</v>
      </c>
      <c r="D34" s="740" t="s">
        <v>4350</v>
      </c>
      <c r="E34" s="741" t="s">
        <v>2630</v>
      </c>
      <c r="F34" s="661" t="s">
        <v>2621</v>
      </c>
      <c r="G34" s="661" t="s">
        <v>2667</v>
      </c>
      <c r="H34" s="661" t="s">
        <v>1059</v>
      </c>
      <c r="I34" s="661" t="s">
        <v>1173</v>
      </c>
      <c r="J34" s="661" t="s">
        <v>1078</v>
      </c>
      <c r="K34" s="661" t="s">
        <v>1174</v>
      </c>
      <c r="L34" s="662">
        <v>625.29</v>
      </c>
      <c r="M34" s="662">
        <v>4377.03</v>
      </c>
      <c r="N34" s="661">
        <v>7</v>
      </c>
      <c r="O34" s="742">
        <v>6.5</v>
      </c>
      <c r="P34" s="662">
        <v>3751.74</v>
      </c>
      <c r="Q34" s="677">
        <v>0.8571428571428571</v>
      </c>
      <c r="R34" s="661">
        <v>6</v>
      </c>
      <c r="S34" s="677">
        <v>0.8571428571428571</v>
      </c>
      <c r="T34" s="742">
        <v>5.5</v>
      </c>
      <c r="U34" s="700">
        <v>0.84615384615384615</v>
      </c>
    </row>
    <row r="35" spans="1:21" ht="14.4" customHeight="1" x14ac:dyDescent="0.3">
      <c r="A35" s="660">
        <v>11</v>
      </c>
      <c r="B35" s="661" t="s">
        <v>578</v>
      </c>
      <c r="C35" s="661">
        <v>89301111</v>
      </c>
      <c r="D35" s="740" t="s">
        <v>4350</v>
      </c>
      <c r="E35" s="741" t="s">
        <v>2630</v>
      </c>
      <c r="F35" s="661" t="s">
        <v>2621</v>
      </c>
      <c r="G35" s="661" t="s">
        <v>2667</v>
      </c>
      <c r="H35" s="661" t="s">
        <v>1059</v>
      </c>
      <c r="I35" s="661" t="s">
        <v>1077</v>
      </c>
      <c r="J35" s="661" t="s">
        <v>1078</v>
      </c>
      <c r="K35" s="661" t="s">
        <v>1079</v>
      </c>
      <c r="L35" s="662">
        <v>937.93</v>
      </c>
      <c r="M35" s="662">
        <v>34703.410000000003</v>
      </c>
      <c r="N35" s="661">
        <v>37</v>
      </c>
      <c r="O35" s="742">
        <v>33.5</v>
      </c>
      <c r="P35" s="662">
        <v>31889.620000000006</v>
      </c>
      <c r="Q35" s="677">
        <v>0.91891891891891897</v>
      </c>
      <c r="R35" s="661">
        <v>34</v>
      </c>
      <c r="S35" s="677">
        <v>0.91891891891891897</v>
      </c>
      <c r="T35" s="742">
        <v>30.5</v>
      </c>
      <c r="U35" s="700">
        <v>0.91044776119402981</v>
      </c>
    </row>
    <row r="36" spans="1:21" ht="14.4" customHeight="1" x14ac:dyDescent="0.3">
      <c r="A36" s="660">
        <v>11</v>
      </c>
      <c r="B36" s="661" t="s">
        <v>578</v>
      </c>
      <c r="C36" s="661">
        <v>89301111</v>
      </c>
      <c r="D36" s="740" t="s">
        <v>4350</v>
      </c>
      <c r="E36" s="741" t="s">
        <v>2630</v>
      </c>
      <c r="F36" s="661" t="s">
        <v>2621</v>
      </c>
      <c r="G36" s="661" t="s">
        <v>2667</v>
      </c>
      <c r="H36" s="661" t="s">
        <v>1059</v>
      </c>
      <c r="I36" s="661" t="s">
        <v>1081</v>
      </c>
      <c r="J36" s="661" t="s">
        <v>1078</v>
      </c>
      <c r="K36" s="661" t="s">
        <v>1082</v>
      </c>
      <c r="L36" s="662">
        <v>1166.47</v>
      </c>
      <c r="M36" s="662">
        <v>1166.47</v>
      </c>
      <c r="N36" s="661">
        <v>1</v>
      </c>
      <c r="O36" s="742">
        <v>0.5</v>
      </c>
      <c r="P36" s="662"/>
      <c r="Q36" s="677">
        <v>0</v>
      </c>
      <c r="R36" s="661"/>
      <c r="S36" s="677">
        <v>0</v>
      </c>
      <c r="T36" s="742"/>
      <c r="U36" s="700">
        <v>0</v>
      </c>
    </row>
    <row r="37" spans="1:21" ht="14.4" customHeight="1" x14ac:dyDescent="0.3">
      <c r="A37" s="660">
        <v>11</v>
      </c>
      <c r="B37" s="661" t="s">
        <v>578</v>
      </c>
      <c r="C37" s="661">
        <v>89301111</v>
      </c>
      <c r="D37" s="740" t="s">
        <v>4350</v>
      </c>
      <c r="E37" s="741" t="s">
        <v>2630</v>
      </c>
      <c r="F37" s="661" t="s">
        <v>2621</v>
      </c>
      <c r="G37" s="661" t="s">
        <v>2668</v>
      </c>
      <c r="H37" s="661" t="s">
        <v>1059</v>
      </c>
      <c r="I37" s="661" t="s">
        <v>1064</v>
      </c>
      <c r="J37" s="661" t="s">
        <v>612</v>
      </c>
      <c r="K37" s="661" t="s">
        <v>613</v>
      </c>
      <c r="L37" s="662">
        <v>96.63</v>
      </c>
      <c r="M37" s="662">
        <v>96.63</v>
      </c>
      <c r="N37" s="661">
        <v>1</v>
      </c>
      <c r="O37" s="742">
        <v>1</v>
      </c>
      <c r="P37" s="662"/>
      <c r="Q37" s="677">
        <v>0</v>
      </c>
      <c r="R37" s="661"/>
      <c r="S37" s="677">
        <v>0</v>
      </c>
      <c r="T37" s="742"/>
      <c r="U37" s="700">
        <v>0</v>
      </c>
    </row>
    <row r="38" spans="1:21" ht="14.4" customHeight="1" x14ac:dyDescent="0.3">
      <c r="A38" s="660">
        <v>11</v>
      </c>
      <c r="B38" s="661" t="s">
        <v>578</v>
      </c>
      <c r="C38" s="661">
        <v>89301111</v>
      </c>
      <c r="D38" s="740" t="s">
        <v>4350</v>
      </c>
      <c r="E38" s="741" t="s">
        <v>2630</v>
      </c>
      <c r="F38" s="661" t="s">
        <v>2621</v>
      </c>
      <c r="G38" s="661" t="s">
        <v>2668</v>
      </c>
      <c r="H38" s="661" t="s">
        <v>1059</v>
      </c>
      <c r="I38" s="661" t="s">
        <v>1064</v>
      </c>
      <c r="J38" s="661" t="s">
        <v>612</v>
      </c>
      <c r="K38" s="661" t="s">
        <v>613</v>
      </c>
      <c r="L38" s="662">
        <v>59.55</v>
      </c>
      <c r="M38" s="662">
        <v>59.55</v>
      </c>
      <c r="N38" s="661">
        <v>1</v>
      </c>
      <c r="O38" s="742">
        <v>0.5</v>
      </c>
      <c r="P38" s="662">
        <v>59.55</v>
      </c>
      <c r="Q38" s="677">
        <v>1</v>
      </c>
      <c r="R38" s="661">
        <v>1</v>
      </c>
      <c r="S38" s="677">
        <v>1</v>
      </c>
      <c r="T38" s="742">
        <v>0.5</v>
      </c>
      <c r="U38" s="700">
        <v>1</v>
      </c>
    </row>
    <row r="39" spans="1:21" ht="14.4" customHeight="1" x14ac:dyDescent="0.3">
      <c r="A39" s="660">
        <v>11</v>
      </c>
      <c r="B39" s="661" t="s">
        <v>578</v>
      </c>
      <c r="C39" s="661">
        <v>89301111</v>
      </c>
      <c r="D39" s="740" t="s">
        <v>4350</v>
      </c>
      <c r="E39" s="741" t="s">
        <v>2630</v>
      </c>
      <c r="F39" s="661" t="s">
        <v>2621</v>
      </c>
      <c r="G39" s="661" t="s">
        <v>2711</v>
      </c>
      <c r="H39" s="661" t="s">
        <v>579</v>
      </c>
      <c r="I39" s="661" t="s">
        <v>2712</v>
      </c>
      <c r="J39" s="661" t="s">
        <v>981</v>
      </c>
      <c r="K39" s="661" t="s">
        <v>752</v>
      </c>
      <c r="L39" s="662">
        <v>2484.9699999999998</v>
      </c>
      <c r="M39" s="662">
        <v>2484.9699999999998</v>
      </c>
      <c r="N39" s="661">
        <v>1</v>
      </c>
      <c r="O39" s="742">
        <v>1</v>
      </c>
      <c r="P39" s="662">
        <v>2484.9699999999998</v>
      </c>
      <c r="Q39" s="677">
        <v>1</v>
      </c>
      <c r="R39" s="661">
        <v>1</v>
      </c>
      <c r="S39" s="677">
        <v>1</v>
      </c>
      <c r="T39" s="742">
        <v>1</v>
      </c>
      <c r="U39" s="700">
        <v>1</v>
      </c>
    </row>
    <row r="40" spans="1:21" ht="14.4" customHeight="1" x14ac:dyDescent="0.3">
      <c r="A40" s="660">
        <v>11</v>
      </c>
      <c r="B40" s="661" t="s">
        <v>578</v>
      </c>
      <c r="C40" s="661">
        <v>89301111</v>
      </c>
      <c r="D40" s="740" t="s">
        <v>4350</v>
      </c>
      <c r="E40" s="741" t="s">
        <v>2630</v>
      </c>
      <c r="F40" s="661" t="s">
        <v>2621</v>
      </c>
      <c r="G40" s="661" t="s">
        <v>2674</v>
      </c>
      <c r="H40" s="661" t="s">
        <v>579</v>
      </c>
      <c r="I40" s="661" t="s">
        <v>736</v>
      </c>
      <c r="J40" s="661" t="s">
        <v>2675</v>
      </c>
      <c r="K40" s="661" t="s">
        <v>2676</v>
      </c>
      <c r="L40" s="662">
        <v>0</v>
      </c>
      <c r="M40" s="662">
        <v>0</v>
      </c>
      <c r="N40" s="661">
        <v>7</v>
      </c>
      <c r="O40" s="742">
        <v>6</v>
      </c>
      <c r="P40" s="662">
        <v>0</v>
      </c>
      <c r="Q40" s="677"/>
      <c r="R40" s="661">
        <v>5</v>
      </c>
      <c r="S40" s="677">
        <v>0.7142857142857143</v>
      </c>
      <c r="T40" s="742">
        <v>4</v>
      </c>
      <c r="U40" s="700">
        <v>0.66666666666666663</v>
      </c>
    </row>
    <row r="41" spans="1:21" ht="14.4" customHeight="1" x14ac:dyDescent="0.3">
      <c r="A41" s="660">
        <v>11</v>
      </c>
      <c r="B41" s="661" t="s">
        <v>578</v>
      </c>
      <c r="C41" s="661">
        <v>89301111</v>
      </c>
      <c r="D41" s="740" t="s">
        <v>4350</v>
      </c>
      <c r="E41" s="741" t="s">
        <v>2630</v>
      </c>
      <c r="F41" s="661" t="s">
        <v>2621</v>
      </c>
      <c r="G41" s="661" t="s">
        <v>2713</v>
      </c>
      <c r="H41" s="661" t="s">
        <v>1059</v>
      </c>
      <c r="I41" s="661" t="s">
        <v>2714</v>
      </c>
      <c r="J41" s="661" t="s">
        <v>2715</v>
      </c>
      <c r="K41" s="661" t="s">
        <v>2716</v>
      </c>
      <c r="L41" s="662">
        <v>147.36000000000001</v>
      </c>
      <c r="M41" s="662">
        <v>147.36000000000001</v>
      </c>
      <c r="N41" s="661">
        <v>1</v>
      </c>
      <c r="O41" s="742">
        <v>0.5</v>
      </c>
      <c r="P41" s="662">
        <v>147.36000000000001</v>
      </c>
      <c r="Q41" s="677">
        <v>1</v>
      </c>
      <c r="R41" s="661">
        <v>1</v>
      </c>
      <c r="S41" s="677">
        <v>1</v>
      </c>
      <c r="T41" s="742">
        <v>0.5</v>
      </c>
      <c r="U41" s="700">
        <v>1</v>
      </c>
    </row>
    <row r="42" spans="1:21" ht="14.4" customHeight="1" x14ac:dyDescent="0.3">
      <c r="A42" s="660">
        <v>11</v>
      </c>
      <c r="B42" s="661" t="s">
        <v>578</v>
      </c>
      <c r="C42" s="661">
        <v>89301111</v>
      </c>
      <c r="D42" s="740" t="s">
        <v>4350</v>
      </c>
      <c r="E42" s="741" t="s">
        <v>2630</v>
      </c>
      <c r="F42" s="661" t="s">
        <v>2621</v>
      </c>
      <c r="G42" s="661" t="s">
        <v>2713</v>
      </c>
      <c r="H42" s="661" t="s">
        <v>1059</v>
      </c>
      <c r="I42" s="661" t="s">
        <v>1525</v>
      </c>
      <c r="J42" s="661" t="s">
        <v>1112</v>
      </c>
      <c r="K42" s="661" t="s">
        <v>2548</v>
      </c>
      <c r="L42" s="662">
        <v>32.74</v>
      </c>
      <c r="M42" s="662">
        <v>32.74</v>
      </c>
      <c r="N42" s="661">
        <v>1</v>
      </c>
      <c r="O42" s="742">
        <v>0.5</v>
      </c>
      <c r="P42" s="662">
        <v>32.74</v>
      </c>
      <c r="Q42" s="677">
        <v>1</v>
      </c>
      <c r="R42" s="661">
        <v>1</v>
      </c>
      <c r="S42" s="677">
        <v>1</v>
      </c>
      <c r="T42" s="742">
        <v>0.5</v>
      </c>
      <c r="U42" s="700">
        <v>1</v>
      </c>
    </row>
    <row r="43" spans="1:21" ht="14.4" customHeight="1" x14ac:dyDescent="0.3">
      <c r="A43" s="660">
        <v>11</v>
      </c>
      <c r="B43" s="661" t="s">
        <v>578</v>
      </c>
      <c r="C43" s="661">
        <v>89301111</v>
      </c>
      <c r="D43" s="740" t="s">
        <v>4350</v>
      </c>
      <c r="E43" s="741" t="s">
        <v>2630</v>
      </c>
      <c r="F43" s="661" t="s">
        <v>2622</v>
      </c>
      <c r="G43" s="661" t="s">
        <v>2677</v>
      </c>
      <c r="H43" s="661" t="s">
        <v>579</v>
      </c>
      <c r="I43" s="661" t="s">
        <v>2681</v>
      </c>
      <c r="J43" s="661" t="s">
        <v>2682</v>
      </c>
      <c r="K43" s="661" t="s">
        <v>2683</v>
      </c>
      <c r="L43" s="662">
        <v>278.75</v>
      </c>
      <c r="M43" s="662">
        <v>1672.5</v>
      </c>
      <c r="N43" s="661">
        <v>6</v>
      </c>
      <c r="O43" s="742">
        <v>3</v>
      </c>
      <c r="P43" s="662">
        <v>1672.5</v>
      </c>
      <c r="Q43" s="677">
        <v>1</v>
      </c>
      <c r="R43" s="661">
        <v>6</v>
      </c>
      <c r="S43" s="677">
        <v>1</v>
      </c>
      <c r="T43" s="742">
        <v>3</v>
      </c>
      <c r="U43" s="700">
        <v>1</v>
      </c>
    </row>
    <row r="44" spans="1:21" ht="14.4" customHeight="1" x14ac:dyDescent="0.3">
      <c r="A44" s="660">
        <v>11</v>
      </c>
      <c r="B44" s="661" t="s">
        <v>578</v>
      </c>
      <c r="C44" s="661">
        <v>89301111</v>
      </c>
      <c r="D44" s="740" t="s">
        <v>4350</v>
      </c>
      <c r="E44" s="741" t="s">
        <v>2630</v>
      </c>
      <c r="F44" s="661" t="s">
        <v>2622</v>
      </c>
      <c r="G44" s="661" t="s">
        <v>2684</v>
      </c>
      <c r="H44" s="661" t="s">
        <v>579</v>
      </c>
      <c r="I44" s="661" t="s">
        <v>2685</v>
      </c>
      <c r="J44" s="661" t="s">
        <v>2686</v>
      </c>
      <c r="K44" s="661" t="s">
        <v>2687</v>
      </c>
      <c r="L44" s="662">
        <v>492.18</v>
      </c>
      <c r="M44" s="662">
        <v>984.36</v>
      </c>
      <c r="N44" s="661">
        <v>2</v>
      </c>
      <c r="O44" s="742">
        <v>2</v>
      </c>
      <c r="P44" s="662">
        <v>984.36</v>
      </c>
      <c r="Q44" s="677">
        <v>1</v>
      </c>
      <c r="R44" s="661">
        <v>2</v>
      </c>
      <c r="S44" s="677">
        <v>1</v>
      </c>
      <c r="T44" s="742">
        <v>2</v>
      </c>
      <c r="U44" s="700">
        <v>1</v>
      </c>
    </row>
    <row r="45" spans="1:21" ht="14.4" customHeight="1" x14ac:dyDescent="0.3">
      <c r="A45" s="660">
        <v>11</v>
      </c>
      <c r="B45" s="661" t="s">
        <v>578</v>
      </c>
      <c r="C45" s="661">
        <v>89301111</v>
      </c>
      <c r="D45" s="740" t="s">
        <v>4350</v>
      </c>
      <c r="E45" s="741" t="s">
        <v>2630</v>
      </c>
      <c r="F45" s="661" t="s">
        <v>2622</v>
      </c>
      <c r="G45" s="661" t="s">
        <v>2684</v>
      </c>
      <c r="H45" s="661" t="s">
        <v>579</v>
      </c>
      <c r="I45" s="661" t="s">
        <v>2688</v>
      </c>
      <c r="J45" s="661" t="s">
        <v>2689</v>
      </c>
      <c r="K45" s="661" t="s">
        <v>2690</v>
      </c>
      <c r="L45" s="662">
        <v>1000</v>
      </c>
      <c r="M45" s="662">
        <v>3000</v>
      </c>
      <c r="N45" s="661">
        <v>3</v>
      </c>
      <c r="O45" s="742">
        <v>3</v>
      </c>
      <c r="P45" s="662">
        <v>3000</v>
      </c>
      <c r="Q45" s="677">
        <v>1</v>
      </c>
      <c r="R45" s="661">
        <v>3</v>
      </c>
      <c r="S45" s="677">
        <v>1</v>
      </c>
      <c r="T45" s="742">
        <v>3</v>
      </c>
      <c r="U45" s="700">
        <v>1</v>
      </c>
    </row>
    <row r="46" spans="1:21" ht="14.4" customHeight="1" x14ac:dyDescent="0.3">
      <c r="A46" s="660">
        <v>11</v>
      </c>
      <c r="B46" s="661" t="s">
        <v>578</v>
      </c>
      <c r="C46" s="661">
        <v>89301111</v>
      </c>
      <c r="D46" s="740" t="s">
        <v>4350</v>
      </c>
      <c r="E46" s="741" t="s">
        <v>2630</v>
      </c>
      <c r="F46" s="661" t="s">
        <v>2622</v>
      </c>
      <c r="G46" s="661" t="s">
        <v>2684</v>
      </c>
      <c r="H46" s="661" t="s">
        <v>579</v>
      </c>
      <c r="I46" s="661" t="s">
        <v>2717</v>
      </c>
      <c r="J46" s="661" t="s">
        <v>2718</v>
      </c>
      <c r="K46" s="661" t="s">
        <v>2719</v>
      </c>
      <c r="L46" s="662">
        <v>350</v>
      </c>
      <c r="M46" s="662">
        <v>350</v>
      </c>
      <c r="N46" s="661">
        <v>1</v>
      </c>
      <c r="O46" s="742">
        <v>1</v>
      </c>
      <c r="P46" s="662">
        <v>350</v>
      </c>
      <c r="Q46" s="677">
        <v>1</v>
      </c>
      <c r="R46" s="661">
        <v>1</v>
      </c>
      <c r="S46" s="677">
        <v>1</v>
      </c>
      <c r="T46" s="742">
        <v>1</v>
      </c>
      <c r="U46" s="700">
        <v>1</v>
      </c>
    </row>
    <row r="47" spans="1:21" ht="14.4" customHeight="1" x14ac:dyDescent="0.3">
      <c r="A47" s="660">
        <v>11</v>
      </c>
      <c r="B47" s="661" t="s">
        <v>578</v>
      </c>
      <c r="C47" s="661">
        <v>89301111</v>
      </c>
      <c r="D47" s="740" t="s">
        <v>4350</v>
      </c>
      <c r="E47" s="741" t="s">
        <v>2630</v>
      </c>
      <c r="F47" s="661" t="s">
        <v>2622</v>
      </c>
      <c r="G47" s="661" t="s">
        <v>2684</v>
      </c>
      <c r="H47" s="661" t="s">
        <v>579</v>
      </c>
      <c r="I47" s="661" t="s">
        <v>2691</v>
      </c>
      <c r="J47" s="661" t="s">
        <v>2692</v>
      </c>
      <c r="K47" s="661" t="s">
        <v>2693</v>
      </c>
      <c r="L47" s="662">
        <v>500</v>
      </c>
      <c r="M47" s="662">
        <v>1000</v>
      </c>
      <c r="N47" s="661">
        <v>2</v>
      </c>
      <c r="O47" s="742">
        <v>2</v>
      </c>
      <c r="P47" s="662">
        <v>1000</v>
      </c>
      <c r="Q47" s="677">
        <v>1</v>
      </c>
      <c r="R47" s="661">
        <v>2</v>
      </c>
      <c r="S47" s="677">
        <v>1</v>
      </c>
      <c r="T47" s="742">
        <v>2</v>
      </c>
      <c r="U47" s="700">
        <v>1</v>
      </c>
    </row>
    <row r="48" spans="1:21" ht="14.4" customHeight="1" x14ac:dyDescent="0.3">
      <c r="A48" s="660">
        <v>11</v>
      </c>
      <c r="B48" s="661" t="s">
        <v>578</v>
      </c>
      <c r="C48" s="661">
        <v>89301111</v>
      </c>
      <c r="D48" s="740" t="s">
        <v>4350</v>
      </c>
      <c r="E48" s="741" t="s">
        <v>2630</v>
      </c>
      <c r="F48" s="661" t="s">
        <v>2622</v>
      </c>
      <c r="G48" s="661" t="s">
        <v>2684</v>
      </c>
      <c r="H48" s="661" t="s">
        <v>579</v>
      </c>
      <c r="I48" s="661" t="s">
        <v>2697</v>
      </c>
      <c r="J48" s="661" t="s">
        <v>2698</v>
      </c>
      <c r="K48" s="661" t="s">
        <v>2699</v>
      </c>
      <c r="L48" s="662">
        <v>971.25</v>
      </c>
      <c r="M48" s="662">
        <v>971.25</v>
      </c>
      <c r="N48" s="661">
        <v>1</v>
      </c>
      <c r="O48" s="742">
        <v>1</v>
      </c>
      <c r="P48" s="662">
        <v>971.25</v>
      </c>
      <c r="Q48" s="677">
        <v>1</v>
      </c>
      <c r="R48" s="661">
        <v>1</v>
      </c>
      <c r="S48" s="677">
        <v>1</v>
      </c>
      <c r="T48" s="742">
        <v>1</v>
      </c>
      <c r="U48" s="700">
        <v>1</v>
      </c>
    </row>
    <row r="49" spans="1:21" ht="14.4" customHeight="1" x14ac:dyDescent="0.3">
      <c r="A49" s="660">
        <v>11</v>
      </c>
      <c r="B49" s="661" t="s">
        <v>578</v>
      </c>
      <c r="C49" s="661">
        <v>89301111</v>
      </c>
      <c r="D49" s="740" t="s">
        <v>4350</v>
      </c>
      <c r="E49" s="741" t="s">
        <v>2630</v>
      </c>
      <c r="F49" s="661" t="s">
        <v>2622</v>
      </c>
      <c r="G49" s="661" t="s">
        <v>2720</v>
      </c>
      <c r="H49" s="661" t="s">
        <v>579</v>
      </c>
      <c r="I49" s="661" t="s">
        <v>2691</v>
      </c>
      <c r="J49" s="661" t="s">
        <v>2692</v>
      </c>
      <c r="K49" s="661" t="s">
        <v>2693</v>
      </c>
      <c r="L49" s="662">
        <v>500</v>
      </c>
      <c r="M49" s="662">
        <v>500</v>
      </c>
      <c r="N49" s="661">
        <v>1</v>
      </c>
      <c r="O49" s="742">
        <v>1</v>
      </c>
      <c r="P49" s="662">
        <v>500</v>
      </c>
      <c r="Q49" s="677">
        <v>1</v>
      </c>
      <c r="R49" s="661">
        <v>1</v>
      </c>
      <c r="S49" s="677">
        <v>1</v>
      </c>
      <c r="T49" s="742">
        <v>1</v>
      </c>
      <c r="U49" s="700">
        <v>1</v>
      </c>
    </row>
    <row r="50" spans="1:21" ht="14.4" customHeight="1" x14ac:dyDescent="0.3">
      <c r="A50" s="660">
        <v>11</v>
      </c>
      <c r="B50" s="661" t="s">
        <v>578</v>
      </c>
      <c r="C50" s="661">
        <v>89301111</v>
      </c>
      <c r="D50" s="740" t="s">
        <v>4350</v>
      </c>
      <c r="E50" s="741" t="s">
        <v>2630</v>
      </c>
      <c r="F50" s="661" t="s">
        <v>2622</v>
      </c>
      <c r="G50" s="661" t="s">
        <v>2720</v>
      </c>
      <c r="H50" s="661" t="s">
        <v>579</v>
      </c>
      <c r="I50" s="661" t="s">
        <v>2721</v>
      </c>
      <c r="J50" s="661" t="s">
        <v>2722</v>
      </c>
      <c r="K50" s="661" t="s">
        <v>2723</v>
      </c>
      <c r="L50" s="662">
        <v>500</v>
      </c>
      <c r="M50" s="662">
        <v>500</v>
      </c>
      <c r="N50" s="661">
        <v>1</v>
      </c>
      <c r="O50" s="742">
        <v>1</v>
      </c>
      <c r="P50" s="662"/>
      <c r="Q50" s="677">
        <v>0</v>
      </c>
      <c r="R50" s="661"/>
      <c r="S50" s="677">
        <v>0</v>
      </c>
      <c r="T50" s="742"/>
      <c r="U50" s="700">
        <v>0</v>
      </c>
    </row>
    <row r="51" spans="1:21" ht="14.4" customHeight="1" x14ac:dyDescent="0.3">
      <c r="A51" s="660">
        <v>11</v>
      </c>
      <c r="B51" s="661" t="s">
        <v>578</v>
      </c>
      <c r="C51" s="661">
        <v>89301111</v>
      </c>
      <c r="D51" s="740" t="s">
        <v>4350</v>
      </c>
      <c r="E51" s="741" t="s">
        <v>2630</v>
      </c>
      <c r="F51" s="661" t="s">
        <v>2622</v>
      </c>
      <c r="G51" s="661" t="s">
        <v>2724</v>
      </c>
      <c r="H51" s="661" t="s">
        <v>579</v>
      </c>
      <c r="I51" s="661" t="s">
        <v>2681</v>
      </c>
      <c r="J51" s="661" t="s">
        <v>2682</v>
      </c>
      <c r="K51" s="661" t="s">
        <v>2683</v>
      </c>
      <c r="L51" s="662">
        <v>278.75</v>
      </c>
      <c r="M51" s="662">
        <v>557.5</v>
      </c>
      <c r="N51" s="661">
        <v>2</v>
      </c>
      <c r="O51" s="742">
        <v>1</v>
      </c>
      <c r="P51" s="662">
        <v>557.5</v>
      </c>
      <c r="Q51" s="677">
        <v>1</v>
      </c>
      <c r="R51" s="661">
        <v>2</v>
      </c>
      <c r="S51" s="677">
        <v>1</v>
      </c>
      <c r="T51" s="742">
        <v>1</v>
      </c>
      <c r="U51" s="700">
        <v>1</v>
      </c>
    </row>
    <row r="52" spans="1:21" ht="14.4" customHeight="1" x14ac:dyDescent="0.3">
      <c r="A52" s="660">
        <v>11</v>
      </c>
      <c r="B52" s="661" t="s">
        <v>578</v>
      </c>
      <c r="C52" s="661">
        <v>89301111</v>
      </c>
      <c r="D52" s="740" t="s">
        <v>4350</v>
      </c>
      <c r="E52" s="741" t="s">
        <v>2630</v>
      </c>
      <c r="F52" s="661" t="s">
        <v>2622</v>
      </c>
      <c r="G52" s="661" t="s">
        <v>2725</v>
      </c>
      <c r="H52" s="661" t="s">
        <v>579</v>
      </c>
      <c r="I52" s="661" t="s">
        <v>2726</v>
      </c>
      <c r="J52" s="661" t="s">
        <v>2727</v>
      </c>
      <c r="K52" s="661" t="s">
        <v>2728</v>
      </c>
      <c r="L52" s="662">
        <v>0</v>
      </c>
      <c r="M52" s="662">
        <v>0</v>
      </c>
      <c r="N52" s="661">
        <v>1</v>
      </c>
      <c r="O52" s="742">
        <v>1</v>
      </c>
      <c r="P52" s="662"/>
      <c r="Q52" s="677"/>
      <c r="R52" s="661"/>
      <c r="S52" s="677">
        <v>0</v>
      </c>
      <c r="T52" s="742"/>
      <c r="U52" s="700">
        <v>0</v>
      </c>
    </row>
    <row r="53" spans="1:21" ht="14.4" customHeight="1" x14ac:dyDescent="0.3">
      <c r="A53" s="660">
        <v>11</v>
      </c>
      <c r="B53" s="661" t="s">
        <v>578</v>
      </c>
      <c r="C53" s="661">
        <v>89301111</v>
      </c>
      <c r="D53" s="740" t="s">
        <v>4350</v>
      </c>
      <c r="E53" s="741" t="s">
        <v>2631</v>
      </c>
      <c r="F53" s="661" t="s">
        <v>2621</v>
      </c>
      <c r="G53" s="661" t="s">
        <v>2655</v>
      </c>
      <c r="H53" s="661" t="s">
        <v>1059</v>
      </c>
      <c r="I53" s="661" t="s">
        <v>1243</v>
      </c>
      <c r="J53" s="661" t="s">
        <v>1244</v>
      </c>
      <c r="K53" s="661" t="s">
        <v>1578</v>
      </c>
      <c r="L53" s="662">
        <v>178.27</v>
      </c>
      <c r="M53" s="662">
        <v>178.27</v>
      </c>
      <c r="N53" s="661">
        <v>1</v>
      </c>
      <c r="O53" s="742">
        <v>0.5</v>
      </c>
      <c r="P53" s="662"/>
      <c r="Q53" s="677">
        <v>0</v>
      </c>
      <c r="R53" s="661"/>
      <c r="S53" s="677">
        <v>0</v>
      </c>
      <c r="T53" s="742"/>
      <c r="U53" s="700">
        <v>0</v>
      </c>
    </row>
    <row r="54" spans="1:21" ht="14.4" customHeight="1" x14ac:dyDescent="0.3">
      <c r="A54" s="660">
        <v>11</v>
      </c>
      <c r="B54" s="661" t="s">
        <v>578</v>
      </c>
      <c r="C54" s="661">
        <v>89301111</v>
      </c>
      <c r="D54" s="740" t="s">
        <v>4350</v>
      </c>
      <c r="E54" s="741" t="s">
        <v>2631</v>
      </c>
      <c r="F54" s="661" t="s">
        <v>2621</v>
      </c>
      <c r="G54" s="661" t="s">
        <v>2655</v>
      </c>
      <c r="H54" s="661" t="s">
        <v>1059</v>
      </c>
      <c r="I54" s="661" t="s">
        <v>1243</v>
      </c>
      <c r="J54" s="661" t="s">
        <v>1244</v>
      </c>
      <c r="K54" s="661" t="s">
        <v>1578</v>
      </c>
      <c r="L54" s="662">
        <v>184.22</v>
      </c>
      <c r="M54" s="662">
        <v>736.88</v>
      </c>
      <c r="N54" s="661">
        <v>4</v>
      </c>
      <c r="O54" s="742">
        <v>3</v>
      </c>
      <c r="P54" s="662">
        <v>736.88</v>
      </c>
      <c r="Q54" s="677">
        <v>1</v>
      </c>
      <c r="R54" s="661">
        <v>4</v>
      </c>
      <c r="S54" s="677">
        <v>1</v>
      </c>
      <c r="T54" s="742">
        <v>3</v>
      </c>
      <c r="U54" s="700">
        <v>1</v>
      </c>
    </row>
    <row r="55" spans="1:21" ht="14.4" customHeight="1" x14ac:dyDescent="0.3">
      <c r="A55" s="660">
        <v>11</v>
      </c>
      <c r="B55" s="661" t="s">
        <v>578</v>
      </c>
      <c r="C55" s="661">
        <v>89301111</v>
      </c>
      <c r="D55" s="740" t="s">
        <v>4350</v>
      </c>
      <c r="E55" s="741" t="s">
        <v>2631</v>
      </c>
      <c r="F55" s="661" t="s">
        <v>2621</v>
      </c>
      <c r="G55" s="661" t="s">
        <v>2729</v>
      </c>
      <c r="H55" s="661" t="s">
        <v>579</v>
      </c>
      <c r="I55" s="661" t="s">
        <v>914</v>
      </c>
      <c r="J55" s="661" t="s">
        <v>915</v>
      </c>
      <c r="K55" s="661" t="s">
        <v>2730</v>
      </c>
      <c r="L55" s="662">
        <v>63.67</v>
      </c>
      <c r="M55" s="662">
        <v>127.34</v>
      </c>
      <c r="N55" s="661">
        <v>2</v>
      </c>
      <c r="O55" s="742">
        <v>0.5</v>
      </c>
      <c r="P55" s="662"/>
      <c r="Q55" s="677">
        <v>0</v>
      </c>
      <c r="R55" s="661"/>
      <c r="S55" s="677">
        <v>0</v>
      </c>
      <c r="T55" s="742"/>
      <c r="U55" s="700">
        <v>0</v>
      </c>
    </row>
    <row r="56" spans="1:21" ht="14.4" customHeight="1" x14ac:dyDescent="0.3">
      <c r="A56" s="660">
        <v>11</v>
      </c>
      <c r="B56" s="661" t="s">
        <v>578</v>
      </c>
      <c r="C56" s="661">
        <v>89301111</v>
      </c>
      <c r="D56" s="740" t="s">
        <v>4350</v>
      </c>
      <c r="E56" s="741" t="s">
        <v>2631</v>
      </c>
      <c r="F56" s="661" t="s">
        <v>2621</v>
      </c>
      <c r="G56" s="661" t="s">
        <v>2731</v>
      </c>
      <c r="H56" s="661" t="s">
        <v>579</v>
      </c>
      <c r="I56" s="661" t="s">
        <v>2732</v>
      </c>
      <c r="J56" s="661" t="s">
        <v>2733</v>
      </c>
      <c r="K56" s="661" t="s">
        <v>2734</v>
      </c>
      <c r="L56" s="662">
        <v>0</v>
      </c>
      <c r="M56" s="662">
        <v>0</v>
      </c>
      <c r="N56" s="661">
        <v>1</v>
      </c>
      <c r="O56" s="742">
        <v>0.5</v>
      </c>
      <c r="P56" s="662"/>
      <c r="Q56" s="677"/>
      <c r="R56" s="661"/>
      <c r="S56" s="677">
        <v>0</v>
      </c>
      <c r="T56" s="742"/>
      <c r="U56" s="700">
        <v>0</v>
      </c>
    </row>
    <row r="57" spans="1:21" ht="14.4" customHeight="1" x14ac:dyDescent="0.3">
      <c r="A57" s="660">
        <v>11</v>
      </c>
      <c r="B57" s="661" t="s">
        <v>578</v>
      </c>
      <c r="C57" s="661">
        <v>89301111</v>
      </c>
      <c r="D57" s="740" t="s">
        <v>4350</v>
      </c>
      <c r="E57" s="741" t="s">
        <v>2631</v>
      </c>
      <c r="F57" s="661" t="s">
        <v>2621</v>
      </c>
      <c r="G57" s="661" t="s">
        <v>2667</v>
      </c>
      <c r="H57" s="661" t="s">
        <v>1059</v>
      </c>
      <c r="I57" s="661" t="s">
        <v>1173</v>
      </c>
      <c r="J57" s="661" t="s">
        <v>1078</v>
      </c>
      <c r="K57" s="661" t="s">
        <v>1174</v>
      </c>
      <c r="L57" s="662">
        <v>625.29</v>
      </c>
      <c r="M57" s="662">
        <v>8128.7699999999995</v>
      </c>
      <c r="N57" s="661">
        <v>13</v>
      </c>
      <c r="O57" s="742">
        <v>9.5</v>
      </c>
      <c r="P57" s="662">
        <v>2501.16</v>
      </c>
      <c r="Q57" s="677">
        <v>0.30769230769230771</v>
      </c>
      <c r="R57" s="661">
        <v>4</v>
      </c>
      <c r="S57" s="677">
        <v>0.30769230769230771</v>
      </c>
      <c r="T57" s="742">
        <v>3.5</v>
      </c>
      <c r="U57" s="700">
        <v>0.36842105263157893</v>
      </c>
    </row>
    <row r="58" spans="1:21" ht="14.4" customHeight="1" x14ac:dyDescent="0.3">
      <c r="A58" s="660">
        <v>11</v>
      </c>
      <c r="B58" s="661" t="s">
        <v>578</v>
      </c>
      <c r="C58" s="661">
        <v>89301111</v>
      </c>
      <c r="D58" s="740" t="s">
        <v>4350</v>
      </c>
      <c r="E58" s="741" t="s">
        <v>2631</v>
      </c>
      <c r="F58" s="661" t="s">
        <v>2621</v>
      </c>
      <c r="G58" s="661" t="s">
        <v>2667</v>
      </c>
      <c r="H58" s="661" t="s">
        <v>1059</v>
      </c>
      <c r="I58" s="661" t="s">
        <v>1077</v>
      </c>
      <c r="J58" s="661" t="s">
        <v>1078</v>
      </c>
      <c r="K58" s="661" t="s">
        <v>1079</v>
      </c>
      <c r="L58" s="662">
        <v>937.93</v>
      </c>
      <c r="M58" s="662">
        <v>47834.430000000008</v>
      </c>
      <c r="N58" s="661">
        <v>51</v>
      </c>
      <c r="O58" s="742">
        <v>36.5</v>
      </c>
      <c r="P58" s="662">
        <v>30013.760000000002</v>
      </c>
      <c r="Q58" s="677">
        <v>0.62745098039215685</v>
      </c>
      <c r="R58" s="661">
        <v>32</v>
      </c>
      <c r="S58" s="677">
        <v>0.62745098039215685</v>
      </c>
      <c r="T58" s="742">
        <v>18</v>
      </c>
      <c r="U58" s="700">
        <v>0.49315068493150682</v>
      </c>
    </row>
    <row r="59" spans="1:21" ht="14.4" customHeight="1" x14ac:dyDescent="0.3">
      <c r="A59" s="660">
        <v>11</v>
      </c>
      <c r="B59" s="661" t="s">
        <v>578</v>
      </c>
      <c r="C59" s="661">
        <v>89301111</v>
      </c>
      <c r="D59" s="740" t="s">
        <v>4350</v>
      </c>
      <c r="E59" s="741" t="s">
        <v>2631</v>
      </c>
      <c r="F59" s="661" t="s">
        <v>2621</v>
      </c>
      <c r="G59" s="661" t="s">
        <v>2667</v>
      </c>
      <c r="H59" s="661" t="s">
        <v>1059</v>
      </c>
      <c r="I59" s="661" t="s">
        <v>1115</v>
      </c>
      <c r="J59" s="661" t="s">
        <v>1116</v>
      </c>
      <c r="K59" s="661" t="s">
        <v>1079</v>
      </c>
      <c r="L59" s="662">
        <v>1749.69</v>
      </c>
      <c r="M59" s="662">
        <v>1749.69</v>
      </c>
      <c r="N59" s="661">
        <v>1</v>
      </c>
      <c r="O59" s="742">
        <v>1</v>
      </c>
      <c r="P59" s="662"/>
      <c r="Q59" s="677">
        <v>0</v>
      </c>
      <c r="R59" s="661"/>
      <c r="S59" s="677">
        <v>0</v>
      </c>
      <c r="T59" s="742"/>
      <c r="U59" s="700">
        <v>0</v>
      </c>
    </row>
    <row r="60" spans="1:21" ht="14.4" customHeight="1" x14ac:dyDescent="0.3">
      <c r="A60" s="660">
        <v>11</v>
      </c>
      <c r="B60" s="661" t="s">
        <v>578</v>
      </c>
      <c r="C60" s="661">
        <v>89301111</v>
      </c>
      <c r="D60" s="740" t="s">
        <v>4350</v>
      </c>
      <c r="E60" s="741" t="s">
        <v>2631</v>
      </c>
      <c r="F60" s="661" t="s">
        <v>2621</v>
      </c>
      <c r="G60" s="661" t="s">
        <v>2668</v>
      </c>
      <c r="H60" s="661" t="s">
        <v>1059</v>
      </c>
      <c r="I60" s="661" t="s">
        <v>1155</v>
      </c>
      <c r="J60" s="661" t="s">
        <v>612</v>
      </c>
      <c r="K60" s="661" t="s">
        <v>2505</v>
      </c>
      <c r="L60" s="662">
        <v>48.31</v>
      </c>
      <c r="M60" s="662">
        <v>48.31</v>
      </c>
      <c r="N60" s="661">
        <v>1</v>
      </c>
      <c r="O60" s="742">
        <v>0.5</v>
      </c>
      <c r="P60" s="662">
        <v>48.31</v>
      </c>
      <c r="Q60" s="677">
        <v>1</v>
      </c>
      <c r="R60" s="661">
        <v>1</v>
      </c>
      <c r="S60" s="677">
        <v>1</v>
      </c>
      <c r="T60" s="742">
        <v>0.5</v>
      </c>
      <c r="U60" s="700">
        <v>1</v>
      </c>
    </row>
    <row r="61" spans="1:21" ht="14.4" customHeight="1" x14ac:dyDescent="0.3">
      <c r="A61" s="660">
        <v>11</v>
      </c>
      <c r="B61" s="661" t="s">
        <v>578</v>
      </c>
      <c r="C61" s="661">
        <v>89301111</v>
      </c>
      <c r="D61" s="740" t="s">
        <v>4350</v>
      </c>
      <c r="E61" s="741" t="s">
        <v>2631</v>
      </c>
      <c r="F61" s="661" t="s">
        <v>2621</v>
      </c>
      <c r="G61" s="661" t="s">
        <v>2668</v>
      </c>
      <c r="H61" s="661" t="s">
        <v>579</v>
      </c>
      <c r="I61" s="661" t="s">
        <v>2177</v>
      </c>
      <c r="J61" s="661" t="s">
        <v>612</v>
      </c>
      <c r="K61" s="661" t="s">
        <v>2735</v>
      </c>
      <c r="L61" s="662">
        <v>96.63</v>
      </c>
      <c r="M61" s="662">
        <v>96.63</v>
      </c>
      <c r="N61" s="661">
        <v>1</v>
      </c>
      <c r="O61" s="742">
        <v>0.5</v>
      </c>
      <c r="P61" s="662">
        <v>96.63</v>
      </c>
      <c r="Q61" s="677">
        <v>1</v>
      </c>
      <c r="R61" s="661">
        <v>1</v>
      </c>
      <c r="S61" s="677">
        <v>1</v>
      </c>
      <c r="T61" s="742">
        <v>0.5</v>
      </c>
      <c r="U61" s="700">
        <v>1</v>
      </c>
    </row>
    <row r="62" spans="1:21" ht="14.4" customHeight="1" x14ac:dyDescent="0.3">
      <c r="A62" s="660">
        <v>11</v>
      </c>
      <c r="B62" s="661" t="s">
        <v>578</v>
      </c>
      <c r="C62" s="661">
        <v>89301111</v>
      </c>
      <c r="D62" s="740" t="s">
        <v>4350</v>
      </c>
      <c r="E62" s="741" t="s">
        <v>2631</v>
      </c>
      <c r="F62" s="661" t="s">
        <v>2621</v>
      </c>
      <c r="G62" s="661" t="s">
        <v>2674</v>
      </c>
      <c r="H62" s="661" t="s">
        <v>579</v>
      </c>
      <c r="I62" s="661" t="s">
        <v>736</v>
      </c>
      <c r="J62" s="661" t="s">
        <v>2675</v>
      </c>
      <c r="K62" s="661" t="s">
        <v>2676</v>
      </c>
      <c r="L62" s="662">
        <v>0</v>
      </c>
      <c r="M62" s="662">
        <v>0</v>
      </c>
      <c r="N62" s="661">
        <v>14</v>
      </c>
      <c r="O62" s="742">
        <v>12.5</v>
      </c>
      <c r="P62" s="662">
        <v>0</v>
      </c>
      <c r="Q62" s="677"/>
      <c r="R62" s="661">
        <v>8</v>
      </c>
      <c r="S62" s="677">
        <v>0.5714285714285714</v>
      </c>
      <c r="T62" s="742">
        <v>7.5</v>
      </c>
      <c r="U62" s="700">
        <v>0.6</v>
      </c>
    </row>
    <row r="63" spans="1:21" ht="14.4" customHeight="1" x14ac:dyDescent="0.3">
      <c r="A63" s="660">
        <v>11</v>
      </c>
      <c r="B63" s="661" t="s">
        <v>578</v>
      </c>
      <c r="C63" s="661">
        <v>89301111</v>
      </c>
      <c r="D63" s="740" t="s">
        <v>4350</v>
      </c>
      <c r="E63" s="741" t="s">
        <v>2631</v>
      </c>
      <c r="F63" s="661" t="s">
        <v>2621</v>
      </c>
      <c r="G63" s="661" t="s">
        <v>2713</v>
      </c>
      <c r="H63" s="661" t="s">
        <v>1059</v>
      </c>
      <c r="I63" s="661" t="s">
        <v>1514</v>
      </c>
      <c r="J63" s="661" t="s">
        <v>1515</v>
      </c>
      <c r="K63" s="661" t="s">
        <v>1516</v>
      </c>
      <c r="L63" s="662">
        <v>32.74</v>
      </c>
      <c r="M63" s="662">
        <v>32.74</v>
      </c>
      <c r="N63" s="661">
        <v>1</v>
      </c>
      <c r="O63" s="742">
        <v>1</v>
      </c>
      <c r="P63" s="662"/>
      <c r="Q63" s="677">
        <v>0</v>
      </c>
      <c r="R63" s="661"/>
      <c r="S63" s="677">
        <v>0</v>
      </c>
      <c r="T63" s="742"/>
      <c r="U63" s="700">
        <v>0</v>
      </c>
    </row>
    <row r="64" spans="1:21" ht="14.4" customHeight="1" x14ac:dyDescent="0.3">
      <c r="A64" s="660">
        <v>11</v>
      </c>
      <c r="B64" s="661" t="s">
        <v>578</v>
      </c>
      <c r="C64" s="661">
        <v>89301111</v>
      </c>
      <c r="D64" s="740" t="s">
        <v>4350</v>
      </c>
      <c r="E64" s="741" t="s">
        <v>2631</v>
      </c>
      <c r="F64" s="661" t="s">
        <v>2621</v>
      </c>
      <c r="G64" s="661" t="s">
        <v>2736</v>
      </c>
      <c r="H64" s="661" t="s">
        <v>579</v>
      </c>
      <c r="I64" s="661" t="s">
        <v>2737</v>
      </c>
      <c r="J64" s="661" t="s">
        <v>2738</v>
      </c>
      <c r="K64" s="661" t="s">
        <v>2739</v>
      </c>
      <c r="L64" s="662">
        <v>167.42</v>
      </c>
      <c r="M64" s="662">
        <v>167.42</v>
      </c>
      <c r="N64" s="661">
        <v>1</v>
      </c>
      <c r="O64" s="742">
        <v>1</v>
      </c>
      <c r="P64" s="662">
        <v>167.42</v>
      </c>
      <c r="Q64" s="677">
        <v>1</v>
      </c>
      <c r="R64" s="661">
        <v>1</v>
      </c>
      <c r="S64" s="677">
        <v>1</v>
      </c>
      <c r="T64" s="742">
        <v>1</v>
      </c>
      <c r="U64" s="700">
        <v>1</v>
      </c>
    </row>
    <row r="65" spans="1:21" ht="14.4" customHeight="1" x14ac:dyDescent="0.3">
      <c r="A65" s="660">
        <v>11</v>
      </c>
      <c r="B65" s="661" t="s">
        <v>578</v>
      </c>
      <c r="C65" s="661">
        <v>89301111</v>
      </c>
      <c r="D65" s="740" t="s">
        <v>4350</v>
      </c>
      <c r="E65" s="741" t="s">
        <v>2631</v>
      </c>
      <c r="F65" s="661" t="s">
        <v>2622</v>
      </c>
      <c r="G65" s="661" t="s">
        <v>2677</v>
      </c>
      <c r="H65" s="661" t="s">
        <v>579</v>
      </c>
      <c r="I65" s="661" t="s">
        <v>2681</v>
      </c>
      <c r="J65" s="661" t="s">
        <v>2682</v>
      </c>
      <c r="K65" s="661" t="s">
        <v>2683</v>
      </c>
      <c r="L65" s="662">
        <v>278.75</v>
      </c>
      <c r="M65" s="662">
        <v>2230</v>
      </c>
      <c r="N65" s="661">
        <v>8</v>
      </c>
      <c r="O65" s="742">
        <v>4</v>
      </c>
      <c r="P65" s="662">
        <v>2230</v>
      </c>
      <c r="Q65" s="677">
        <v>1</v>
      </c>
      <c r="R65" s="661">
        <v>8</v>
      </c>
      <c r="S65" s="677">
        <v>1</v>
      </c>
      <c r="T65" s="742">
        <v>4</v>
      </c>
      <c r="U65" s="700">
        <v>1</v>
      </c>
    </row>
    <row r="66" spans="1:21" ht="14.4" customHeight="1" x14ac:dyDescent="0.3">
      <c r="A66" s="660">
        <v>11</v>
      </c>
      <c r="B66" s="661" t="s">
        <v>578</v>
      </c>
      <c r="C66" s="661">
        <v>89301111</v>
      </c>
      <c r="D66" s="740" t="s">
        <v>4350</v>
      </c>
      <c r="E66" s="741" t="s">
        <v>2631</v>
      </c>
      <c r="F66" s="661" t="s">
        <v>2622</v>
      </c>
      <c r="G66" s="661" t="s">
        <v>2684</v>
      </c>
      <c r="H66" s="661" t="s">
        <v>579</v>
      </c>
      <c r="I66" s="661" t="s">
        <v>2685</v>
      </c>
      <c r="J66" s="661" t="s">
        <v>2686</v>
      </c>
      <c r="K66" s="661" t="s">
        <v>2687</v>
      </c>
      <c r="L66" s="662">
        <v>492.18</v>
      </c>
      <c r="M66" s="662">
        <v>492.18</v>
      </c>
      <c r="N66" s="661">
        <v>1</v>
      </c>
      <c r="O66" s="742">
        <v>1</v>
      </c>
      <c r="P66" s="662">
        <v>492.18</v>
      </c>
      <c r="Q66" s="677">
        <v>1</v>
      </c>
      <c r="R66" s="661">
        <v>1</v>
      </c>
      <c r="S66" s="677">
        <v>1</v>
      </c>
      <c r="T66" s="742">
        <v>1</v>
      </c>
      <c r="U66" s="700">
        <v>1</v>
      </c>
    </row>
    <row r="67" spans="1:21" ht="14.4" customHeight="1" x14ac:dyDescent="0.3">
      <c r="A67" s="660">
        <v>11</v>
      </c>
      <c r="B67" s="661" t="s">
        <v>578</v>
      </c>
      <c r="C67" s="661">
        <v>89301111</v>
      </c>
      <c r="D67" s="740" t="s">
        <v>4350</v>
      </c>
      <c r="E67" s="741" t="s">
        <v>2631</v>
      </c>
      <c r="F67" s="661" t="s">
        <v>2622</v>
      </c>
      <c r="G67" s="661" t="s">
        <v>2684</v>
      </c>
      <c r="H67" s="661" t="s">
        <v>579</v>
      </c>
      <c r="I67" s="661" t="s">
        <v>2717</v>
      </c>
      <c r="J67" s="661" t="s">
        <v>2718</v>
      </c>
      <c r="K67" s="661" t="s">
        <v>2719</v>
      </c>
      <c r="L67" s="662">
        <v>350</v>
      </c>
      <c r="M67" s="662">
        <v>350</v>
      </c>
      <c r="N67" s="661">
        <v>1</v>
      </c>
      <c r="O67" s="742">
        <v>1</v>
      </c>
      <c r="P67" s="662">
        <v>350</v>
      </c>
      <c r="Q67" s="677">
        <v>1</v>
      </c>
      <c r="R67" s="661">
        <v>1</v>
      </c>
      <c r="S67" s="677">
        <v>1</v>
      </c>
      <c r="T67" s="742">
        <v>1</v>
      </c>
      <c r="U67" s="700">
        <v>1</v>
      </c>
    </row>
    <row r="68" spans="1:21" ht="14.4" customHeight="1" x14ac:dyDescent="0.3">
      <c r="A68" s="660">
        <v>11</v>
      </c>
      <c r="B68" s="661" t="s">
        <v>578</v>
      </c>
      <c r="C68" s="661">
        <v>89301111</v>
      </c>
      <c r="D68" s="740" t="s">
        <v>4350</v>
      </c>
      <c r="E68" s="741" t="s">
        <v>2631</v>
      </c>
      <c r="F68" s="661" t="s">
        <v>2622</v>
      </c>
      <c r="G68" s="661" t="s">
        <v>2684</v>
      </c>
      <c r="H68" s="661" t="s">
        <v>579</v>
      </c>
      <c r="I68" s="661" t="s">
        <v>2691</v>
      </c>
      <c r="J68" s="661" t="s">
        <v>2692</v>
      </c>
      <c r="K68" s="661" t="s">
        <v>2693</v>
      </c>
      <c r="L68" s="662">
        <v>500</v>
      </c>
      <c r="M68" s="662">
        <v>2500</v>
      </c>
      <c r="N68" s="661">
        <v>5</v>
      </c>
      <c r="O68" s="742">
        <v>5</v>
      </c>
      <c r="P68" s="662">
        <v>2500</v>
      </c>
      <c r="Q68" s="677">
        <v>1</v>
      </c>
      <c r="R68" s="661">
        <v>5</v>
      </c>
      <c r="S68" s="677">
        <v>1</v>
      </c>
      <c r="T68" s="742">
        <v>5</v>
      </c>
      <c r="U68" s="700">
        <v>1</v>
      </c>
    </row>
    <row r="69" spans="1:21" ht="14.4" customHeight="1" x14ac:dyDescent="0.3">
      <c r="A69" s="660">
        <v>11</v>
      </c>
      <c r="B69" s="661" t="s">
        <v>578</v>
      </c>
      <c r="C69" s="661">
        <v>89301111</v>
      </c>
      <c r="D69" s="740" t="s">
        <v>4350</v>
      </c>
      <c r="E69" s="741" t="s">
        <v>2631</v>
      </c>
      <c r="F69" s="661" t="s">
        <v>2622</v>
      </c>
      <c r="G69" s="661" t="s">
        <v>2684</v>
      </c>
      <c r="H69" s="661" t="s">
        <v>579</v>
      </c>
      <c r="I69" s="661" t="s">
        <v>2697</v>
      </c>
      <c r="J69" s="661" t="s">
        <v>2698</v>
      </c>
      <c r="K69" s="661" t="s">
        <v>2699</v>
      </c>
      <c r="L69" s="662">
        <v>971.25</v>
      </c>
      <c r="M69" s="662">
        <v>7770</v>
      </c>
      <c r="N69" s="661">
        <v>8</v>
      </c>
      <c r="O69" s="742">
        <v>8</v>
      </c>
      <c r="P69" s="662">
        <v>7770</v>
      </c>
      <c r="Q69" s="677">
        <v>1</v>
      </c>
      <c r="R69" s="661">
        <v>8</v>
      </c>
      <c r="S69" s="677">
        <v>1</v>
      </c>
      <c r="T69" s="742">
        <v>8</v>
      </c>
      <c r="U69" s="700">
        <v>1</v>
      </c>
    </row>
    <row r="70" spans="1:21" ht="14.4" customHeight="1" x14ac:dyDescent="0.3">
      <c r="A70" s="660">
        <v>11</v>
      </c>
      <c r="B70" s="661" t="s">
        <v>578</v>
      </c>
      <c r="C70" s="661">
        <v>89301111</v>
      </c>
      <c r="D70" s="740" t="s">
        <v>4350</v>
      </c>
      <c r="E70" s="741" t="s">
        <v>2631</v>
      </c>
      <c r="F70" s="661" t="s">
        <v>2622</v>
      </c>
      <c r="G70" s="661" t="s">
        <v>2684</v>
      </c>
      <c r="H70" s="661" t="s">
        <v>579</v>
      </c>
      <c r="I70" s="661" t="s">
        <v>2702</v>
      </c>
      <c r="J70" s="661" t="s">
        <v>2703</v>
      </c>
      <c r="K70" s="661"/>
      <c r="L70" s="662">
        <v>1000</v>
      </c>
      <c r="M70" s="662">
        <v>1000</v>
      </c>
      <c r="N70" s="661">
        <v>1</v>
      </c>
      <c r="O70" s="742">
        <v>1</v>
      </c>
      <c r="P70" s="662">
        <v>1000</v>
      </c>
      <c r="Q70" s="677">
        <v>1</v>
      </c>
      <c r="R70" s="661">
        <v>1</v>
      </c>
      <c r="S70" s="677">
        <v>1</v>
      </c>
      <c r="T70" s="742">
        <v>1</v>
      </c>
      <c r="U70" s="700">
        <v>1</v>
      </c>
    </row>
    <row r="71" spans="1:21" ht="14.4" customHeight="1" x14ac:dyDescent="0.3">
      <c r="A71" s="660">
        <v>11</v>
      </c>
      <c r="B71" s="661" t="s">
        <v>578</v>
      </c>
      <c r="C71" s="661">
        <v>89301111</v>
      </c>
      <c r="D71" s="740" t="s">
        <v>4350</v>
      </c>
      <c r="E71" s="741" t="s">
        <v>2631</v>
      </c>
      <c r="F71" s="661" t="s">
        <v>2622</v>
      </c>
      <c r="G71" s="661" t="s">
        <v>2720</v>
      </c>
      <c r="H71" s="661" t="s">
        <v>579</v>
      </c>
      <c r="I71" s="661" t="s">
        <v>2685</v>
      </c>
      <c r="J71" s="661" t="s">
        <v>2686</v>
      </c>
      <c r="K71" s="661" t="s">
        <v>2687</v>
      </c>
      <c r="L71" s="662">
        <v>492.18</v>
      </c>
      <c r="M71" s="662">
        <v>492.18</v>
      </c>
      <c r="N71" s="661">
        <v>1</v>
      </c>
      <c r="O71" s="742">
        <v>1</v>
      </c>
      <c r="P71" s="662"/>
      <c r="Q71" s="677">
        <v>0</v>
      </c>
      <c r="R71" s="661"/>
      <c r="S71" s="677">
        <v>0</v>
      </c>
      <c r="T71" s="742"/>
      <c r="U71" s="700">
        <v>0</v>
      </c>
    </row>
    <row r="72" spans="1:21" ht="14.4" customHeight="1" x14ac:dyDescent="0.3">
      <c r="A72" s="660">
        <v>11</v>
      </c>
      <c r="B72" s="661" t="s">
        <v>578</v>
      </c>
      <c r="C72" s="661">
        <v>89301111</v>
      </c>
      <c r="D72" s="740" t="s">
        <v>4350</v>
      </c>
      <c r="E72" s="741" t="s">
        <v>2631</v>
      </c>
      <c r="F72" s="661" t="s">
        <v>2622</v>
      </c>
      <c r="G72" s="661" t="s">
        <v>2720</v>
      </c>
      <c r="H72" s="661" t="s">
        <v>579</v>
      </c>
      <c r="I72" s="661" t="s">
        <v>2688</v>
      </c>
      <c r="J72" s="661" t="s">
        <v>2689</v>
      </c>
      <c r="K72" s="661" t="s">
        <v>2690</v>
      </c>
      <c r="L72" s="662">
        <v>1000</v>
      </c>
      <c r="M72" s="662">
        <v>2000</v>
      </c>
      <c r="N72" s="661">
        <v>2</v>
      </c>
      <c r="O72" s="742">
        <v>2</v>
      </c>
      <c r="P72" s="662">
        <v>2000</v>
      </c>
      <c r="Q72" s="677">
        <v>1</v>
      </c>
      <c r="R72" s="661">
        <v>2</v>
      </c>
      <c r="S72" s="677">
        <v>1</v>
      </c>
      <c r="T72" s="742">
        <v>2</v>
      </c>
      <c r="U72" s="700">
        <v>1</v>
      </c>
    </row>
    <row r="73" spans="1:21" ht="14.4" customHeight="1" x14ac:dyDescent="0.3">
      <c r="A73" s="660">
        <v>11</v>
      </c>
      <c r="B73" s="661" t="s">
        <v>578</v>
      </c>
      <c r="C73" s="661">
        <v>89301111</v>
      </c>
      <c r="D73" s="740" t="s">
        <v>4350</v>
      </c>
      <c r="E73" s="741" t="s">
        <v>2631</v>
      </c>
      <c r="F73" s="661" t="s">
        <v>2622</v>
      </c>
      <c r="G73" s="661" t="s">
        <v>2720</v>
      </c>
      <c r="H73" s="661" t="s">
        <v>579</v>
      </c>
      <c r="I73" s="661" t="s">
        <v>2691</v>
      </c>
      <c r="J73" s="661" t="s">
        <v>2692</v>
      </c>
      <c r="K73" s="661" t="s">
        <v>2693</v>
      </c>
      <c r="L73" s="662">
        <v>500</v>
      </c>
      <c r="M73" s="662">
        <v>500</v>
      </c>
      <c r="N73" s="661">
        <v>1</v>
      </c>
      <c r="O73" s="742">
        <v>1</v>
      </c>
      <c r="P73" s="662">
        <v>500</v>
      </c>
      <c r="Q73" s="677">
        <v>1</v>
      </c>
      <c r="R73" s="661">
        <v>1</v>
      </c>
      <c r="S73" s="677">
        <v>1</v>
      </c>
      <c r="T73" s="742">
        <v>1</v>
      </c>
      <c r="U73" s="700">
        <v>1</v>
      </c>
    </row>
    <row r="74" spans="1:21" ht="14.4" customHeight="1" x14ac:dyDescent="0.3">
      <c r="A74" s="660">
        <v>11</v>
      </c>
      <c r="B74" s="661" t="s">
        <v>578</v>
      </c>
      <c r="C74" s="661">
        <v>89301111</v>
      </c>
      <c r="D74" s="740" t="s">
        <v>4350</v>
      </c>
      <c r="E74" s="741" t="s">
        <v>2631</v>
      </c>
      <c r="F74" s="661" t="s">
        <v>2622</v>
      </c>
      <c r="G74" s="661" t="s">
        <v>2724</v>
      </c>
      <c r="H74" s="661" t="s">
        <v>579</v>
      </c>
      <c r="I74" s="661" t="s">
        <v>2678</v>
      </c>
      <c r="J74" s="661" t="s">
        <v>2679</v>
      </c>
      <c r="K74" s="661" t="s">
        <v>2680</v>
      </c>
      <c r="L74" s="662">
        <v>200</v>
      </c>
      <c r="M74" s="662">
        <v>200</v>
      </c>
      <c r="N74" s="661">
        <v>1</v>
      </c>
      <c r="O74" s="742">
        <v>1</v>
      </c>
      <c r="P74" s="662">
        <v>200</v>
      </c>
      <c r="Q74" s="677">
        <v>1</v>
      </c>
      <c r="R74" s="661">
        <v>1</v>
      </c>
      <c r="S74" s="677">
        <v>1</v>
      </c>
      <c r="T74" s="742">
        <v>1</v>
      </c>
      <c r="U74" s="700">
        <v>1</v>
      </c>
    </row>
    <row r="75" spans="1:21" ht="14.4" customHeight="1" x14ac:dyDescent="0.3">
      <c r="A75" s="660">
        <v>11</v>
      </c>
      <c r="B75" s="661" t="s">
        <v>578</v>
      </c>
      <c r="C75" s="661">
        <v>89301111</v>
      </c>
      <c r="D75" s="740" t="s">
        <v>4350</v>
      </c>
      <c r="E75" s="741" t="s">
        <v>2634</v>
      </c>
      <c r="F75" s="661" t="s">
        <v>2621</v>
      </c>
      <c r="G75" s="661" t="s">
        <v>2655</v>
      </c>
      <c r="H75" s="661" t="s">
        <v>1059</v>
      </c>
      <c r="I75" s="661" t="s">
        <v>1243</v>
      </c>
      <c r="J75" s="661" t="s">
        <v>1244</v>
      </c>
      <c r="K75" s="661" t="s">
        <v>1578</v>
      </c>
      <c r="L75" s="662">
        <v>178.27</v>
      </c>
      <c r="M75" s="662">
        <v>891.35000000000014</v>
      </c>
      <c r="N75" s="661">
        <v>5</v>
      </c>
      <c r="O75" s="742">
        <v>1</v>
      </c>
      <c r="P75" s="662">
        <v>891.35000000000014</v>
      </c>
      <c r="Q75" s="677">
        <v>1</v>
      </c>
      <c r="R75" s="661">
        <v>5</v>
      </c>
      <c r="S75" s="677">
        <v>1</v>
      </c>
      <c r="T75" s="742">
        <v>1</v>
      </c>
      <c r="U75" s="700">
        <v>1</v>
      </c>
    </row>
    <row r="76" spans="1:21" ht="14.4" customHeight="1" x14ac:dyDescent="0.3">
      <c r="A76" s="660">
        <v>11</v>
      </c>
      <c r="B76" s="661" t="s">
        <v>578</v>
      </c>
      <c r="C76" s="661">
        <v>89301111</v>
      </c>
      <c r="D76" s="740" t="s">
        <v>4350</v>
      </c>
      <c r="E76" s="741" t="s">
        <v>2634</v>
      </c>
      <c r="F76" s="661" t="s">
        <v>2621</v>
      </c>
      <c r="G76" s="661" t="s">
        <v>2655</v>
      </c>
      <c r="H76" s="661" t="s">
        <v>1059</v>
      </c>
      <c r="I76" s="661" t="s">
        <v>1243</v>
      </c>
      <c r="J76" s="661" t="s">
        <v>1244</v>
      </c>
      <c r="K76" s="661" t="s">
        <v>1578</v>
      </c>
      <c r="L76" s="662">
        <v>184.22</v>
      </c>
      <c r="M76" s="662">
        <v>4237.0599999999995</v>
      </c>
      <c r="N76" s="661">
        <v>23</v>
      </c>
      <c r="O76" s="742">
        <v>5</v>
      </c>
      <c r="P76" s="662">
        <v>1473.76</v>
      </c>
      <c r="Q76" s="677">
        <v>0.34782608695652178</v>
      </c>
      <c r="R76" s="661">
        <v>8</v>
      </c>
      <c r="S76" s="677">
        <v>0.34782608695652173</v>
      </c>
      <c r="T76" s="742">
        <v>1.5</v>
      </c>
      <c r="U76" s="700">
        <v>0.3</v>
      </c>
    </row>
    <row r="77" spans="1:21" ht="14.4" customHeight="1" x14ac:dyDescent="0.3">
      <c r="A77" s="660">
        <v>11</v>
      </c>
      <c r="B77" s="661" t="s">
        <v>578</v>
      </c>
      <c r="C77" s="661">
        <v>89301111</v>
      </c>
      <c r="D77" s="740" t="s">
        <v>4350</v>
      </c>
      <c r="E77" s="741" t="s">
        <v>2634</v>
      </c>
      <c r="F77" s="661" t="s">
        <v>2621</v>
      </c>
      <c r="G77" s="661" t="s">
        <v>2740</v>
      </c>
      <c r="H77" s="661" t="s">
        <v>579</v>
      </c>
      <c r="I77" s="661" t="s">
        <v>682</v>
      </c>
      <c r="J77" s="661" t="s">
        <v>683</v>
      </c>
      <c r="K77" s="661" t="s">
        <v>2529</v>
      </c>
      <c r="L77" s="662">
        <v>115.3</v>
      </c>
      <c r="M77" s="662">
        <v>345.9</v>
      </c>
      <c r="N77" s="661">
        <v>3</v>
      </c>
      <c r="O77" s="742">
        <v>1.5</v>
      </c>
      <c r="P77" s="662">
        <v>230.6</v>
      </c>
      <c r="Q77" s="677">
        <v>0.66666666666666674</v>
      </c>
      <c r="R77" s="661">
        <v>2</v>
      </c>
      <c r="S77" s="677">
        <v>0.66666666666666663</v>
      </c>
      <c r="T77" s="742">
        <v>1</v>
      </c>
      <c r="U77" s="700">
        <v>0.66666666666666663</v>
      </c>
    </row>
    <row r="78" spans="1:21" ht="14.4" customHeight="1" x14ac:dyDescent="0.3">
      <c r="A78" s="660">
        <v>11</v>
      </c>
      <c r="B78" s="661" t="s">
        <v>578</v>
      </c>
      <c r="C78" s="661">
        <v>89301111</v>
      </c>
      <c r="D78" s="740" t="s">
        <v>4350</v>
      </c>
      <c r="E78" s="741" t="s">
        <v>2634</v>
      </c>
      <c r="F78" s="661" t="s">
        <v>2621</v>
      </c>
      <c r="G78" s="661" t="s">
        <v>2740</v>
      </c>
      <c r="H78" s="661" t="s">
        <v>579</v>
      </c>
      <c r="I78" s="661" t="s">
        <v>820</v>
      </c>
      <c r="J78" s="661" t="s">
        <v>683</v>
      </c>
      <c r="K78" s="661" t="s">
        <v>2741</v>
      </c>
      <c r="L78" s="662">
        <v>57.65</v>
      </c>
      <c r="M78" s="662">
        <v>345.9</v>
      </c>
      <c r="N78" s="661">
        <v>6</v>
      </c>
      <c r="O78" s="742">
        <v>3</v>
      </c>
      <c r="P78" s="662">
        <v>230.6</v>
      </c>
      <c r="Q78" s="677">
        <v>0.66666666666666674</v>
      </c>
      <c r="R78" s="661">
        <v>4</v>
      </c>
      <c r="S78" s="677">
        <v>0.66666666666666663</v>
      </c>
      <c r="T78" s="742">
        <v>2</v>
      </c>
      <c r="U78" s="700">
        <v>0.66666666666666663</v>
      </c>
    </row>
    <row r="79" spans="1:21" ht="14.4" customHeight="1" x14ac:dyDescent="0.3">
      <c r="A79" s="660">
        <v>11</v>
      </c>
      <c r="B79" s="661" t="s">
        <v>578</v>
      </c>
      <c r="C79" s="661">
        <v>89301111</v>
      </c>
      <c r="D79" s="740" t="s">
        <v>4350</v>
      </c>
      <c r="E79" s="741" t="s">
        <v>2634</v>
      </c>
      <c r="F79" s="661" t="s">
        <v>2621</v>
      </c>
      <c r="G79" s="661" t="s">
        <v>2659</v>
      </c>
      <c r="H79" s="661" t="s">
        <v>579</v>
      </c>
      <c r="I79" s="661" t="s">
        <v>1752</v>
      </c>
      <c r="J79" s="661" t="s">
        <v>2660</v>
      </c>
      <c r="K79" s="661" t="s">
        <v>2661</v>
      </c>
      <c r="L79" s="662">
        <v>33.36</v>
      </c>
      <c r="M79" s="662">
        <v>400.32</v>
      </c>
      <c r="N79" s="661">
        <v>12</v>
      </c>
      <c r="O79" s="742">
        <v>2.5</v>
      </c>
      <c r="P79" s="662">
        <v>266.88</v>
      </c>
      <c r="Q79" s="677">
        <v>0.66666666666666663</v>
      </c>
      <c r="R79" s="661">
        <v>8</v>
      </c>
      <c r="S79" s="677">
        <v>0.66666666666666663</v>
      </c>
      <c r="T79" s="742">
        <v>1.5</v>
      </c>
      <c r="U79" s="700">
        <v>0.6</v>
      </c>
    </row>
    <row r="80" spans="1:21" ht="14.4" customHeight="1" x14ac:dyDescent="0.3">
      <c r="A80" s="660">
        <v>11</v>
      </c>
      <c r="B80" s="661" t="s">
        <v>578</v>
      </c>
      <c r="C80" s="661">
        <v>89301111</v>
      </c>
      <c r="D80" s="740" t="s">
        <v>4350</v>
      </c>
      <c r="E80" s="741" t="s">
        <v>2634</v>
      </c>
      <c r="F80" s="661" t="s">
        <v>2621</v>
      </c>
      <c r="G80" s="661" t="s">
        <v>2729</v>
      </c>
      <c r="H80" s="661" t="s">
        <v>579</v>
      </c>
      <c r="I80" s="661" t="s">
        <v>914</v>
      </c>
      <c r="J80" s="661" t="s">
        <v>915</v>
      </c>
      <c r="K80" s="661" t="s">
        <v>2730</v>
      </c>
      <c r="L80" s="662">
        <v>63.67</v>
      </c>
      <c r="M80" s="662">
        <v>382.02</v>
      </c>
      <c r="N80" s="661">
        <v>6</v>
      </c>
      <c r="O80" s="742">
        <v>1</v>
      </c>
      <c r="P80" s="662">
        <v>191.01</v>
      </c>
      <c r="Q80" s="677">
        <v>0.5</v>
      </c>
      <c r="R80" s="661">
        <v>3</v>
      </c>
      <c r="S80" s="677">
        <v>0.5</v>
      </c>
      <c r="T80" s="742">
        <v>0.5</v>
      </c>
      <c r="U80" s="700">
        <v>0.5</v>
      </c>
    </row>
    <row r="81" spans="1:21" ht="14.4" customHeight="1" x14ac:dyDescent="0.3">
      <c r="A81" s="660">
        <v>11</v>
      </c>
      <c r="B81" s="661" t="s">
        <v>578</v>
      </c>
      <c r="C81" s="661">
        <v>89301111</v>
      </c>
      <c r="D81" s="740" t="s">
        <v>4350</v>
      </c>
      <c r="E81" s="741" t="s">
        <v>2634</v>
      </c>
      <c r="F81" s="661" t="s">
        <v>2621</v>
      </c>
      <c r="G81" s="661" t="s">
        <v>2662</v>
      </c>
      <c r="H81" s="661" t="s">
        <v>579</v>
      </c>
      <c r="I81" s="661" t="s">
        <v>839</v>
      </c>
      <c r="J81" s="661" t="s">
        <v>840</v>
      </c>
      <c r="K81" s="661" t="s">
        <v>2663</v>
      </c>
      <c r="L81" s="662">
        <v>0</v>
      </c>
      <c r="M81" s="662">
        <v>0</v>
      </c>
      <c r="N81" s="661">
        <v>27</v>
      </c>
      <c r="O81" s="742">
        <v>6</v>
      </c>
      <c r="P81" s="662">
        <v>0</v>
      </c>
      <c r="Q81" s="677"/>
      <c r="R81" s="661">
        <v>18</v>
      </c>
      <c r="S81" s="677">
        <v>0.66666666666666663</v>
      </c>
      <c r="T81" s="742">
        <v>4</v>
      </c>
      <c r="U81" s="700">
        <v>0.66666666666666663</v>
      </c>
    </row>
    <row r="82" spans="1:21" ht="14.4" customHeight="1" x14ac:dyDescent="0.3">
      <c r="A82" s="660">
        <v>11</v>
      </c>
      <c r="B82" s="661" t="s">
        <v>578</v>
      </c>
      <c r="C82" s="661">
        <v>89301111</v>
      </c>
      <c r="D82" s="740" t="s">
        <v>4350</v>
      </c>
      <c r="E82" s="741" t="s">
        <v>2634</v>
      </c>
      <c r="F82" s="661" t="s">
        <v>2621</v>
      </c>
      <c r="G82" s="661" t="s">
        <v>2742</v>
      </c>
      <c r="H82" s="661" t="s">
        <v>1059</v>
      </c>
      <c r="I82" s="661" t="s">
        <v>2743</v>
      </c>
      <c r="J82" s="661" t="s">
        <v>2744</v>
      </c>
      <c r="K82" s="661" t="s">
        <v>2745</v>
      </c>
      <c r="L82" s="662">
        <v>175.19</v>
      </c>
      <c r="M82" s="662">
        <v>1051.1399999999999</v>
      </c>
      <c r="N82" s="661">
        <v>6</v>
      </c>
      <c r="O82" s="742">
        <v>1</v>
      </c>
      <c r="P82" s="662">
        <v>525.56999999999994</v>
      </c>
      <c r="Q82" s="677">
        <v>0.5</v>
      </c>
      <c r="R82" s="661">
        <v>3</v>
      </c>
      <c r="S82" s="677">
        <v>0.5</v>
      </c>
      <c r="T82" s="742">
        <v>0.5</v>
      </c>
      <c r="U82" s="700">
        <v>0.5</v>
      </c>
    </row>
    <row r="83" spans="1:21" ht="14.4" customHeight="1" x14ac:dyDescent="0.3">
      <c r="A83" s="660">
        <v>11</v>
      </c>
      <c r="B83" s="661" t="s">
        <v>578</v>
      </c>
      <c r="C83" s="661">
        <v>89301111</v>
      </c>
      <c r="D83" s="740" t="s">
        <v>4350</v>
      </c>
      <c r="E83" s="741" t="s">
        <v>2634</v>
      </c>
      <c r="F83" s="661" t="s">
        <v>2621</v>
      </c>
      <c r="G83" s="661" t="s">
        <v>2742</v>
      </c>
      <c r="H83" s="661" t="s">
        <v>1059</v>
      </c>
      <c r="I83" s="661" t="s">
        <v>2746</v>
      </c>
      <c r="J83" s="661" t="s">
        <v>2744</v>
      </c>
      <c r="K83" s="661" t="s">
        <v>2747</v>
      </c>
      <c r="L83" s="662">
        <v>175.19</v>
      </c>
      <c r="M83" s="662">
        <v>350.38</v>
      </c>
      <c r="N83" s="661">
        <v>2</v>
      </c>
      <c r="O83" s="742">
        <v>0.5</v>
      </c>
      <c r="P83" s="662">
        <v>350.38</v>
      </c>
      <c r="Q83" s="677">
        <v>1</v>
      </c>
      <c r="R83" s="661">
        <v>2</v>
      </c>
      <c r="S83" s="677">
        <v>1</v>
      </c>
      <c r="T83" s="742">
        <v>0.5</v>
      </c>
      <c r="U83" s="700">
        <v>1</v>
      </c>
    </row>
    <row r="84" spans="1:21" ht="14.4" customHeight="1" x14ac:dyDescent="0.3">
      <c r="A84" s="660">
        <v>11</v>
      </c>
      <c r="B84" s="661" t="s">
        <v>578</v>
      </c>
      <c r="C84" s="661">
        <v>89301111</v>
      </c>
      <c r="D84" s="740" t="s">
        <v>4350</v>
      </c>
      <c r="E84" s="741" t="s">
        <v>2634</v>
      </c>
      <c r="F84" s="661" t="s">
        <v>2621</v>
      </c>
      <c r="G84" s="661" t="s">
        <v>2731</v>
      </c>
      <c r="H84" s="661" t="s">
        <v>579</v>
      </c>
      <c r="I84" s="661" t="s">
        <v>786</v>
      </c>
      <c r="J84" s="661" t="s">
        <v>2748</v>
      </c>
      <c r="K84" s="661" t="s">
        <v>2749</v>
      </c>
      <c r="L84" s="662">
        <v>0</v>
      </c>
      <c r="M84" s="662">
        <v>0</v>
      </c>
      <c r="N84" s="661">
        <v>3</v>
      </c>
      <c r="O84" s="742">
        <v>1.5</v>
      </c>
      <c r="P84" s="662">
        <v>0</v>
      </c>
      <c r="Q84" s="677"/>
      <c r="R84" s="661">
        <v>1</v>
      </c>
      <c r="S84" s="677">
        <v>0.33333333333333331</v>
      </c>
      <c r="T84" s="742">
        <v>0.5</v>
      </c>
      <c r="U84" s="700">
        <v>0.33333333333333331</v>
      </c>
    </row>
    <row r="85" spans="1:21" ht="14.4" customHeight="1" x14ac:dyDescent="0.3">
      <c r="A85" s="660">
        <v>11</v>
      </c>
      <c r="B85" s="661" t="s">
        <v>578</v>
      </c>
      <c r="C85" s="661">
        <v>89301111</v>
      </c>
      <c r="D85" s="740" t="s">
        <v>4350</v>
      </c>
      <c r="E85" s="741" t="s">
        <v>2634</v>
      </c>
      <c r="F85" s="661" t="s">
        <v>2621</v>
      </c>
      <c r="G85" s="661" t="s">
        <v>2667</v>
      </c>
      <c r="H85" s="661" t="s">
        <v>1059</v>
      </c>
      <c r="I85" s="661" t="s">
        <v>1173</v>
      </c>
      <c r="J85" s="661" t="s">
        <v>1078</v>
      </c>
      <c r="K85" s="661" t="s">
        <v>1174</v>
      </c>
      <c r="L85" s="662">
        <v>625.29</v>
      </c>
      <c r="M85" s="662">
        <v>6878.19</v>
      </c>
      <c r="N85" s="661">
        <v>11</v>
      </c>
      <c r="O85" s="742">
        <v>5.5</v>
      </c>
      <c r="P85" s="662">
        <v>2501.16</v>
      </c>
      <c r="Q85" s="677">
        <v>0.36363636363636365</v>
      </c>
      <c r="R85" s="661">
        <v>4</v>
      </c>
      <c r="S85" s="677">
        <v>0.36363636363636365</v>
      </c>
      <c r="T85" s="742">
        <v>2</v>
      </c>
      <c r="U85" s="700">
        <v>0.36363636363636365</v>
      </c>
    </row>
    <row r="86" spans="1:21" ht="14.4" customHeight="1" x14ac:dyDescent="0.3">
      <c r="A86" s="660">
        <v>11</v>
      </c>
      <c r="B86" s="661" t="s">
        <v>578</v>
      </c>
      <c r="C86" s="661">
        <v>89301111</v>
      </c>
      <c r="D86" s="740" t="s">
        <v>4350</v>
      </c>
      <c r="E86" s="741" t="s">
        <v>2634</v>
      </c>
      <c r="F86" s="661" t="s">
        <v>2621</v>
      </c>
      <c r="G86" s="661" t="s">
        <v>2667</v>
      </c>
      <c r="H86" s="661" t="s">
        <v>1059</v>
      </c>
      <c r="I86" s="661" t="s">
        <v>1077</v>
      </c>
      <c r="J86" s="661" t="s">
        <v>1078</v>
      </c>
      <c r="K86" s="661" t="s">
        <v>1079</v>
      </c>
      <c r="L86" s="662">
        <v>937.93</v>
      </c>
      <c r="M86" s="662">
        <v>13131.019999999999</v>
      </c>
      <c r="N86" s="661">
        <v>14</v>
      </c>
      <c r="O86" s="742">
        <v>6.5</v>
      </c>
      <c r="P86" s="662">
        <v>8441.369999999999</v>
      </c>
      <c r="Q86" s="677">
        <v>0.64285714285714279</v>
      </c>
      <c r="R86" s="661">
        <v>9</v>
      </c>
      <c r="S86" s="677">
        <v>0.6428571428571429</v>
      </c>
      <c r="T86" s="742">
        <v>4.5</v>
      </c>
      <c r="U86" s="700">
        <v>0.69230769230769229</v>
      </c>
    </row>
    <row r="87" spans="1:21" ht="14.4" customHeight="1" x14ac:dyDescent="0.3">
      <c r="A87" s="660">
        <v>11</v>
      </c>
      <c r="B87" s="661" t="s">
        <v>578</v>
      </c>
      <c r="C87" s="661">
        <v>89301111</v>
      </c>
      <c r="D87" s="740" t="s">
        <v>4350</v>
      </c>
      <c r="E87" s="741" t="s">
        <v>2634</v>
      </c>
      <c r="F87" s="661" t="s">
        <v>2621</v>
      </c>
      <c r="G87" s="661" t="s">
        <v>2668</v>
      </c>
      <c r="H87" s="661" t="s">
        <v>579</v>
      </c>
      <c r="I87" s="661" t="s">
        <v>2177</v>
      </c>
      <c r="J87" s="661" t="s">
        <v>612</v>
      </c>
      <c r="K87" s="661" t="s">
        <v>2735</v>
      </c>
      <c r="L87" s="662">
        <v>96.63</v>
      </c>
      <c r="M87" s="662">
        <v>289.89</v>
      </c>
      <c r="N87" s="661">
        <v>3</v>
      </c>
      <c r="O87" s="742">
        <v>1</v>
      </c>
      <c r="P87" s="662"/>
      <c r="Q87" s="677">
        <v>0</v>
      </c>
      <c r="R87" s="661"/>
      <c r="S87" s="677">
        <v>0</v>
      </c>
      <c r="T87" s="742"/>
      <c r="U87" s="700">
        <v>0</v>
      </c>
    </row>
    <row r="88" spans="1:21" ht="14.4" customHeight="1" x14ac:dyDescent="0.3">
      <c r="A88" s="660">
        <v>11</v>
      </c>
      <c r="B88" s="661" t="s">
        <v>578</v>
      </c>
      <c r="C88" s="661">
        <v>89301111</v>
      </c>
      <c r="D88" s="740" t="s">
        <v>4350</v>
      </c>
      <c r="E88" s="741" t="s">
        <v>2634</v>
      </c>
      <c r="F88" s="661" t="s">
        <v>2621</v>
      </c>
      <c r="G88" s="661" t="s">
        <v>2668</v>
      </c>
      <c r="H88" s="661" t="s">
        <v>579</v>
      </c>
      <c r="I88" s="661" t="s">
        <v>2177</v>
      </c>
      <c r="J88" s="661" t="s">
        <v>612</v>
      </c>
      <c r="K88" s="661" t="s">
        <v>2735</v>
      </c>
      <c r="L88" s="662">
        <v>59.55</v>
      </c>
      <c r="M88" s="662">
        <v>416.85</v>
      </c>
      <c r="N88" s="661">
        <v>7</v>
      </c>
      <c r="O88" s="742">
        <v>3</v>
      </c>
      <c r="P88" s="662">
        <v>297.75</v>
      </c>
      <c r="Q88" s="677">
        <v>0.7142857142857143</v>
      </c>
      <c r="R88" s="661">
        <v>5</v>
      </c>
      <c r="S88" s="677">
        <v>0.7142857142857143</v>
      </c>
      <c r="T88" s="742">
        <v>2</v>
      </c>
      <c r="U88" s="700">
        <v>0.66666666666666663</v>
      </c>
    </row>
    <row r="89" spans="1:21" ht="14.4" customHeight="1" x14ac:dyDescent="0.3">
      <c r="A89" s="660">
        <v>11</v>
      </c>
      <c r="B89" s="661" t="s">
        <v>578</v>
      </c>
      <c r="C89" s="661">
        <v>89301111</v>
      </c>
      <c r="D89" s="740" t="s">
        <v>4350</v>
      </c>
      <c r="E89" s="741" t="s">
        <v>2634</v>
      </c>
      <c r="F89" s="661" t="s">
        <v>2621</v>
      </c>
      <c r="G89" s="661" t="s">
        <v>2668</v>
      </c>
      <c r="H89" s="661" t="s">
        <v>579</v>
      </c>
      <c r="I89" s="661" t="s">
        <v>2177</v>
      </c>
      <c r="J89" s="661" t="s">
        <v>612</v>
      </c>
      <c r="K89" s="661" t="s">
        <v>2735</v>
      </c>
      <c r="L89" s="662">
        <v>50.62</v>
      </c>
      <c r="M89" s="662">
        <v>202.48</v>
      </c>
      <c r="N89" s="661">
        <v>4</v>
      </c>
      <c r="O89" s="742">
        <v>1.5</v>
      </c>
      <c r="P89" s="662">
        <v>101.24</v>
      </c>
      <c r="Q89" s="677">
        <v>0.5</v>
      </c>
      <c r="R89" s="661">
        <v>2</v>
      </c>
      <c r="S89" s="677">
        <v>0.5</v>
      </c>
      <c r="T89" s="742">
        <v>1</v>
      </c>
      <c r="U89" s="700">
        <v>0.66666666666666663</v>
      </c>
    </row>
    <row r="90" spans="1:21" ht="14.4" customHeight="1" x14ac:dyDescent="0.3">
      <c r="A90" s="660">
        <v>11</v>
      </c>
      <c r="B90" s="661" t="s">
        <v>578</v>
      </c>
      <c r="C90" s="661">
        <v>89301111</v>
      </c>
      <c r="D90" s="740" t="s">
        <v>4350</v>
      </c>
      <c r="E90" s="741" t="s">
        <v>2634</v>
      </c>
      <c r="F90" s="661" t="s">
        <v>2621</v>
      </c>
      <c r="G90" s="661" t="s">
        <v>2674</v>
      </c>
      <c r="H90" s="661" t="s">
        <v>579</v>
      </c>
      <c r="I90" s="661" t="s">
        <v>736</v>
      </c>
      <c r="J90" s="661" t="s">
        <v>2675</v>
      </c>
      <c r="K90" s="661" t="s">
        <v>2676</v>
      </c>
      <c r="L90" s="662">
        <v>0</v>
      </c>
      <c r="M90" s="662">
        <v>0</v>
      </c>
      <c r="N90" s="661">
        <v>31</v>
      </c>
      <c r="O90" s="742">
        <v>10</v>
      </c>
      <c r="P90" s="662">
        <v>0</v>
      </c>
      <c r="Q90" s="677"/>
      <c r="R90" s="661">
        <v>17</v>
      </c>
      <c r="S90" s="677">
        <v>0.54838709677419351</v>
      </c>
      <c r="T90" s="742">
        <v>5</v>
      </c>
      <c r="U90" s="700">
        <v>0.5</v>
      </c>
    </row>
    <row r="91" spans="1:21" ht="14.4" customHeight="1" x14ac:dyDescent="0.3">
      <c r="A91" s="660">
        <v>11</v>
      </c>
      <c r="B91" s="661" t="s">
        <v>578</v>
      </c>
      <c r="C91" s="661">
        <v>89301111</v>
      </c>
      <c r="D91" s="740" t="s">
        <v>4350</v>
      </c>
      <c r="E91" s="741" t="s">
        <v>2634</v>
      </c>
      <c r="F91" s="661" t="s">
        <v>2621</v>
      </c>
      <c r="G91" s="661" t="s">
        <v>2750</v>
      </c>
      <c r="H91" s="661" t="s">
        <v>579</v>
      </c>
      <c r="I91" s="661" t="s">
        <v>2751</v>
      </c>
      <c r="J91" s="661" t="s">
        <v>2752</v>
      </c>
      <c r="K91" s="661" t="s">
        <v>1345</v>
      </c>
      <c r="L91" s="662">
        <v>0</v>
      </c>
      <c r="M91" s="662">
        <v>0</v>
      </c>
      <c r="N91" s="661">
        <v>2</v>
      </c>
      <c r="O91" s="742">
        <v>0.5</v>
      </c>
      <c r="P91" s="662">
        <v>0</v>
      </c>
      <c r="Q91" s="677"/>
      <c r="R91" s="661">
        <v>2</v>
      </c>
      <c r="S91" s="677">
        <v>1</v>
      </c>
      <c r="T91" s="742">
        <v>0.5</v>
      </c>
      <c r="U91" s="700">
        <v>1</v>
      </c>
    </row>
    <row r="92" spans="1:21" ht="14.4" customHeight="1" x14ac:dyDescent="0.3">
      <c r="A92" s="660">
        <v>11</v>
      </c>
      <c r="B92" s="661" t="s">
        <v>578</v>
      </c>
      <c r="C92" s="661">
        <v>89301111</v>
      </c>
      <c r="D92" s="740" t="s">
        <v>4350</v>
      </c>
      <c r="E92" s="741" t="s">
        <v>2634</v>
      </c>
      <c r="F92" s="661" t="s">
        <v>2622</v>
      </c>
      <c r="G92" s="661" t="s">
        <v>2684</v>
      </c>
      <c r="H92" s="661" t="s">
        <v>579</v>
      </c>
      <c r="I92" s="661" t="s">
        <v>2688</v>
      </c>
      <c r="J92" s="661" t="s">
        <v>2689</v>
      </c>
      <c r="K92" s="661" t="s">
        <v>2690</v>
      </c>
      <c r="L92" s="662">
        <v>1000</v>
      </c>
      <c r="M92" s="662">
        <v>1000</v>
      </c>
      <c r="N92" s="661">
        <v>1</v>
      </c>
      <c r="O92" s="742">
        <v>1</v>
      </c>
      <c r="P92" s="662">
        <v>1000</v>
      </c>
      <c r="Q92" s="677">
        <v>1</v>
      </c>
      <c r="R92" s="661">
        <v>1</v>
      </c>
      <c r="S92" s="677">
        <v>1</v>
      </c>
      <c r="T92" s="742">
        <v>1</v>
      </c>
      <c r="U92" s="700">
        <v>1</v>
      </c>
    </row>
    <row r="93" spans="1:21" ht="14.4" customHeight="1" x14ac:dyDescent="0.3">
      <c r="A93" s="660">
        <v>11</v>
      </c>
      <c r="B93" s="661" t="s">
        <v>578</v>
      </c>
      <c r="C93" s="661">
        <v>89301111</v>
      </c>
      <c r="D93" s="740" t="s">
        <v>4350</v>
      </c>
      <c r="E93" s="741" t="s">
        <v>2634</v>
      </c>
      <c r="F93" s="661" t="s">
        <v>2622</v>
      </c>
      <c r="G93" s="661" t="s">
        <v>2684</v>
      </c>
      <c r="H93" s="661" t="s">
        <v>579</v>
      </c>
      <c r="I93" s="661" t="s">
        <v>2691</v>
      </c>
      <c r="J93" s="661" t="s">
        <v>2692</v>
      </c>
      <c r="K93" s="661" t="s">
        <v>2693</v>
      </c>
      <c r="L93" s="662">
        <v>500</v>
      </c>
      <c r="M93" s="662">
        <v>500</v>
      </c>
      <c r="N93" s="661">
        <v>1</v>
      </c>
      <c r="O93" s="742">
        <v>1</v>
      </c>
      <c r="P93" s="662">
        <v>500</v>
      </c>
      <c r="Q93" s="677">
        <v>1</v>
      </c>
      <c r="R93" s="661">
        <v>1</v>
      </c>
      <c r="S93" s="677">
        <v>1</v>
      </c>
      <c r="T93" s="742">
        <v>1</v>
      </c>
      <c r="U93" s="700">
        <v>1</v>
      </c>
    </row>
    <row r="94" spans="1:21" ht="14.4" customHeight="1" x14ac:dyDescent="0.3">
      <c r="A94" s="660">
        <v>11</v>
      </c>
      <c r="B94" s="661" t="s">
        <v>578</v>
      </c>
      <c r="C94" s="661">
        <v>89301111</v>
      </c>
      <c r="D94" s="740" t="s">
        <v>4350</v>
      </c>
      <c r="E94" s="741" t="s">
        <v>2634</v>
      </c>
      <c r="F94" s="661" t="s">
        <v>2622</v>
      </c>
      <c r="G94" s="661" t="s">
        <v>2684</v>
      </c>
      <c r="H94" s="661" t="s">
        <v>579</v>
      </c>
      <c r="I94" s="661" t="s">
        <v>2697</v>
      </c>
      <c r="J94" s="661" t="s">
        <v>2698</v>
      </c>
      <c r="K94" s="661" t="s">
        <v>2699</v>
      </c>
      <c r="L94" s="662">
        <v>971.25</v>
      </c>
      <c r="M94" s="662">
        <v>1942.5</v>
      </c>
      <c r="N94" s="661">
        <v>2</v>
      </c>
      <c r="O94" s="742">
        <v>2</v>
      </c>
      <c r="P94" s="662">
        <v>1942.5</v>
      </c>
      <c r="Q94" s="677">
        <v>1</v>
      </c>
      <c r="R94" s="661">
        <v>2</v>
      </c>
      <c r="S94" s="677">
        <v>1</v>
      </c>
      <c r="T94" s="742">
        <v>2</v>
      </c>
      <c r="U94" s="700">
        <v>1</v>
      </c>
    </row>
    <row r="95" spans="1:21" ht="14.4" customHeight="1" x14ac:dyDescent="0.3">
      <c r="A95" s="660">
        <v>11</v>
      </c>
      <c r="B95" s="661" t="s">
        <v>578</v>
      </c>
      <c r="C95" s="661">
        <v>89301111</v>
      </c>
      <c r="D95" s="740" t="s">
        <v>4350</v>
      </c>
      <c r="E95" s="741" t="s">
        <v>2634</v>
      </c>
      <c r="F95" s="661" t="s">
        <v>2622</v>
      </c>
      <c r="G95" s="661" t="s">
        <v>2720</v>
      </c>
      <c r="H95" s="661" t="s">
        <v>579</v>
      </c>
      <c r="I95" s="661" t="s">
        <v>2697</v>
      </c>
      <c r="J95" s="661" t="s">
        <v>2698</v>
      </c>
      <c r="K95" s="661" t="s">
        <v>2699</v>
      </c>
      <c r="L95" s="662">
        <v>971.25</v>
      </c>
      <c r="M95" s="662">
        <v>971.25</v>
      </c>
      <c r="N95" s="661">
        <v>1</v>
      </c>
      <c r="O95" s="742">
        <v>1</v>
      </c>
      <c r="P95" s="662">
        <v>971.25</v>
      </c>
      <c r="Q95" s="677">
        <v>1</v>
      </c>
      <c r="R95" s="661">
        <v>1</v>
      </c>
      <c r="S95" s="677">
        <v>1</v>
      </c>
      <c r="T95" s="742">
        <v>1</v>
      </c>
      <c r="U95" s="700">
        <v>1</v>
      </c>
    </row>
    <row r="96" spans="1:21" ht="14.4" customHeight="1" x14ac:dyDescent="0.3">
      <c r="A96" s="660">
        <v>11</v>
      </c>
      <c r="B96" s="661" t="s">
        <v>578</v>
      </c>
      <c r="C96" s="661">
        <v>89301111</v>
      </c>
      <c r="D96" s="740" t="s">
        <v>4350</v>
      </c>
      <c r="E96" s="741" t="s">
        <v>2634</v>
      </c>
      <c r="F96" s="661" t="s">
        <v>2622</v>
      </c>
      <c r="G96" s="661" t="s">
        <v>2724</v>
      </c>
      <c r="H96" s="661" t="s">
        <v>579</v>
      </c>
      <c r="I96" s="661" t="s">
        <v>2681</v>
      </c>
      <c r="J96" s="661" t="s">
        <v>2682</v>
      </c>
      <c r="K96" s="661" t="s">
        <v>2683</v>
      </c>
      <c r="L96" s="662">
        <v>278.75</v>
      </c>
      <c r="M96" s="662">
        <v>557.5</v>
      </c>
      <c r="N96" s="661">
        <v>2</v>
      </c>
      <c r="O96" s="742">
        <v>1</v>
      </c>
      <c r="P96" s="662">
        <v>557.5</v>
      </c>
      <c r="Q96" s="677">
        <v>1</v>
      </c>
      <c r="R96" s="661">
        <v>2</v>
      </c>
      <c r="S96" s="677">
        <v>1</v>
      </c>
      <c r="T96" s="742">
        <v>1</v>
      </c>
      <c r="U96" s="700">
        <v>1</v>
      </c>
    </row>
    <row r="97" spans="1:21" ht="14.4" customHeight="1" x14ac:dyDescent="0.3">
      <c r="A97" s="660">
        <v>11</v>
      </c>
      <c r="B97" s="661" t="s">
        <v>578</v>
      </c>
      <c r="C97" s="661">
        <v>89301111</v>
      </c>
      <c r="D97" s="740" t="s">
        <v>4350</v>
      </c>
      <c r="E97" s="741" t="s">
        <v>2635</v>
      </c>
      <c r="F97" s="661" t="s">
        <v>2621</v>
      </c>
      <c r="G97" s="661" t="s">
        <v>2753</v>
      </c>
      <c r="H97" s="661" t="s">
        <v>1059</v>
      </c>
      <c r="I97" s="661" t="s">
        <v>1067</v>
      </c>
      <c r="J97" s="661" t="s">
        <v>1068</v>
      </c>
      <c r="K97" s="661" t="s">
        <v>2466</v>
      </c>
      <c r="L97" s="662">
        <v>75.28</v>
      </c>
      <c r="M97" s="662">
        <v>75.28</v>
      </c>
      <c r="N97" s="661">
        <v>1</v>
      </c>
      <c r="O97" s="742">
        <v>1</v>
      </c>
      <c r="P97" s="662"/>
      <c r="Q97" s="677">
        <v>0</v>
      </c>
      <c r="R97" s="661"/>
      <c r="S97" s="677">
        <v>0</v>
      </c>
      <c r="T97" s="742"/>
      <c r="U97" s="700">
        <v>0</v>
      </c>
    </row>
    <row r="98" spans="1:21" ht="14.4" customHeight="1" x14ac:dyDescent="0.3">
      <c r="A98" s="660">
        <v>11</v>
      </c>
      <c r="B98" s="661" t="s">
        <v>578</v>
      </c>
      <c r="C98" s="661">
        <v>89301111</v>
      </c>
      <c r="D98" s="740" t="s">
        <v>4350</v>
      </c>
      <c r="E98" s="741" t="s">
        <v>2635</v>
      </c>
      <c r="F98" s="661" t="s">
        <v>2621</v>
      </c>
      <c r="G98" s="661" t="s">
        <v>2654</v>
      </c>
      <c r="H98" s="661" t="s">
        <v>579</v>
      </c>
      <c r="I98" s="661" t="s">
        <v>1210</v>
      </c>
      <c r="J98" s="661" t="s">
        <v>2491</v>
      </c>
      <c r="K98" s="661" t="s">
        <v>2492</v>
      </c>
      <c r="L98" s="662">
        <v>333.31</v>
      </c>
      <c r="M98" s="662">
        <v>4999.6500000000005</v>
      </c>
      <c r="N98" s="661">
        <v>15</v>
      </c>
      <c r="O98" s="742">
        <v>2.5</v>
      </c>
      <c r="P98" s="662">
        <v>4333.0300000000007</v>
      </c>
      <c r="Q98" s="677">
        <v>0.8666666666666667</v>
      </c>
      <c r="R98" s="661">
        <v>13</v>
      </c>
      <c r="S98" s="677">
        <v>0.8666666666666667</v>
      </c>
      <c r="T98" s="742">
        <v>2</v>
      </c>
      <c r="U98" s="700">
        <v>0.8</v>
      </c>
    </row>
    <row r="99" spans="1:21" ht="14.4" customHeight="1" x14ac:dyDescent="0.3">
      <c r="A99" s="660">
        <v>11</v>
      </c>
      <c r="B99" s="661" t="s">
        <v>578</v>
      </c>
      <c r="C99" s="661">
        <v>89301111</v>
      </c>
      <c r="D99" s="740" t="s">
        <v>4350</v>
      </c>
      <c r="E99" s="741" t="s">
        <v>2635</v>
      </c>
      <c r="F99" s="661" t="s">
        <v>2621</v>
      </c>
      <c r="G99" s="661" t="s">
        <v>2654</v>
      </c>
      <c r="H99" s="661" t="s">
        <v>579</v>
      </c>
      <c r="I99" s="661" t="s">
        <v>1210</v>
      </c>
      <c r="J99" s="661" t="s">
        <v>2491</v>
      </c>
      <c r="K99" s="661" t="s">
        <v>2492</v>
      </c>
      <c r="L99" s="662">
        <v>156.86000000000001</v>
      </c>
      <c r="M99" s="662">
        <v>1411.7400000000002</v>
      </c>
      <c r="N99" s="661">
        <v>9</v>
      </c>
      <c r="O99" s="742">
        <v>3.5</v>
      </c>
      <c r="P99" s="662">
        <v>1254.8800000000001</v>
      </c>
      <c r="Q99" s="677">
        <v>0.88888888888888884</v>
      </c>
      <c r="R99" s="661">
        <v>8</v>
      </c>
      <c r="S99" s="677">
        <v>0.88888888888888884</v>
      </c>
      <c r="T99" s="742">
        <v>2.5</v>
      </c>
      <c r="U99" s="700">
        <v>0.7142857142857143</v>
      </c>
    </row>
    <row r="100" spans="1:21" ht="14.4" customHeight="1" x14ac:dyDescent="0.3">
      <c r="A100" s="660">
        <v>11</v>
      </c>
      <c r="B100" s="661" t="s">
        <v>578</v>
      </c>
      <c r="C100" s="661">
        <v>89301111</v>
      </c>
      <c r="D100" s="740" t="s">
        <v>4350</v>
      </c>
      <c r="E100" s="741" t="s">
        <v>2635</v>
      </c>
      <c r="F100" s="661" t="s">
        <v>2621</v>
      </c>
      <c r="G100" s="661" t="s">
        <v>2654</v>
      </c>
      <c r="H100" s="661" t="s">
        <v>579</v>
      </c>
      <c r="I100" s="661" t="s">
        <v>2754</v>
      </c>
      <c r="J100" s="661" t="s">
        <v>2491</v>
      </c>
      <c r="K100" s="661" t="s">
        <v>2492</v>
      </c>
      <c r="L100" s="662">
        <v>156.86000000000001</v>
      </c>
      <c r="M100" s="662">
        <v>313.72000000000003</v>
      </c>
      <c r="N100" s="661">
        <v>2</v>
      </c>
      <c r="O100" s="742">
        <v>2</v>
      </c>
      <c r="P100" s="662"/>
      <c r="Q100" s="677">
        <v>0</v>
      </c>
      <c r="R100" s="661"/>
      <c r="S100" s="677">
        <v>0</v>
      </c>
      <c r="T100" s="742"/>
      <c r="U100" s="700">
        <v>0</v>
      </c>
    </row>
    <row r="101" spans="1:21" ht="14.4" customHeight="1" x14ac:dyDescent="0.3">
      <c r="A101" s="660">
        <v>11</v>
      </c>
      <c r="B101" s="661" t="s">
        <v>578</v>
      </c>
      <c r="C101" s="661">
        <v>89301111</v>
      </c>
      <c r="D101" s="740" t="s">
        <v>4350</v>
      </c>
      <c r="E101" s="741" t="s">
        <v>2635</v>
      </c>
      <c r="F101" s="661" t="s">
        <v>2621</v>
      </c>
      <c r="G101" s="661" t="s">
        <v>2655</v>
      </c>
      <c r="H101" s="661" t="s">
        <v>1059</v>
      </c>
      <c r="I101" s="661" t="s">
        <v>1243</v>
      </c>
      <c r="J101" s="661" t="s">
        <v>1244</v>
      </c>
      <c r="K101" s="661" t="s">
        <v>1578</v>
      </c>
      <c r="L101" s="662">
        <v>184.22</v>
      </c>
      <c r="M101" s="662">
        <v>4237.0599999999995</v>
      </c>
      <c r="N101" s="661">
        <v>23</v>
      </c>
      <c r="O101" s="742">
        <v>4</v>
      </c>
      <c r="P101" s="662">
        <v>3500.18</v>
      </c>
      <c r="Q101" s="677">
        <v>0.82608695652173925</v>
      </c>
      <c r="R101" s="661">
        <v>19</v>
      </c>
      <c r="S101" s="677">
        <v>0.82608695652173914</v>
      </c>
      <c r="T101" s="742">
        <v>3.5</v>
      </c>
      <c r="U101" s="700">
        <v>0.875</v>
      </c>
    </row>
    <row r="102" spans="1:21" ht="14.4" customHeight="1" x14ac:dyDescent="0.3">
      <c r="A102" s="660">
        <v>11</v>
      </c>
      <c r="B102" s="661" t="s">
        <v>578</v>
      </c>
      <c r="C102" s="661">
        <v>89301111</v>
      </c>
      <c r="D102" s="740" t="s">
        <v>4350</v>
      </c>
      <c r="E102" s="741" t="s">
        <v>2635</v>
      </c>
      <c r="F102" s="661" t="s">
        <v>2621</v>
      </c>
      <c r="G102" s="661" t="s">
        <v>2755</v>
      </c>
      <c r="H102" s="661" t="s">
        <v>1059</v>
      </c>
      <c r="I102" s="661" t="s">
        <v>1247</v>
      </c>
      <c r="J102" s="661" t="s">
        <v>1248</v>
      </c>
      <c r="K102" s="661" t="s">
        <v>1578</v>
      </c>
      <c r="L102" s="662">
        <v>69.86</v>
      </c>
      <c r="M102" s="662">
        <v>1117.76</v>
      </c>
      <c r="N102" s="661">
        <v>16</v>
      </c>
      <c r="O102" s="742">
        <v>3</v>
      </c>
      <c r="P102" s="662">
        <v>1117.76</v>
      </c>
      <c r="Q102" s="677">
        <v>1</v>
      </c>
      <c r="R102" s="661">
        <v>16</v>
      </c>
      <c r="S102" s="677">
        <v>1</v>
      </c>
      <c r="T102" s="742">
        <v>3</v>
      </c>
      <c r="U102" s="700">
        <v>1</v>
      </c>
    </row>
    <row r="103" spans="1:21" ht="14.4" customHeight="1" x14ac:dyDescent="0.3">
      <c r="A103" s="660">
        <v>11</v>
      </c>
      <c r="B103" s="661" t="s">
        <v>578</v>
      </c>
      <c r="C103" s="661">
        <v>89301111</v>
      </c>
      <c r="D103" s="740" t="s">
        <v>4350</v>
      </c>
      <c r="E103" s="741" t="s">
        <v>2635</v>
      </c>
      <c r="F103" s="661" t="s">
        <v>2621</v>
      </c>
      <c r="G103" s="661" t="s">
        <v>2756</v>
      </c>
      <c r="H103" s="661" t="s">
        <v>1059</v>
      </c>
      <c r="I103" s="661" t="s">
        <v>1900</v>
      </c>
      <c r="J103" s="661" t="s">
        <v>1901</v>
      </c>
      <c r="K103" s="661" t="s">
        <v>2580</v>
      </c>
      <c r="L103" s="662">
        <v>3127.19</v>
      </c>
      <c r="M103" s="662">
        <v>6254.38</v>
      </c>
      <c r="N103" s="661">
        <v>2</v>
      </c>
      <c r="O103" s="742">
        <v>0.5</v>
      </c>
      <c r="P103" s="662">
        <v>6254.38</v>
      </c>
      <c r="Q103" s="677">
        <v>1</v>
      </c>
      <c r="R103" s="661">
        <v>2</v>
      </c>
      <c r="S103" s="677">
        <v>1</v>
      </c>
      <c r="T103" s="742">
        <v>0.5</v>
      </c>
      <c r="U103" s="700">
        <v>1</v>
      </c>
    </row>
    <row r="104" spans="1:21" ht="14.4" customHeight="1" x14ac:dyDescent="0.3">
      <c r="A104" s="660">
        <v>11</v>
      </c>
      <c r="B104" s="661" t="s">
        <v>578</v>
      </c>
      <c r="C104" s="661">
        <v>89301111</v>
      </c>
      <c r="D104" s="740" t="s">
        <v>4350</v>
      </c>
      <c r="E104" s="741" t="s">
        <v>2635</v>
      </c>
      <c r="F104" s="661" t="s">
        <v>2621</v>
      </c>
      <c r="G104" s="661" t="s">
        <v>2662</v>
      </c>
      <c r="H104" s="661" t="s">
        <v>579</v>
      </c>
      <c r="I104" s="661" t="s">
        <v>839</v>
      </c>
      <c r="J104" s="661" t="s">
        <v>840</v>
      </c>
      <c r="K104" s="661" t="s">
        <v>2663</v>
      </c>
      <c r="L104" s="662">
        <v>0</v>
      </c>
      <c r="M104" s="662">
        <v>0</v>
      </c>
      <c r="N104" s="661">
        <v>1</v>
      </c>
      <c r="O104" s="742">
        <v>0.5</v>
      </c>
      <c r="P104" s="662">
        <v>0</v>
      </c>
      <c r="Q104" s="677"/>
      <c r="R104" s="661">
        <v>1</v>
      </c>
      <c r="S104" s="677">
        <v>1</v>
      </c>
      <c r="T104" s="742">
        <v>0.5</v>
      </c>
      <c r="U104" s="700">
        <v>1</v>
      </c>
    </row>
    <row r="105" spans="1:21" ht="14.4" customHeight="1" x14ac:dyDescent="0.3">
      <c r="A105" s="660">
        <v>11</v>
      </c>
      <c r="B105" s="661" t="s">
        <v>578</v>
      </c>
      <c r="C105" s="661">
        <v>89301111</v>
      </c>
      <c r="D105" s="740" t="s">
        <v>4350</v>
      </c>
      <c r="E105" s="741" t="s">
        <v>2635</v>
      </c>
      <c r="F105" s="661" t="s">
        <v>2621</v>
      </c>
      <c r="G105" s="661" t="s">
        <v>2757</v>
      </c>
      <c r="H105" s="661" t="s">
        <v>579</v>
      </c>
      <c r="I105" s="661" t="s">
        <v>1431</v>
      </c>
      <c r="J105" s="661" t="s">
        <v>2758</v>
      </c>
      <c r="K105" s="661" t="s">
        <v>2759</v>
      </c>
      <c r="L105" s="662">
        <v>0</v>
      </c>
      <c r="M105" s="662">
        <v>0</v>
      </c>
      <c r="N105" s="661">
        <v>1</v>
      </c>
      <c r="O105" s="742">
        <v>0.5</v>
      </c>
      <c r="P105" s="662"/>
      <c r="Q105" s="677"/>
      <c r="R105" s="661"/>
      <c r="S105" s="677">
        <v>0</v>
      </c>
      <c r="T105" s="742"/>
      <c r="U105" s="700">
        <v>0</v>
      </c>
    </row>
    <row r="106" spans="1:21" ht="14.4" customHeight="1" x14ac:dyDescent="0.3">
      <c r="A106" s="660">
        <v>11</v>
      </c>
      <c r="B106" s="661" t="s">
        <v>578</v>
      </c>
      <c r="C106" s="661">
        <v>89301111</v>
      </c>
      <c r="D106" s="740" t="s">
        <v>4350</v>
      </c>
      <c r="E106" s="741" t="s">
        <v>2635</v>
      </c>
      <c r="F106" s="661" t="s">
        <v>2621</v>
      </c>
      <c r="G106" s="661" t="s">
        <v>2742</v>
      </c>
      <c r="H106" s="661" t="s">
        <v>1059</v>
      </c>
      <c r="I106" s="661" t="s">
        <v>2760</v>
      </c>
      <c r="J106" s="661" t="s">
        <v>2761</v>
      </c>
      <c r="K106" s="661" t="s">
        <v>2762</v>
      </c>
      <c r="L106" s="662">
        <v>116.8</v>
      </c>
      <c r="M106" s="662">
        <v>350.4</v>
      </c>
      <c r="N106" s="661">
        <v>3</v>
      </c>
      <c r="O106" s="742">
        <v>1</v>
      </c>
      <c r="P106" s="662">
        <v>350.4</v>
      </c>
      <c r="Q106" s="677">
        <v>1</v>
      </c>
      <c r="R106" s="661">
        <v>3</v>
      </c>
      <c r="S106" s="677">
        <v>1</v>
      </c>
      <c r="T106" s="742">
        <v>1</v>
      </c>
      <c r="U106" s="700">
        <v>1</v>
      </c>
    </row>
    <row r="107" spans="1:21" ht="14.4" customHeight="1" x14ac:dyDescent="0.3">
      <c r="A107" s="660">
        <v>11</v>
      </c>
      <c r="B107" s="661" t="s">
        <v>578</v>
      </c>
      <c r="C107" s="661">
        <v>89301111</v>
      </c>
      <c r="D107" s="740" t="s">
        <v>4350</v>
      </c>
      <c r="E107" s="741" t="s">
        <v>2635</v>
      </c>
      <c r="F107" s="661" t="s">
        <v>2621</v>
      </c>
      <c r="G107" s="661" t="s">
        <v>2666</v>
      </c>
      <c r="H107" s="661" t="s">
        <v>1059</v>
      </c>
      <c r="I107" s="661" t="s">
        <v>1258</v>
      </c>
      <c r="J107" s="661" t="s">
        <v>1259</v>
      </c>
      <c r="K107" s="661" t="s">
        <v>1260</v>
      </c>
      <c r="L107" s="662">
        <v>154.01</v>
      </c>
      <c r="M107" s="662">
        <v>1848.12</v>
      </c>
      <c r="N107" s="661">
        <v>12</v>
      </c>
      <c r="O107" s="742">
        <v>2</v>
      </c>
      <c r="P107" s="662">
        <v>1848.12</v>
      </c>
      <c r="Q107" s="677">
        <v>1</v>
      </c>
      <c r="R107" s="661">
        <v>12</v>
      </c>
      <c r="S107" s="677">
        <v>1</v>
      </c>
      <c r="T107" s="742">
        <v>2</v>
      </c>
      <c r="U107" s="700">
        <v>1</v>
      </c>
    </row>
    <row r="108" spans="1:21" ht="14.4" customHeight="1" x14ac:dyDescent="0.3">
      <c r="A108" s="660">
        <v>11</v>
      </c>
      <c r="B108" s="661" t="s">
        <v>578</v>
      </c>
      <c r="C108" s="661">
        <v>89301111</v>
      </c>
      <c r="D108" s="740" t="s">
        <v>4350</v>
      </c>
      <c r="E108" s="741" t="s">
        <v>2635</v>
      </c>
      <c r="F108" s="661" t="s">
        <v>2621</v>
      </c>
      <c r="G108" s="661" t="s">
        <v>2667</v>
      </c>
      <c r="H108" s="661" t="s">
        <v>1059</v>
      </c>
      <c r="I108" s="661" t="s">
        <v>1173</v>
      </c>
      <c r="J108" s="661" t="s">
        <v>1078</v>
      </c>
      <c r="K108" s="661" t="s">
        <v>1174</v>
      </c>
      <c r="L108" s="662">
        <v>625.29</v>
      </c>
      <c r="M108" s="662">
        <v>11255.219999999998</v>
      </c>
      <c r="N108" s="661">
        <v>18</v>
      </c>
      <c r="O108" s="742">
        <v>12</v>
      </c>
      <c r="P108" s="662">
        <v>9379.3499999999985</v>
      </c>
      <c r="Q108" s="677">
        <v>0.83333333333333337</v>
      </c>
      <c r="R108" s="661">
        <v>15</v>
      </c>
      <c r="S108" s="677">
        <v>0.83333333333333337</v>
      </c>
      <c r="T108" s="742">
        <v>9</v>
      </c>
      <c r="U108" s="700">
        <v>0.75</v>
      </c>
    </row>
    <row r="109" spans="1:21" ht="14.4" customHeight="1" x14ac:dyDescent="0.3">
      <c r="A109" s="660">
        <v>11</v>
      </c>
      <c r="B109" s="661" t="s">
        <v>578</v>
      </c>
      <c r="C109" s="661">
        <v>89301111</v>
      </c>
      <c r="D109" s="740" t="s">
        <v>4350</v>
      </c>
      <c r="E109" s="741" t="s">
        <v>2635</v>
      </c>
      <c r="F109" s="661" t="s">
        <v>2621</v>
      </c>
      <c r="G109" s="661" t="s">
        <v>2667</v>
      </c>
      <c r="H109" s="661" t="s">
        <v>1059</v>
      </c>
      <c r="I109" s="661" t="s">
        <v>1077</v>
      </c>
      <c r="J109" s="661" t="s">
        <v>1078</v>
      </c>
      <c r="K109" s="661" t="s">
        <v>1079</v>
      </c>
      <c r="L109" s="662">
        <v>937.93</v>
      </c>
      <c r="M109" s="662">
        <v>5627.58</v>
      </c>
      <c r="N109" s="661">
        <v>6</v>
      </c>
      <c r="O109" s="742">
        <v>4</v>
      </c>
      <c r="P109" s="662">
        <v>3751.72</v>
      </c>
      <c r="Q109" s="677">
        <v>0.66666666666666663</v>
      </c>
      <c r="R109" s="661">
        <v>4</v>
      </c>
      <c r="S109" s="677">
        <v>0.66666666666666663</v>
      </c>
      <c r="T109" s="742">
        <v>2.5</v>
      </c>
      <c r="U109" s="700">
        <v>0.625</v>
      </c>
    </row>
    <row r="110" spans="1:21" ht="14.4" customHeight="1" x14ac:dyDescent="0.3">
      <c r="A110" s="660">
        <v>11</v>
      </c>
      <c r="B110" s="661" t="s">
        <v>578</v>
      </c>
      <c r="C110" s="661">
        <v>89301111</v>
      </c>
      <c r="D110" s="740" t="s">
        <v>4350</v>
      </c>
      <c r="E110" s="741" t="s">
        <v>2635</v>
      </c>
      <c r="F110" s="661" t="s">
        <v>2621</v>
      </c>
      <c r="G110" s="661" t="s">
        <v>2668</v>
      </c>
      <c r="H110" s="661" t="s">
        <v>1059</v>
      </c>
      <c r="I110" s="661" t="s">
        <v>1064</v>
      </c>
      <c r="J110" s="661" t="s">
        <v>612</v>
      </c>
      <c r="K110" s="661" t="s">
        <v>613</v>
      </c>
      <c r="L110" s="662">
        <v>96.63</v>
      </c>
      <c r="M110" s="662">
        <v>193.26</v>
      </c>
      <c r="N110" s="661">
        <v>2</v>
      </c>
      <c r="O110" s="742">
        <v>2</v>
      </c>
      <c r="P110" s="662">
        <v>193.26</v>
      </c>
      <c r="Q110" s="677">
        <v>1</v>
      </c>
      <c r="R110" s="661">
        <v>2</v>
      </c>
      <c r="S110" s="677">
        <v>1</v>
      </c>
      <c r="T110" s="742">
        <v>2</v>
      </c>
      <c r="U110" s="700">
        <v>1</v>
      </c>
    </row>
    <row r="111" spans="1:21" ht="14.4" customHeight="1" x14ac:dyDescent="0.3">
      <c r="A111" s="660">
        <v>11</v>
      </c>
      <c r="B111" s="661" t="s">
        <v>578</v>
      </c>
      <c r="C111" s="661">
        <v>89301111</v>
      </c>
      <c r="D111" s="740" t="s">
        <v>4350</v>
      </c>
      <c r="E111" s="741" t="s">
        <v>2635</v>
      </c>
      <c r="F111" s="661" t="s">
        <v>2621</v>
      </c>
      <c r="G111" s="661" t="s">
        <v>2763</v>
      </c>
      <c r="H111" s="661" t="s">
        <v>579</v>
      </c>
      <c r="I111" s="661" t="s">
        <v>1896</v>
      </c>
      <c r="J111" s="661" t="s">
        <v>1897</v>
      </c>
      <c r="K111" s="661" t="s">
        <v>2764</v>
      </c>
      <c r="L111" s="662">
        <v>298.48</v>
      </c>
      <c r="M111" s="662">
        <v>2089.36</v>
      </c>
      <c r="N111" s="661">
        <v>7</v>
      </c>
      <c r="O111" s="742">
        <v>2.5</v>
      </c>
      <c r="P111" s="662">
        <v>2089.36</v>
      </c>
      <c r="Q111" s="677">
        <v>1</v>
      </c>
      <c r="R111" s="661">
        <v>7</v>
      </c>
      <c r="S111" s="677">
        <v>1</v>
      </c>
      <c r="T111" s="742">
        <v>2.5</v>
      </c>
      <c r="U111" s="700">
        <v>1</v>
      </c>
    </row>
    <row r="112" spans="1:21" ht="14.4" customHeight="1" x14ac:dyDescent="0.3">
      <c r="A112" s="660">
        <v>11</v>
      </c>
      <c r="B112" s="661" t="s">
        <v>578</v>
      </c>
      <c r="C112" s="661">
        <v>89301111</v>
      </c>
      <c r="D112" s="740" t="s">
        <v>4350</v>
      </c>
      <c r="E112" s="741" t="s">
        <v>2635</v>
      </c>
      <c r="F112" s="661" t="s">
        <v>2621</v>
      </c>
      <c r="G112" s="661" t="s">
        <v>2711</v>
      </c>
      <c r="H112" s="661" t="s">
        <v>579</v>
      </c>
      <c r="I112" s="661" t="s">
        <v>2765</v>
      </c>
      <c r="J112" s="661" t="s">
        <v>981</v>
      </c>
      <c r="K112" s="661" t="s">
        <v>2766</v>
      </c>
      <c r="L112" s="662">
        <v>0</v>
      </c>
      <c r="M112" s="662">
        <v>0</v>
      </c>
      <c r="N112" s="661">
        <v>3</v>
      </c>
      <c r="O112" s="742">
        <v>1</v>
      </c>
      <c r="P112" s="662">
        <v>0</v>
      </c>
      <c r="Q112" s="677"/>
      <c r="R112" s="661">
        <v>3</v>
      </c>
      <c r="S112" s="677">
        <v>1</v>
      </c>
      <c r="T112" s="742">
        <v>1</v>
      </c>
      <c r="U112" s="700">
        <v>1</v>
      </c>
    </row>
    <row r="113" spans="1:21" ht="14.4" customHeight="1" x14ac:dyDescent="0.3">
      <c r="A113" s="660">
        <v>11</v>
      </c>
      <c r="B113" s="661" t="s">
        <v>578</v>
      </c>
      <c r="C113" s="661">
        <v>89301111</v>
      </c>
      <c r="D113" s="740" t="s">
        <v>4350</v>
      </c>
      <c r="E113" s="741" t="s">
        <v>2635</v>
      </c>
      <c r="F113" s="661" t="s">
        <v>2621</v>
      </c>
      <c r="G113" s="661" t="s">
        <v>2767</v>
      </c>
      <c r="H113" s="661" t="s">
        <v>579</v>
      </c>
      <c r="I113" s="661" t="s">
        <v>816</v>
      </c>
      <c r="J113" s="661" t="s">
        <v>817</v>
      </c>
      <c r="K113" s="661" t="s">
        <v>2768</v>
      </c>
      <c r="L113" s="662">
        <v>112.13</v>
      </c>
      <c r="M113" s="662">
        <v>112.13</v>
      </c>
      <c r="N113" s="661">
        <v>1</v>
      </c>
      <c r="O113" s="742">
        <v>1</v>
      </c>
      <c r="P113" s="662">
        <v>112.13</v>
      </c>
      <c r="Q113" s="677">
        <v>1</v>
      </c>
      <c r="R113" s="661">
        <v>1</v>
      </c>
      <c r="S113" s="677">
        <v>1</v>
      </c>
      <c r="T113" s="742">
        <v>1</v>
      </c>
      <c r="U113" s="700">
        <v>1</v>
      </c>
    </row>
    <row r="114" spans="1:21" ht="14.4" customHeight="1" x14ac:dyDescent="0.3">
      <c r="A114" s="660">
        <v>11</v>
      </c>
      <c r="B114" s="661" t="s">
        <v>578</v>
      </c>
      <c r="C114" s="661">
        <v>89301111</v>
      </c>
      <c r="D114" s="740" t="s">
        <v>4350</v>
      </c>
      <c r="E114" s="741" t="s">
        <v>2635</v>
      </c>
      <c r="F114" s="661" t="s">
        <v>2621</v>
      </c>
      <c r="G114" s="661" t="s">
        <v>2674</v>
      </c>
      <c r="H114" s="661" t="s">
        <v>579</v>
      </c>
      <c r="I114" s="661" t="s">
        <v>736</v>
      </c>
      <c r="J114" s="661" t="s">
        <v>2675</v>
      </c>
      <c r="K114" s="661" t="s">
        <v>2676</v>
      </c>
      <c r="L114" s="662">
        <v>0</v>
      </c>
      <c r="M114" s="662">
        <v>0</v>
      </c>
      <c r="N114" s="661">
        <v>17</v>
      </c>
      <c r="O114" s="742">
        <v>16.5</v>
      </c>
      <c r="P114" s="662">
        <v>0</v>
      </c>
      <c r="Q114" s="677"/>
      <c r="R114" s="661">
        <v>8</v>
      </c>
      <c r="S114" s="677">
        <v>0.47058823529411764</v>
      </c>
      <c r="T114" s="742">
        <v>7.5</v>
      </c>
      <c r="U114" s="700">
        <v>0.45454545454545453</v>
      </c>
    </row>
    <row r="115" spans="1:21" ht="14.4" customHeight="1" x14ac:dyDescent="0.3">
      <c r="A115" s="660">
        <v>11</v>
      </c>
      <c r="B115" s="661" t="s">
        <v>578</v>
      </c>
      <c r="C115" s="661">
        <v>89301111</v>
      </c>
      <c r="D115" s="740" t="s">
        <v>4350</v>
      </c>
      <c r="E115" s="741" t="s">
        <v>2635</v>
      </c>
      <c r="F115" s="661" t="s">
        <v>2621</v>
      </c>
      <c r="G115" s="661" t="s">
        <v>2769</v>
      </c>
      <c r="H115" s="661" t="s">
        <v>579</v>
      </c>
      <c r="I115" s="661" t="s">
        <v>2770</v>
      </c>
      <c r="J115" s="661" t="s">
        <v>2771</v>
      </c>
      <c r="K115" s="661" t="s">
        <v>2772</v>
      </c>
      <c r="L115" s="662">
        <v>23.46</v>
      </c>
      <c r="M115" s="662">
        <v>46.92</v>
      </c>
      <c r="N115" s="661">
        <v>2</v>
      </c>
      <c r="O115" s="742">
        <v>1</v>
      </c>
      <c r="P115" s="662">
        <v>46.92</v>
      </c>
      <c r="Q115" s="677">
        <v>1</v>
      </c>
      <c r="R115" s="661">
        <v>2</v>
      </c>
      <c r="S115" s="677">
        <v>1</v>
      </c>
      <c r="T115" s="742">
        <v>1</v>
      </c>
      <c r="U115" s="700">
        <v>1</v>
      </c>
    </row>
    <row r="116" spans="1:21" ht="14.4" customHeight="1" x14ac:dyDescent="0.3">
      <c r="A116" s="660">
        <v>11</v>
      </c>
      <c r="B116" s="661" t="s">
        <v>578</v>
      </c>
      <c r="C116" s="661">
        <v>89301111</v>
      </c>
      <c r="D116" s="740" t="s">
        <v>4350</v>
      </c>
      <c r="E116" s="741" t="s">
        <v>2635</v>
      </c>
      <c r="F116" s="661" t="s">
        <v>2621</v>
      </c>
      <c r="G116" s="661" t="s">
        <v>2713</v>
      </c>
      <c r="H116" s="661" t="s">
        <v>1059</v>
      </c>
      <c r="I116" s="661" t="s">
        <v>2773</v>
      </c>
      <c r="J116" s="661" t="s">
        <v>2774</v>
      </c>
      <c r="K116" s="661" t="s">
        <v>2775</v>
      </c>
      <c r="L116" s="662">
        <v>32.74</v>
      </c>
      <c r="M116" s="662">
        <v>98.22</v>
      </c>
      <c r="N116" s="661">
        <v>3</v>
      </c>
      <c r="O116" s="742">
        <v>3</v>
      </c>
      <c r="P116" s="662">
        <v>98.22</v>
      </c>
      <c r="Q116" s="677">
        <v>1</v>
      </c>
      <c r="R116" s="661">
        <v>3</v>
      </c>
      <c r="S116" s="677">
        <v>1</v>
      </c>
      <c r="T116" s="742">
        <v>3</v>
      </c>
      <c r="U116" s="700">
        <v>1</v>
      </c>
    </row>
    <row r="117" spans="1:21" ht="14.4" customHeight="1" x14ac:dyDescent="0.3">
      <c r="A117" s="660">
        <v>11</v>
      </c>
      <c r="B117" s="661" t="s">
        <v>578</v>
      </c>
      <c r="C117" s="661">
        <v>89301111</v>
      </c>
      <c r="D117" s="740" t="s">
        <v>4350</v>
      </c>
      <c r="E117" s="741" t="s">
        <v>2635</v>
      </c>
      <c r="F117" s="661" t="s">
        <v>2621</v>
      </c>
      <c r="G117" s="661" t="s">
        <v>2713</v>
      </c>
      <c r="H117" s="661" t="s">
        <v>1059</v>
      </c>
      <c r="I117" s="661" t="s">
        <v>2776</v>
      </c>
      <c r="J117" s="661" t="s">
        <v>2715</v>
      </c>
      <c r="K117" s="661" t="s">
        <v>2777</v>
      </c>
      <c r="L117" s="662">
        <v>49.12</v>
      </c>
      <c r="M117" s="662">
        <v>49.12</v>
      </c>
      <c r="N117" s="661">
        <v>1</v>
      </c>
      <c r="O117" s="742">
        <v>0.5</v>
      </c>
      <c r="P117" s="662">
        <v>49.12</v>
      </c>
      <c r="Q117" s="677">
        <v>1</v>
      </c>
      <c r="R117" s="661">
        <v>1</v>
      </c>
      <c r="S117" s="677">
        <v>1</v>
      </c>
      <c r="T117" s="742">
        <v>0.5</v>
      </c>
      <c r="U117" s="700">
        <v>1</v>
      </c>
    </row>
    <row r="118" spans="1:21" ht="14.4" customHeight="1" x14ac:dyDescent="0.3">
      <c r="A118" s="660">
        <v>11</v>
      </c>
      <c r="B118" s="661" t="s">
        <v>578</v>
      </c>
      <c r="C118" s="661">
        <v>89301111</v>
      </c>
      <c r="D118" s="740" t="s">
        <v>4350</v>
      </c>
      <c r="E118" s="741" t="s">
        <v>2635</v>
      </c>
      <c r="F118" s="661" t="s">
        <v>2622</v>
      </c>
      <c r="G118" s="661" t="s">
        <v>2677</v>
      </c>
      <c r="H118" s="661" t="s">
        <v>579</v>
      </c>
      <c r="I118" s="661" t="s">
        <v>2778</v>
      </c>
      <c r="J118" s="661" t="s">
        <v>2779</v>
      </c>
      <c r="K118" s="661" t="s">
        <v>2780</v>
      </c>
      <c r="L118" s="662">
        <v>1110</v>
      </c>
      <c r="M118" s="662">
        <v>1110</v>
      </c>
      <c r="N118" s="661">
        <v>1</v>
      </c>
      <c r="O118" s="742">
        <v>1</v>
      </c>
      <c r="P118" s="662">
        <v>1110</v>
      </c>
      <c r="Q118" s="677">
        <v>1</v>
      </c>
      <c r="R118" s="661">
        <v>1</v>
      </c>
      <c r="S118" s="677">
        <v>1</v>
      </c>
      <c r="T118" s="742">
        <v>1</v>
      </c>
      <c r="U118" s="700">
        <v>1</v>
      </c>
    </row>
    <row r="119" spans="1:21" ht="14.4" customHeight="1" x14ac:dyDescent="0.3">
      <c r="A119" s="660">
        <v>11</v>
      </c>
      <c r="B119" s="661" t="s">
        <v>578</v>
      </c>
      <c r="C119" s="661">
        <v>89301111</v>
      </c>
      <c r="D119" s="740" t="s">
        <v>4350</v>
      </c>
      <c r="E119" s="741" t="s">
        <v>2635</v>
      </c>
      <c r="F119" s="661" t="s">
        <v>2622</v>
      </c>
      <c r="G119" s="661" t="s">
        <v>2677</v>
      </c>
      <c r="H119" s="661" t="s">
        <v>579</v>
      </c>
      <c r="I119" s="661" t="s">
        <v>2781</v>
      </c>
      <c r="J119" s="661" t="s">
        <v>2782</v>
      </c>
      <c r="K119" s="661" t="s">
        <v>2783</v>
      </c>
      <c r="L119" s="662">
        <v>1200</v>
      </c>
      <c r="M119" s="662">
        <v>1200</v>
      </c>
      <c r="N119" s="661">
        <v>1</v>
      </c>
      <c r="O119" s="742">
        <v>1</v>
      </c>
      <c r="P119" s="662"/>
      <c r="Q119" s="677">
        <v>0</v>
      </c>
      <c r="R119" s="661"/>
      <c r="S119" s="677">
        <v>0</v>
      </c>
      <c r="T119" s="742"/>
      <c r="U119" s="700">
        <v>0</v>
      </c>
    </row>
    <row r="120" spans="1:21" ht="14.4" customHeight="1" x14ac:dyDescent="0.3">
      <c r="A120" s="660">
        <v>11</v>
      </c>
      <c r="B120" s="661" t="s">
        <v>578</v>
      </c>
      <c r="C120" s="661">
        <v>89301111</v>
      </c>
      <c r="D120" s="740" t="s">
        <v>4350</v>
      </c>
      <c r="E120" s="741" t="s">
        <v>2635</v>
      </c>
      <c r="F120" s="661" t="s">
        <v>2622</v>
      </c>
      <c r="G120" s="661" t="s">
        <v>2677</v>
      </c>
      <c r="H120" s="661" t="s">
        <v>579</v>
      </c>
      <c r="I120" s="661" t="s">
        <v>2784</v>
      </c>
      <c r="J120" s="661" t="s">
        <v>2785</v>
      </c>
      <c r="K120" s="661" t="s">
        <v>2786</v>
      </c>
      <c r="L120" s="662">
        <v>1400</v>
      </c>
      <c r="M120" s="662">
        <v>1400</v>
      </c>
      <c r="N120" s="661">
        <v>1</v>
      </c>
      <c r="O120" s="742">
        <v>1</v>
      </c>
      <c r="P120" s="662">
        <v>1400</v>
      </c>
      <c r="Q120" s="677">
        <v>1</v>
      </c>
      <c r="R120" s="661">
        <v>1</v>
      </c>
      <c r="S120" s="677">
        <v>1</v>
      </c>
      <c r="T120" s="742">
        <v>1</v>
      </c>
      <c r="U120" s="700">
        <v>1</v>
      </c>
    </row>
    <row r="121" spans="1:21" ht="14.4" customHeight="1" x14ac:dyDescent="0.3">
      <c r="A121" s="660">
        <v>11</v>
      </c>
      <c r="B121" s="661" t="s">
        <v>578</v>
      </c>
      <c r="C121" s="661">
        <v>89301111</v>
      </c>
      <c r="D121" s="740" t="s">
        <v>4350</v>
      </c>
      <c r="E121" s="741" t="s">
        <v>2635</v>
      </c>
      <c r="F121" s="661" t="s">
        <v>2622</v>
      </c>
      <c r="G121" s="661" t="s">
        <v>2677</v>
      </c>
      <c r="H121" s="661" t="s">
        <v>579</v>
      </c>
      <c r="I121" s="661" t="s">
        <v>2678</v>
      </c>
      <c r="J121" s="661" t="s">
        <v>2679</v>
      </c>
      <c r="K121" s="661" t="s">
        <v>2680</v>
      </c>
      <c r="L121" s="662">
        <v>200</v>
      </c>
      <c r="M121" s="662">
        <v>400</v>
      </c>
      <c r="N121" s="661">
        <v>2</v>
      </c>
      <c r="O121" s="742">
        <v>1</v>
      </c>
      <c r="P121" s="662">
        <v>400</v>
      </c>
      <c r="Q121" s="677">
        <v>1</v>
      </c>
      <c r="R121" s="661">
        <v>2</v>
      </c>
      <c r="S121" s="677">
        <v>1</v>
      </c>
      <c r="T121" s="742">
        <v>1</v>
      </c>
      <c r="U121" s="700">
        <v>1</v>
      </c>
    </row>
    <row r="122" spans="1:21" ht="14.4" customHeight="1" x14ac:dyDescent="0.3">
      <c r="A122" s="660">
        <v>11</v>
      </c>
      <c r="B122" s="661" t="s">
        <v>578</v>
      </c>
      <c r="C122" s="661">
        <v>89301111</v>
      </c>
      <c r="D122" s="740" t="s">
        <v>4350</v>
      </c>
      <c r="E122" s="741" t="s">
        <v>2635</v>
      </c>
      <c r="F122" s="661" t="s">
        <v>2622</v>
      </c>
      <c r="G122" s="661" t="s">
        <v>2677</v>
      </c>
      <c r="H122" s="661" t="s">
        <v>579</v>
      </c>
      <c r="I122" s="661" t="s">
        <v>2681</v>
      </c>
      <c r="J122" s="661" t="s">
        <v>2682</v>
      </c>
      <c r="K122" s="661" t="s">
        <v>2683</v>
      </c>
      <c r="L122" s="662">
        <v>278.75</v>
      </c>
      <c r="M122" s="662">
        <v>1115</v>
      </c>
      <c r="N122" s="661">
        <v>4</v>
      </c>
      <c r="O122" s="742">
        <v>2</v>
      </c>
      <c r="P122" s="662">
        <v>1115</v>
      </c>
      <c r="Q122" s="677">
        <v>1</v>
      </c>
      <c r="R122" s="661">
        <v>4</v>
      </c>
      <c r="S122" s="677">
        <v>1</v>
      </c>
      <c r="T122" s="742">
        <v>2</v>
      </c>
      <c r="U122" s="700">
        <v>1</v>
      </c>
    </row>
    <row r="123" spans="1:21" ht="14.4" customHeight="1" x14ac:dyDescent="0.3">
      <c r="A123" s="660">
        <v>11</v>
      </c>
      <c r="B123" s="661" t="s">
        <v>578</v>
      </c>
      <c r="C123" s="661">
        <v>89301111</v>
      </c>
      <c r="D123" s="740" t="s">
        <v>4350</v>
      </c>
      <c r="E123" s="741" t="s">
        <v>2635</v>
      </c>
      <c r="F123" s="661" t="s">
        <v>2622</v>
      </c>
      <c r="G123" s="661" t="s">
        <v>2677</v>
      </c>
      <c r="H123" s="661" t="s">
        <v>579</v>
      </c>
      <c r="I123" s="661" t="s">
        <v>2787</v>
      </c>
      <c r="J123" s="661" t="s">
        <v>2788</v>
      </c>
      <c r="K123" s="661" t="s">
        <v>2789</v>
      </c>
      <c r="L123" s="662">
        <v>2400</v>
      </c>
      <c r="M123" s="662">
        <v>2400</v>
      </c>
      <c r="N123" s="661">
        <v>1</v>
      </c>
      <c r="O123" s="742">
        <v>1</v>
      </c>
      <c r="P123" s="662"/>
      <c r="Q123" s="677">
        <v>0</v>
      </c>
      <c r="R123" s="661"/>
      <c r="S123" s="677">
        <v>0</v>
      </c>
      <c r="T123" s="742"/>
      <c r="U123" s="700">
        <v>0</v>
      </c>
    </row>
    <row r="124" spans="1:21" ht="14.4" customHeight="1" x14ac:dyDescent="0.3">
      <c r="A124" s="660">
        <v>11</v>
      </c>
      <c r="B124" s="661" t="s">
        <v>578</v>
      </c>
      <c r="C124" s="661">
        <v>89301111</v>
      </c>
      <c r="D124" s="740" t="s">
        <v>4350</v>
      </c>
      <c r="E124" s="741" t="s">
        <v>2635</v>
      </c>
      <c r="F124" s="661" t="s">
        <v>2622</v>
      </c>
      <c r="G124" s="661" t="s">
        <v>2677</v>
      </c>
      <c r="H124" s="661" t="s">
        <v>579</v>
      </c>
      <c r="I124" s="661" t="s">
        <v>2790</v>
      </c>
      <c r="J124" s="661" t="s">
        <v>2791</v>
      </c>
      <c r="K124" s="661" t="s">
        <v>2792</v>
      </c>
      <c r="L124" s="662">
        <v>1200</v>
      </c>
      <c r="M124" s="662">
        <v>1200</v>
      </c>
      <c r="N124" s="661">
        <v>1</v>
      </c>
      <c r="O124" s="742">
        <v>1</v>
      </c>
      <c r="P124" s="662">
        <v>1200</v>
      </c>
      <c r="Q124" s="677">
        <v>1</v>
      </c>
      <c r="R124" s="661">
        <v>1</v>
      </c>
      <c r="S124" s="677">
        <v>1</v>
      </c>
      <c r="T124" s="742">
        <v>1</v>
      </c>
      <c r="U124" s="700">
        <v>1</v>
      </c>
    </row>
    <row r="125" spans="1:21" ht="14.4" customHeight="1" x14ac:dyDescent="0.3">
      <c r="A125" s="660">
        <v>11</v>
      </c>
      <c r="B125" s="661" t="s">
        <v>578</v>
      </c>
      <c r="C125" s="661">
        <v>89301111</v>
      </c>
      <c r="D125" s="740" t="s">
        <v>4350</v>
      </c>
      <c r="E125" s="741" t="s">
        <v>2635</v>
      </c>
      <c r="F125" s="661" t="s">
        <v>2622</v>
      </c>
      <c r="G125" s="661" t="s">
        <v>2677</v>
      </c>
      <c r="H125" s="661" t="s">
        <v>579</v>
      </c>
      <c r="I125" s="661" t="s">
        <v>2793</v>
      </c>
      <c r="J125" s="661" t="s">
        <v>2794</v>
      </c>
      <c r="K125" s="661" t="s">
        <v>2795</v>
      </c>
      <c r="L125" s="662">
        <v>1500</v>
      </c>
      <c r="M125" s="662">
        <v>1500</v>
      </c>
      <c r="N125" s="661">
        <v>1</v>
      </c>
      <c r="O125" s="742">
        <v>1</v>
      </c>
      <c r="P125" s="662">
        <v>1500</v>
      </c>
      <c r="Q125" s="677">
        <v>1</v>
      </c>
      <c r="R125" s="661">
        <v>1</v>
      </c>
      <c r="S125" s="677">
        <v>1</v>
      </c>
      <c r="T125" s="742">
        <v>1</v>
      </c>
      <c r="U125" s="700">
        <v>1</v>
      </c>
    </row>
    <row r="126" spans="1:21" ht="14.4" customHeight="1" x14ac:dyDescent="0.3">
      <c r="A126" s="660">
        <v>11</v>
      </c>
      <c r="B126" s="661" t="s">
        <v>578</v>
      </c>
      <c r="C126" s="661">
        <v>89301111</v>
      </c>
      <c r="D126" s="740" t="s">
        <v>4350</v>
      </c>
      <c r="E126" s="741" t="s">
        <v>2635</v>
      </c>
      <c r="F126" s="661" t="s">
        <v>2622</v>
      </c>
      <c r="G126" s="661" t="s">
        <v>2677</v>
      </c>
      <c r="H126" s="661" t="s">
        <v>579</v>
      </c>
      <c r="I126" s="661" t="s">
        <v>2796</v>
      </c>
      <c r="J126" s="661" t="s">
        <v>2797</v>
      </c>
      <c r="K126" s="661" t="s">
        <v>2798</v>
      </c>
      <c r="L126" s="662">
        <v>1200</v>
      </c>
      <c r="M126" s="662">
        <v>1200</v>
      </c>
      <c r="N126" s="661">
        <v>1</v>
      </c>
      <c r="O126" s="742">
        <v>1</v>
      </c>
      <c r="P126" s="662">
        <v>1200</v>
      </c>
      <c r="Q126" s="677">
        <v>1</v>
      </c>
      <c r="R126" s="661">
        <v>1</v>
      </c>
      <c r="S126" s="677">
        <v>1</v>
      </c>
      <c r="T126" s="742">
        <v>1</v>
      </c>
      <c r="U126" s="700">
        <v>1</v>
      </c>
    </row>
    <row r="127" spans="1:21" ht="14.4" customHeight="1" x14ac:dyDescent="0.3">
      <c r="A127" s="660">
        <v>11</v>
      </c>
      <c r="B127" s="661" t="s">
        <v>578</v>
      </c>
      <c r="C127" s="661">
        <v>89301111</v>
      </c>
      <c r="D127" s="740" t="s">
        <v>4350</v>
      </c>
      <c r="E127" s="741" t="s">
        <v>2635</v>
      </c>
      <c r="F127" s="661" t="s">
        <v>2622</v>
      </c>
      <c r="G127" s="661" t="s">
        <v>2720</v>
      </c>
      <c r="H127" s="661" t="s">
        <v>579</v>
      </c>
      <c r="I127" s="661" t="s">
        <v>2691</v>
      </c>
      <c r="J127" s="661" t="s">
        <v>2692</v>
      </c>
      <c r="K127" s="661" t="s">
        <v>2693</v>
      </c>
      <c r="L127" s="662">
        <v>500</v>
      </c>
      <c r="M127" s="662">
        <v>500</v>
      </c>
      <c r="N127" s="661">
        <v>1</v>
      </c>
      <c r="O127" s="742">
        <v>1</v>
      </c>
      <c r="P127" s="662">
        <v>500</v>
      </c>
      <c r="Q127" s="677">
        <v>1</v>
      </c>
      <c r="R127" s="661">
        <v>1</v>
      </c>
      <c r="S127" s="677">
        <v>1</v>
      </c>
      <c r="T127" s="742">
        <v>1</v>
      </c>
      <c r="U127" s="700">
        <v>1</v>
      </c>
    </row>
    <row r="128" spans="1:21" ht="14.4" customHeight="1" x14ac:dyDescent="0.3">
      <c r="A128" s="660">
        <v>11</v>
      </c>
      <c r="B128" s="661" t="s">
        <v>578</v>
      </c>
      <c r="C128" s="661">
        <v>89301111</v>
      </c>
      <c r="D128" s="740" t="s">
        <v>4350</v>
      </c>
      <c r="E128" s="741" t="s">
        <v>2636</v>
      </c>
      <c r="F128" s="661" t="s">
        <v>2621</v>
      </c>
      <c r="G128" s="661" t="s">
        <v>2654</v>
      </c>
      <c r="H128" s="661" t="s">
        <v>579</v>
      </c>
      <c r="I128" s="661" t="s">
        <v>1210</v>
      </c>
      <c r="J128" s="661" t="s">
        <v>2491</v>
      </c>
      <c r="K128" s="661" t="s">
        <v>2492</v>
      </c>
      <c r="L128" s="662">
        <v>156.86000000000001</v>
      </c>
      <c r="M128" s="662">
        <v>156.86000000000001</v>
      </c>
      <c r="N128" s="661">
        <v>1</v>
      </c>
      <c r="O128" s="742">
        <v>0.5</v>
      </c>
      <c r="P128" s="662">
        <v>156.86000000000001</v>
      </c>
      <c r="Q128" s="677">
        <v>1</v>
      </c>
      <c r="R128" s="661">
        <v>1</v>
      </c>
      <c r="S128" s="677">
        <v>1</v>
      </c>
      <c r="T128" s="742">
        <v>0.5</v>
      </c>
      <c r="U128" s="700">
        <v>1</v>
      </c>
    </row>
    <row r="129" spans="1:21" ht="14.4" customHeight="1" x14ac:dyDescent="0.3">
      <c r="A129" s="660">
        <v>11</v>
      </c>
      <c r="B129" s="661" t="s">
        <v>578</v>
      </c>
      <c r="C129" s="661">
        <v>89301111</v>
      </c>
      <c r="D129" s="740" t="s">
        <v>4350</v>
      </c>
      <c r="E129" s="741" t="s">
        <v>2636</v>
      </c>
      <c r="F129" s="661" t="s">
        <v>2621</v>
      </c>
      <c r="G129" s="661" t="s">
        <v>2655</v>
      </c>
      <c r="H129" s="661" t="s">
        <v>1059</v>
      </c>
      <c r="I129" s="661" t="s">
        <v>1243</v>
      </c>
      <c r="J129" s="661" t="s">
        <v>1244</v>
      </c>
      <c r="K129" s="661" t="s">
        <v>1578</v>
      </c>
      <c r="L129" s="662">
        <v>178.27</v>
      </c>
      <c r="M129" s="662">
        <v>356.54</v>
      </c>
      <c r="N129" s="661">
        <v>2</v>
      </c>
      <c r="O129" s="742">
        <v>1</v>
      </c>
      <c r="P129" s="662">
        <v>356.54</v>
      </c>
      <c r="Q129" s="677">
        <v>1</v>
      </c>
      <c r="R129" s="661">
        <v>2</v>
      </c>
      <c r="S129" s="677">
        <v>1</v>
      </c>
      <c r="T129" s="742">
        <v>1</v>
      </c>
      <c r="U129" s="700">
        <v>1</v>
      </c>
    </row>
    <row r="130" spans="1:21" ht="14.4" customHeight="1" x14ac:dyDescent="0.3">
      <c r="A130" s="660">
        <v>11</v>
      </c>
      <c r="B130" s="661" t="s">
        <v>578</v>
      </c>
      <c r="C130" s="661">
        <v>89301111</v>
      </c>
      <c r="D130" s="740" t="s">
        <v>4350</v>
      </c>
      <c r="E130" s="741" t="s">
        <v>2636</v>
      </c>
      <c r="F130" s="661" t="s">
        <v>2621</v>
      </c>
      <c r="G130" s="661" t="s">
        <v>2655</v>
      </c>
      <c r="H130" s="661" t="s">
        <v>1059</v>
      </c>
      <c r="I130" s="661" t="s">
        <v>1243</v>
      </c>
      <c r="J130" s="661" t="s">
        <v>1244</v>
      </c>
      <c r="K130" s="661" t="s">
        <v>1578</v>
      </c>
      <c r="L130" s="662">
        <v>184.22</v>
      </c>
      <c r="M130" s="662">
        <v>3500.1800000000003</v>
      </c>
      <c r="N130" s="661">
        <v>19</v>
      </c>
      <c r="O130" s="742">
        <v>6.5</v>
      </c>
      <c r="P130" s="662">
        <v>2026.42</v>
      </c>
      <c r="Q130" s="677">
        <v>0.57894736842105265</v>
      </c>
      <c r="R130" s="661">
        <v>11</v>
      </c>
      <c r="S130" s="677">
        <v>0.57894736842105265</v>
      </c>
      <c r="T130" s="742">
        <v>3.5</v>
      </c>
      <c r="U130" s="700">
        <v>0.53846153846153844</v>
      </c>
    </row>
    <row r="131" spans="1:21" ht="14.4" customHeight="1" x14ac:dyDescent="0.3">
      <c r="A131" s="660">
        <v>11</v>
      </c>
      <c r="B131" s="661" t="s">
        <v>578</v>
      </c>
      <c r="C131" s="661">
        <v>89301111</v>
      </c>
      <c r="D131" s="740" t="s">
        <v>4350</v>
      </c>
      <c r="E131" s="741" t="s">
        <v>2636</v>
      </c>
      <c r="F131" s="661" t="s">
        <v>2621</v>
      </c>
      <c r="G131" s="661" t="s">
        <v>2740</v>
      </c>
      <c r="H131" s="661" t="s">
        <v>579</v>
      </c>
      <c r="I131" s="661" t="s">
        <v>820</v>
      </c>
      <c r="J131" s="661" t="s">
        <v>683</v>
      </c>
      <c r="K131" s="661" t="s">
        <v>2741</v>
      </c>
      <c r="L131" s="662">
        <v>57.65</v>
      </c>
      <c r="M131" s="662">
        <v>57.65</v>
      </c>
      <c r="N131" s="661">
        <v>1</v>
      </c>
      <c r="O131" s="742">
        <v>0.5</v>
      </c>
      <c r="P131" s="662">
        <v>57.65</v>
      </c>
      <c r="Q131" s="677">
        <v>1</v>
      </c>
      <c r="R131" s="661">
        <v>1</v>
      </c>
      <c r="S131" s="677">
        <v>1</v>
      </c>
      <c r="T131" s="742">
        <v>0.5</v>
      </c>
      <c r="U131" s="700">
        <v>1</v>
      </c>
    </row>
    <row r="132" spans="1:21" ht="14.4" customHeight="1" x14ac:dyDescent="0.3">
      <c r="A132" s="660">
        <v>11</v>
      </c>
      <c r="B132" s="661" t="s">
        <v>578</v>
      </c>
      <c r="C132" s="661">
        <v>89301111</v>
      </c>
      <c r="D132" s="740" t="s">
        <v>4350</v>
      </c>
      <c r="E132" s="741" t="s">
        <v>2636</v>
      </c>
      <c r="F132" s="661" t="s">
        <v>2621</v>
      </c>
      <c r="G132" s="661" t="s">
        <v>2799</v>
      </c>
      <c r="H132" s="661" t="s">
        <v>579</v>
      </c>
      <c r="I132" s="661" t="s">
        <v>2800</v>
      </c>
      <c r="J132" s="661" t="s">
        <v>2801</v>
      </c>
      <c r="K132" s="661" t="s">
        <v>2802</v>
      </c>
      <c r="L132" s="662">
        <v>937.93</v>
      </c>
      <c r="M132" s="662">
        <v>1875.86</v>
      </c>
      <c r="N132" s="661">
        <v>2</v>
      </c>
      <c r="O132" s="742">
        <v>1</v>
      </c>
      <c r="P132" s="662"/>
      <c r="Q132" s="677">
        <v>0</v>
      </c>
      <c r="R132" s="661"/>
      <c r="S132" s="677">
        <v>0</v>
      </c>
      <c r="T132" s="742"/>
      <c r="U132" s="700">
        <v>0</v>
      </c>
    </row>
    <row r="133" spans="1:21" ht="14.4" customHeight="1" x14ac:dyDescent="0.3">
      <c r="A133" s="660">
        <v>11</v>
      </c>
      <c r="B133" s="661" t="s">
        <v>578</v>
      </c>
      <c r="C133" s="661">
        <v>89301111</v>
      </c>
      <c r="D133" s="740" t="s">
        <v>4350</v>
      </c>
      <c r="E133" s="741" t="s">
        <v>2636</v>
      </c>
      <c r="F133" s="661" t="s">
        <v>2621</v>
      </c>
      <c r="G133" s="661" t="s">
        <v>2662</v>
      </c>
      <c r="H133" s="661" t="s">
        <v>579</v>
      </c>
      <c r="I133" s="661" t="s">
        <v>839</v>
      </c>
      <c r="J133" s="661" t="s">
        <v>840</v>
      </c>
      <c r="K133" s="661" t="s">
        <v>2663</v>
      </c>
      <c r="L133" s="662">
        <v>0</v>
      </c>
      <c r="M133" s="662">
        <v>0</v>
      </c>
      <c r="N133" s="661">
        <v>1</v>
      </c>
      <c r="O133" s="742">
        <v>0.5</v>
      </c>
      <c r="P133" s="662">
        <v>0</v>
      </c>
      <c r="Q133" s="677"/>
      <c r="R133" s="661">
        <v>1</v>
      </c>
      <c r="S133" s="677">
        <v>1</v>
      </c>
      <c r="T133" s="742">
        <v>0.5</v>
      </c>
      <c r="U133" s="700">
        <v>1</v>
      </c>
    </row>
    <row r="134" spans="1:21" ht="14.4" customHeight="1" x14ac:dyDescent="0.3">
      <c r="A134" s="660">
        <v>11</v>
      </c>
      <c r="B134" s="661" t="s">
        <v>578</v>
      </c>
      <c r="C134" s="661">
        <v>89301111</v>
      </c>
      <c r="D134" s="740" t="s">
        <v>4350</v>
      </c>
      <c r="E134" s="741" t="s">
        <v>2636</v>
      </c>
      <c r="F134" s="661" t="s">
        <v>2621</v>
      </c>
      <c r="G134" s="661" t="s">
        <v>2667</v>
      </c>
      <c r="H134" s="661" t="s">
        <v>1059</v>
      </c>
      <c r="I134" s="661" t="s">
        <v>1170</v>
      </c>
      <c r="J134" s="661" t="s">
        <v>1078</v>
      </c>
      <c r="K134" s="661" t="s">
        <v>1171</v>
      </c>
      <c r="L134" s="662">
        <v>468.96</v>
      </c>
      <c r="M134" s="662">
        <v>937.92</v>
      </c>
      <c r="N134" s="661">
        <v>2</v>
      </c>
      <c r="O134" s="742">
        <v>2</v>
      </c>
      <c r="P134" s="662">
        <v>937.92</v>
      </c>
      <c r="Q134" s="677">
        <v>1</v>
      </c>
      <c r="R134" s="661">
        <v>2</v>
      </c>
      <c r="S134" s="677">
        <v>1</v>
      </c>
      <c r="T134" s="742">
        <v>2</v>
      </c>
      <c r="U134" s="700">
        <v>1</v>
      </c>
    </row>
    <row r="135" spans="1:21" ht="14.4" customHeight="1" x14ac:dyDescent="0.3">
      <c r="A135" s="660">
        <v>11</v>
      </c>
      <c r="B135" s="661" t="s">
        <v>578</v>
      </c>
      <c r="C135" s="661">
        <v>89301111</v>
      </c>
      <c r="D135" s="740" t="s">
        <v>4350</v>
      </c>
      <c r="E135" s="741" t="s">
        <v>2636</v>
      </c>
      <c r="F135" s="661" t="s">
        <v>2621</v>
      </c>
      <c r="G135" s="661" t="s">
        <v>2667</v>
      </c>
      <c r="H135" s="661" t="s">
        <v>1059</v>
      </c>
      <c r="I135" s="661" t="s">
        <v>1173</v>
      </c>
      <c r="J135" s="661" t="s">
        <v>1078</v>
      </c>
      <c r="K135" s="661" t="s">
        <v>1174</v>
      </c>
      <c r="L135" s="662">
        <v>625.29</v>
      </c>
      <c r="M135" s="662">
        <v>18133.410000000003</v>
      </c>
      <c r="N135" s="661">
        <v>29</v>
      </c>
      <c r="O135" s="742">
        <v>23</v>
      </c>
      <c r="P135" s="662">
        <v>13131.090000000004</v>
      </c>
      <c r="Q135" s="677">
        <v>0.72413793103448287</v>
      </c>
      <c r="R135" s="661">
        <v>21</v>
      </c>
      <c r="S135" s="677">
        <v>0.72413793103448276</v>
      </c>
      <c r="T135" s="742">
        <v>17</v>
      </c>
      <c r="U135" s="700">
        <v>0.73913043478260865</v>
      </c>
    </row>
    <row r="136" spans="1:21" ht="14.4" customHeight="1" x14ac:dyDescent="0.3">
      <c r="A136" s="660">
        <v>11</v>
      </c>
      <c r="B136" s="661" t="s">
        <v>578</v>
      </c>
      <c r="C136" s="661">
        <v>89301111</v>
      </c>
      <c r="D136" s="740" t="s">
        <v>4350</v>
      </c>
      <c r="E136" s="741" t="s">
        <v>2636</v>
      </c>
      <c r="F136" s="661" t="s">
        <v>2621</v>
      </c>
      <c r="G136" s="661" t="s">
        <v>2667</v>
      </c>
      <c r="H136" s="661" t="s">
        <v>1059</v>
      </c>
      <c r="I136" s="661" t="s">
        <v>1077</v>
      </c>
      <c r="J136" s="661" t="s">
        <v>1078</v>
      </c>
      <c r="K136" s="661" t="s">
        <v>1079</v>
      </c>
      <c r="L136" s="662">
        <v>937.93</v>
      </c>
      <c r="M136" s="662">
        <v>43144.780000000006</v>
      </c>
      <c r="N136" s="661">
        <v>46</v>
      </c>
      <c r="O136" s="742">
        <v>43.5</v>
      </c>
      <c r="P136" s="662">
        <v>29075.830000000005</v>
      </c>
      <c r="Q136" s="677">
        <v>0.67391304347826086</v>
      </c>
      <c r="R136" s="661">
        <v>31</v>
      </c>
      <c r="S136" s="677">
        <v>0.67391304347826086</v>
      </c>
      <c r="T136" s="742">
        <v>30</v>
      </c>
      <c r="U136" s="700">
        <v>0.68965517241379315</v>
      </c>
    </row>
    <row r="137" spans="1:21" ht="14.4" customHeight="1" x14ac:dyDescent="0.3">
      <c r="A137" s="660">
        <v>11</v>
      </c>
      <c r="B137" s="661" t="s">
        <v>578</v>
      </c>
      <c r="C137" s="661">
        <v>89301111</v>
      </c>
      <c r="D137" s="740" t="s">
        <v>4350</v>
      </c>
      <c r="E137" s="741" t="s">
        <v>2636</v>
      </c>
      <c r="F137" s="661" t="s">
        <v>2621</v>
      </c>
      <c r="G137" s="661" t="s">
        <v>2667</v>
      </c>
      <c r="H137" s="661" t="s">
        <v>1059</v>
      </c>
      <c r="I137" s="661" t="s">
        <v>1081</v>
      </c>
      <c r="J137" s="661" t="s">
        <v>1078</v>
      </c>
      <c r="K137" s="661" t="s">
        <v>1082</v>
      </c>
      <c r="L137" s="662">
        <v>1166.47</v>
      </c>
      <c r="M137" s="662">
        <v>2332.94</v>
      </c>
      <c r="N137" s="661">
        <v>2</v>
      </c>
      <c r="O137" s="742">
        <v>2</v>
      </c>
      <c r="P137" s="662">
        <v>1166.47</v>
      </c>
      <c r="Q137" s="677">
        <v>0.5</v>
      </c>
      <c r="R137" s="661">
        <v>1</v>
      </c>
      <c r="S137" s="677">
        <v>0.5</v>
      </c>
      <c r="T137" s="742">
        <v>1</v>
      </c>
      <c r="U137" s="700">
        <v>0.5</v>
      </c>
    </row>
    <row r="138" spans="1:21" ht="14.4" customHeight="1" x14ac:dyDescent="0.3">
      <c r="A138" s="660">
        <v>11</v>
      </c>
      <c r="B138" s="661" t="s">
        <v>578</v>
      </c>
      <c r="C138" s="661">
        <v>89301111</v>
      </c>
      <c r="D138" s="740" t="s">
        <v>4350</v>
      </c>
      <c r="E138" s="741" t="s">
        <v>2636</v>
      </c>
      <c r="F138" s="661" t="s">
        <v>2621</v>
      </c>
      <c r="G138" s="661" t="s">
        <v>2668</v>
      </c>
      <c r="H138" s="661" t="s">
        <v>1059</v>
      </c>
      <c r="I138" s="661" t="s">
        <v>1064</v>
      </c>
      <c r="J138" s="661" t="s">
        <v>612</v>
      </c>
      <c r="K138" s="661" t="s">
        <v>613</v>
      </c>
      <c r="L138" s="662">
        <v>96.63</v>
      </c>
      <c r="M138" s="662">
        <v>96.63</v>
      </c>
      <c r="N138" s="661">
        <v>1</v>
      </c>
      <c r="O138" s="742">
        <v>0.5</v>
      </c>
      <c r="P138" s="662">
        <v>96.63</v>
      </c>
      <c r="Q138" s="677">
        <v>1</v>
      </c>
      <c r="R138" s="661">
        <v>1</v>
      </c>
      <c r="S138" s="677">
        <v>1</v>
      </c>
      <c r="T138" s="742">
        <v>0.5</v>
      </c>
      <c r="U138" s="700">
        <v>1</v>
      </c>
    </row>
    <row r="139" spans="1:21" ht="14.4" customHeight="1" x14ac:dyDescent="0.3">
      <c r="A139" s="660">
        <v>11</v>
      </c>
      <c r="B139" s="661" t="s">
        <v>578</v>
      </c>
      <c r="C139" s="661">
        <v>89301111</v>
      </c>
      <c r="D139" s="740" t="s">
        <v>4350</v>
      </c>
      <c r="E139" s="741" t="s">
        <v>2636</v>
      </c>
      <c r="F139" s="661" t="s">
        <v>2621</v>
      </c>
      <c r="G139" s="661" t="s">
        <v>2674</v>
      </c>
      <c r="H139" s="661" t="s">
        <v>579</v>
      </c>
      <c r="I139" s="661" t="s">
        <v>736</v>
      </c>
      <c r="J139" s="661" t="s">
        <v>2675</v>
      </c>
      <c r="K139" s="661" t="s">
        <v>2676</v>
      </c>
      <c r="L139" s="662">
        <v>0</v>
      </c>
      <c r="M139" s="662">
        <v>0</v>
      </c>
      <c r="N139" s="661">
        <v>5</v>
      </c>
      <c r="O139" s="742">
        <v>3</v>
      </c>
      <c r="P139" s="662">
        <v>0</v>
      </c>
      <c r="Q139" s="677"/>
      <c r="R139" s="661">
        <v>3</v>
      </c>
      <c r="S139" s="677">
        <v>0.6</v>
      </c>
      <c r="T139" s="742">
        <v>1.5</v>
      </c>
      <c r="U139" s="700">
        <v>0.5</v>
      </c>
    </row>
    <row r="140" spans="1:21" ht="14.4" customHeight="1" x14ac:dyDescent="0.3">
      <c r="A140" s="660">
        <v>11</v>
      </c>
      <c r="B140" s="661" t="s">
        <v>578</v>
      </c>
      <c r="C140" s="661">
        <v>89301111</v>
      </c>
      <c r="D140" s="740" t="s">
        <v>4350</v>
      </c>
      <c r="E140" s="741" t="s">
        <v>2636</v>
      </c>
      <c r="F140" s="661" t="s">
        <v>2621</v>
      </c>
      <c r="G140" s="661" t="s">
        <v>2713</v>
      </c>
      <c r="H140" s="661" t="s">
        <v>1059</v>
      </c>
      <c r="I140" s="661" t="s">
        <v>1111</v>
      </c>
      <c r="J140" s="661" t="s">
        <v>1112</v>
      </c>
      <c r="K140" s="661" t="s">
        <v>2507</v>
      </c>
      <c r="L140" s="662">
        <v>98.23</v>
      </c>
      <c r="M140" s="662">
        <v>98.23</v>
      </c>
      <c r="N140" s="661">
        <v>1</v>
      </c>
      <c r="O140" s="742">
        <v>1</v>
      </c>
      <c r="P140" s="662"/>
      <c r="Q140" s="677">
        <v>0</v>
      </c>
      <c r="R140" s="661"/>
      <c r="S140" s="677">
        <v>0</v>
      </c>
      <c r="T140" s="742"/>
      <c r="U140" s="700">
        <v>0</v>
      </c>
    </row>
    <row r="141" spans="1:21" ht="14.4" customHeight="1" x14ac:dyDescent="0.3">
      <c r="A141" s="660">
        <v>11</v>
      </c>
      <c r="B141" s="661" t="s">
        <v>578</v>
      </c>
      <c r="C141" s="661">
        <v>89301111</v>
      </c>
      <c r="D141" s="740" t="s">
        <v>4350</v>
      </c>
      <c r="E141" s="741" t="s">
        <v>2636</v>
      </c>
      <c r="F141" s="661" t="s">
        <v>2622</v>
      </c>
      <c r="G141" s="661" t="s">
        <v>2677</v>
      </c>
      <c r="H141" s="661" t="s">
        <v>579</v>
      </c>
      <c r="I141" s="661" t="s">
        <v>2678</v>
      </c>
      <c r="J141" s="661" t="s">
        <v>2679</v>
      </c>
      <c r="K141" s="661" t="s">
        <v>2680</v>
      </c>
      <c r="L141" s="662">
        <v>200</v>
      </c>
      <c r="M141" s="662">
        <v>400</v>
      </c>
      <c r="N141" s="661">
        <v>2</v>
      </c>
      <c r="O141" s="742">
        <v>1</v>
      </c>
      <c r="P141" s="662">
        <v>400</v>
      </c>
      <c r="Q141" s="677">
        <v>1</v>
      </c>
      <c r="R141" s="661">
        <v>2</v>
      </c>
      <c r="S141" s="677">
        <v>1</v>
      </c>
      <c r="T141" s="742">
        <v>1</v>
      </c>
      <c r="U141" s="700">
        <v>1</v>
      </c>
    </row>
    <row r="142" spans="1:21" ht="14.4" customHeight="1" x14ac:dyDescent="0.3">
      <c r="A142" s="660">
        <v>11</v>
      </c>
      <c r="B142" s="661" t="s">
        <v>578</v>
      </c>
      <c r="C142" s="661">
        <v>89301111</v>
      </c>
      <c r="D142" s="740" t="s">
        <v>4350</v>
      </c>
      <c r="E142" s="741" t="s">
        <v>2636</v>
      </c>
      <c r="F142" s="661" t="s">
        <v>2622</v>
      </c>
      <c r="G142" s="661" t="s">
        <v>2677</v>
      </c>
      <c r="H142" s="661" t="s">
        <v>579</v>
      </c>
      <c r="I142" s="661" t="s">
        <v>2681</v>
      </c>
      <c r="J142" s="661" t="s">
        <v>2682</v>
      </c>
      <c r="K142" s="661" t="s">
        <v>2683</v>
      </c>
      <c r="L142" s="662">
        <v>278.75</v>
      </c>
      <c r="M142" s="662">
        <v>2787.5</v>
      </c>
      <c r="N142" s="661">
        <v>10</v>
      </c>
      <c r="O142" s="742">
        <v>5</v>
      </c>
      <c r="P142" s="662">
        <v>2787.5</v>
      </c>
      <c r="Q142" s="677">
        <v>1</v>
      </c>
      <c r="R142" s="661">
        <v>10</v>
      </c>
      <c r="S142" s="677">
        <v>1</v>
      </c>
      <c r="T142" s="742">
        <v>5</v>
      </c>
      <c r="U142" s="700">
        <v>1</v>
      </c>
    </row>
    <row r="143" spans="1:21" ht="14.4" customHeight="1" x14ac:dyDescent="0.3">
      <c r="A143" s="660">
        <v>11</v>
      </c>
      <c r="B143" s="661" t="s">
        <v>578</v>
      </c>
      <c r="C143" s="661">
        <v>89301111</v>
      </c>
      <c r="D143" s="740" t="s">
        <v>4350</v>
      </c>
      <c r="E143" s="741" t="s">
        <v>2636</v>
      </c>
      <c r="F143" s="661" t="s">
        <v>2622</v>
      </c>
      <c r="G143" s="661" t="s">
        <v>2684</v>
      </c>
      <c r="H143" s="661" t="s">
        <v>579</v>
      </c>
      <c r="I143" s="661" t="s">
        <v>2685</v>
      </c>
      <c r="J143" s="661" t="s">
        <v>2686</v>
      </c>
      <c r="K143" s="661" t="s">
        <v>2687</v>
      </c>
      <c r="L143" s="662">
        <v>492.18</v>
      </c>
      <c r="M143" s="662">
        <v>492.18</v>
      </c>
      <c r="N143" s="661">
        <v>1</v>
      </c>
      <c r="O143" s="742">
        <v>1</v>
      </c>
      <c r="P143" s="662">
        <v>492.18</v>
      </c>
      <c r="Q143" s="677">
        <v>1</v>
      </c>
      <c r="R143" s="661">
        <v>1</v>
      </c>
      <c r="S143" s="677">
        <v>1</v>
      </c>
      <c r="T143" s="742">
        <v>1</v>
      </c>
      <c r="U143" s="700">
        <v>1</v>
      </c>
    </row>
    <row r="144" spans="1:21" ht="14.4" customHeight="1" x14ac:dyDescent="0.3">
      <c r="A144" s="660">
        <v>11</v>
      </c>
      <c r="B144" s="661" t="s">
        <v>578</v>
      </c>
      <c r="C144" s="661">
        <v>89301111</v>
      </c>
      <c r="D144" s="740" t="s">
        <v>4350</v>
      </c>
      <c r="E144" s="741" t="s">
        <v>2636</v>
      </c>
      <c r="F144" s="661" t="s">
        <v>2622</v>
      </c>
      <c r="G144" s="661" t="s">
        <v>2684</v>
      </c>
      <c r="H144" s="661" t="s">
        <v>579</v>
      </c>
      <c r="I144" s="661" t="s">
        <v>2803</v>
      </c>
      <c r="J144" s="661" t="s">
        <v>2804</v>
      </c>
      <c r="K144" s="661" t="s">
        <v>2805</v>
      </c>
      <c r="L144" s="662">
        <v>270</v>
      </c>
      <c r="M144" s="662">
        <v>270</v>
      </c>
      <c r="N144" s="661">
        <v>1</v>
      </c>
      <c r="O144" s="742">
        <v>1</v>
      </c>
      <c r="P144" s="662"/>
      <c r="Q144" s="677">
        <v>0</v>
      </c>
      <c r="R144" s="661"/>
      <c r="S144" s="677">
        <v>0</v>
      </c>
      <c r="T144" s="742"/>
      <c r="U144" s="700">
        <v>0</v>
      </c>
    </row>
    <row r="145" spans="1:21" ht="14.4" customHeight="1" x14ac:dyDescent="0.3">
      <c r="A145" s="660">
        <v>11</v>
      </c>
      <c r="B145" s="661" t="s">
        <v>578</v>
      </c>
      <c r="C145" s="661">
        <v>89301111</v>
      </c>
      <c r="D145" s="740" t="s">
        <v>4350</v>
      </c>
      <c r="E145" s="741" t="s">
        <v>2636</v>
      </c>
      <c r="F145" s="661" t="s">
        <v>2622</v>
      </c>
      <c r="G145" s="661" t="s">
        <v>2684</v>
      </c>
      <c r="H145" s="661" t="s">
        <v>579</v>
      </c>
      <c r="I145" s="661" t="s">
        <v>2691</v>
      </c>
      <c r="J145" s="661" t="s">
        <v>2692</v>
      </c>
      <c r="K145" s="661" t="s">
        <v>2693</v>
      </c>
      <c r="L145" s="662">
        <v>500</v>
      </c>
      <c r="M145" s="662">
        <v>2500</v>
      </c>
      <c r="N145" s="661">
        <v>5</v>
      </c>
      <c r="O145" s="742">
        <v>5</v>
      </c>
      <c r="P145" s="662">
        <v>2500</v>
      </c>
      <c r="Q145" s="677">
        <v>1</v>
      </c>
      <c r="R145" s="661">
        <v>5</v>
      </c>
      <c r="S145" s="677">
        <v>1</v>
      </c>
      <c r="T145" s="742">
        <v>5</v>
      </c>
      <c r="U145" s="700">
        <v>1</v>
      </c>
    </row>
    <row r="146" spans="1:21" ht="14.4" customHeight="1" x14ac:dyDescent="0.3">
      <c r="A146" s="660">
        <v>11</v>
      </c>
      <c r="B146" s="661" t="s">
        <v>578</v>
      </c>
      <c r="C146" s="661">
        <v>89301111</v>
      </c>
      <c r="D146" s="740" t="s">
        <v>4350</v>
      </c>
      <c r="E146" s="741" t="s">
        <v>2636</v>
      </c>
      <c r="F146" s="661" t="s">
        <v>2622</v>
      </c>
      <c r="G146" s="661" t="s">
        <v>2684</v>
      </c>
      <c r="H146" s="661" t="s">
        <v>579</v>
      </c>
      <c r="I146" s="661" t="s">
        <v>2694</v>
      </c>
      <c r="J146" s="661" t="s">
        <v>2695</v>
      </c>
      <c r="K146" s="661" t="s">
        <v>2696</v>
      </c>
      <c r="L146" s="662">
        <v>999.46</v>
      </c>
      <c r="M146" s="662">
        <v>1998.92</v>
      </c>
      <c r="N146" s="661">
        <v>2</v>
      </c>
      <c r="O146" s="742">
        <v>2</v>
      </c>
      <c r="P146" s="662">
        <v>1998.92</v>
      </c>
      <c r="Q146" s="677">
        <v>1</v>
      </c>
      <c r="R146" s="661">
        <v>2</v>
      </c>
      <c r="S146" s="677">
        <v>1</v>
      </c>
      <c r="T146" s="742">
        <v>2</v>
      </c>
      <c r="U146" s="700">
        <v>1</v>
      </c>
    </row>
    <row r="147" spans="1:21" ht="14.4" customHeight="1" x14ac:dyDescent="0.3">
      <c r="A147" s="660">
        <v>11</v>
      </c>
      <c r="B147" s="661" t="s">
        <v>578</v>
      </c>
      <c r="C147" s="661">
        <v>89301111</v>
      </c>
      <c r="D147" s="740" t="s">
        <v>4350</v>
      </c>
      <c r="E147" s="741" t="s">
        <v>2636</v>
      </c>
      <c r="F147" s="661" t="s">
        <v>2622</v>
      </c>
      <c r="G147" s="661" t="s">
        <v>2684</v>
      </c>
      <c r="H147" s="661" t="s">
        <v>579</v>
      </c>
      <c r="I147" s="661" t="s">
        <v>2697</v>
      </c>
      <c r="J147" s="661" t="s">
        <v>2698</v>
      </c>
      <c r="K147" s="661" t="s">
        <v>2699</v>
      </c>
      <c r="L147" s="662">
        <v>971.25</v>
      </c>
      <c r="M147" s="662">
        <v>10683.75</v>
      </c>
      <c r="N147" s="661">
        <v>11</v>
      </c>
      <c r="O147" s="742">
        <v>11</v>
      </c>
      <c r="P147" s="662">
        <v>9712.5</v>
      </c>
      <c r="Q147" s="677">
        <v>0.90909090909090906</v>
      </c>
      <c r="R147" s="661">
        <v>10</v>
      </c>
      <c r="S147" s="677">
        <v>0.90909090909090906</v>
      </c>
      <c r="T147" s="742">
        <v>10</v>
      </c>
      <c r="U147" s="700">
        <v>0.90909090909090906</v>
      </c>
    </row>
    <row r="148" spans="1:21" ht="14.4" customHeight="1" x14ac:dyDescent="0.3">
      <c r="A148" s="660">
        <v>11</v>
      </c>
      <c r="B148" s="661" t="s">
        <v>578</v>
      </c>
      <c r="C148" s="661">
        <v>89301111</v>
      </c>
      <c r="D148" s="740" t="s">
        <v>4350</v>
      </c>
      <c r="E148" s="741" t="s">
        <v>2636</v>
      </c>
      <c r="F148" s="661" t="s">
        <v>2622</v>
      </c>
      <c r="G148" s="661" t="s">
        <v>2684</v>
      </c>
      <c r="H148" s="661" t="s">
        <v>579</v>
      </c>
      <c r="I148" s="661" t="s">
        <v>2700</v>
      </c>
      <c r="J148" s="661" t="s">
        <v>2701</v>
      </c>
      <c r="K148" s="661"/>
      <c r="L148" s="662">
        <v>1000</v>
      </c>
      <c r="M148" s="662">
        <v>2000</v>
      </c>
      <c r="N148" s="661">
        <v>2</v>
      </c>
      <c r="O148" s="742">
        <v>2</v>
      </c>
      <c r="P148" s="662"/>
      <c r="Q148" s="677">
        <v>0</v>
      </c>
      <c r="R148" s="661"/>
      <c r="S148" s="677">
        <v>0</v>
      </c>
      <c r="T148" s="742"/>
      <c r="U148" s="700">
        <v>0</v>
      </c>
    </row>
    <row r="149" spans="1:21" ht="14.4" customHeight="1" x14ac:dyDescent="0.3">
      <c r="A149" s="660">
        <v>11</v>
      </c>
      <c r="B149" s="661" t="s">
        <v>578</v>
      </c>
      <c r="C149" s="661">
        <v>89301111</v>
      </c>
      <c r="D149" s="740" t="s">
        <v>4350</v>
      </c>
      <c r="E149" s="741" t="s">
        <v>2636</v>
      </c>
      <c r="F149" s="661" t="s">
        <v>2622</v>
      </c>
      <c r="G149" s="661" t="s">
        <v>2684</v>
      </c>
      <c r="H149" s="661" t="s">
        <v>579</v>
      </c>
      <c r="I149" s="661" t="s">
        <v>2702</v>
      </c>
      <c r="J149" s="661" t="s">
        <v>2703</v>
      </c>
      <c r="K149" s="661"/>
      <c r="L149" s="662">
        <v>1000</v>
      </c>
      <c r="M149" s="662">
        <v>1000</v>
      </c>
      <c r="N149" s="661">
        <v>1</v>
      </c>
      <c r="O149" s="742">
        <v>1</v>
      </c>
      <c r="P149" s="662"/>
      <c r="Q149" s="677">
        <v>0</v>
      </c>
      <c r="R149" s="661"/>
      <c r="S149" s="677">
        <v>0</v>
      </c>
      <c r="T149" s="742"/>
      <c r="U149" s="700">
        <v>0</v>
      </c>
    </row>
    <row r="150" spans="1:21" ht="14.4" customHeight="1" x14ac:dyDescent="0.3">
      <c r="A150" s="660">
        <v>11</v>
      </c>
      <c r="B150" s="661" t="s">
        <v>578</v>
      </c>
      <c r="C150" s="661">
        <v>89301111</v>
      </c>
      <c r="D150" s="740" t="s">
        <v>4350</v>
      </c>
      <c r="E150" s="741" t="s">
        <v>2636</v>
      </c>
      <c r="F150" s="661" t="s">
        <v>2622</v>
      </c>
      <c r="G150" s="661" t="s">
        <v>2684</v>
      </c>
      <c r="H150" s="661" t="s">
        <v>579</v>
      </c>
      <c r="I150" s="661" t="s">
        <v>2806</v>
      </c>
      <c r="J150" s="661" t="s">
        <v>2807</v>
      </c>
      <c r="K150" s="661" t="s">
        <v>2808</v>
      </c>
      <c r="L150" s="662">
        <v>3200</v>
      </c>
      <c r="M150" s="662">
        <v>3200</v>
      </c>
      <c r="N150" s="661">
        <v>1</v>
      </c>
      <c r="O150" s="742">
        <v>1</v>
      </c>
      <c r="P150" s="662">
        <v>3200</v>
      </c>
      <c r="Q150" s="677">
        <v>1</v>
      </c>
      <c r="R150" s="661">
        <v>1</v>
      </c>
      <c r="S150" s="677">
        <v>1</v>
      </c>
      <c r="T150" s="742">
        <v>1</v>
      </c>
      <c r="U150" s="700">
        <v>1</v>
      </c>
    </row>
    <row r="151" spans="1:21" ht="14.4" customHeight="1" x14ac:dyDescent="0.3">
      <c r="A151" s="660">
        <v>11</v>
      </c>
      <c r="B151" s="661" t="s">
        <v>578</v>
      </c>
      <c r="C151" s="661">
        <v>89301111</v>
      </c>
      <c r="D151" s="740" t="s">
        <v>4350</v>
      </c>
      <c r="E151" s="741" t="s">
        <v>2636</v>
      </c>
      <c r="F151" s="661" t="s">
        <v>2622</v>
      </c>
      <c r="G151" s="661" t="s">
        <v>2720</v>
      </c>
      <c r="H151" s="661" t="s">
        <v>579</v>
      </c>
      <c r="I151" s="661" t="s">
        <v>2688</v>
      </c>
      <c r="J151" s="661" t="s">
        <v>2689</v>
      </c>
      <c r="K151" s="661" t="s">
        <v>2690</v>
      </c>
      <c r="L151" s="662">
        <v>1000</v>
      </c>
      <c r="M151" s="662">
        <v>1000</v>
      </c>
      <c r="N151" s="661">
        <v>1</v>
      </c>
      <c r="O151" s="742">
        <v>1</v>
      </c>
      <c r="P151" s="662">
        <v>1000</v>
      </c>
      <c r="Q151" s="677">
        <v>1</v>
      </c>
      <c r="R151" s="661">
        <v>1</v>
      </c>
      <c r="S151" s="677">
        <v>1</v>
      </c>
      <c r="T151" s="742">
        <v>1</v>
      </c>
      <c r="U151" s="700">
        <v>1</v>
      </c>
    </row>
    <row r="152" spans="1:21" ht="14.4" customHeight="1" x14ac:dyDescent="0.3">
      <c r="A152" s="660">
        <v>11</v>
      </c>
      <c r="B152" s="661" t="s">
        <v>578</v>
      </c>
      <c r="C152" s="661">
        <v>89301111</v>
      </c>
      <c r="D152" s="740" t="s">
        <v>4350</v>
      </c>
      <c r="E152" s="741" t="s">
        <v>2636</v>
      </c>
      <c r="F152" s="661" t="s">
        <v>2622</v>
      </c>
      <c r="G152" s="661" t="s">
        <v>2720</v>
      </c>
      <c r="H152" s="661" t="s">
        <v>579</v>
      </c>
      <c r="I152" s="661" t="s">
        <v>2691</v>
      </c>
      <c r="J152" s="661" t="s">
        <v>2692</v>
      </c>
      <c r="K152" s="661" t="s">
        <v>2693</v>
      </c>
      <c r="L152" s="662">
        <v>500</v>
      </c>
      <c r="M152" s="662">
        <v>1000</v>
      </c>
      <c r="N152" s="661">
        <v>2</v>
      </c>
      <c r="O152" s="742">
        <v>2</v>
      </c>
      <c r="P152" s="662">
        <v>1000</v>
      </c>
      <c r="Q152" s="677">
        <v>1</v>
      </c>
      <c r="R152" s="661">
        <v>2</v>
      </c>
      <c r="S152" s="677">
        <v>1</v>
      </c>
      <c r="T152" s="742">
        <v>2</v>
      </c>
      <c r="U152" s="700">
        <v>1</v>
      </c>
    </row>
    <row r="153" spans="1:21" ht="14.4" customHeight="1" x14ac:dyDescent="0.3">
      <c r="A153" s="660">
        <v>11</v>
      </c>
      <c r="B153" s="661" t="s">
        <v>578</v>
      </c>
      <c r="C153" s="661">
        <v>89301111</v>
      </c>
      <c r="D153" s="740" t="s">
        <v>4350</v>
      </c>
      <c r="E153" s="741" t="s">
        <v>2636</v>
      </c>
      <c r="F153" s="661" t="s">
        <v>2622</v>
      </c>
      <c r="G153" s="661" t="s">
        <v>2720</v>
      </c>
      <c r="H153" s="661" t="s">
        <v>579</v>
      </c>
      <c r="I153" s="661" t="s">
        <v>2697</v>
      </c>
      <c r="J153" s="661" t="s">
        <v>2698</v>
      </c>
      <c r="K153" s="661" t="s">
        <v>2699</v>
      </c>
      <c r="L153" s="662">
        <v>971.25</v>
      </c>
      <c r="M153" s="662">
        <v>1942.5</v>
      </c>
      <c r="N153" s="661">
        <v>2</v>
      </c>
      <c r="O153" s="742">
        <v>2</v>
      </c>
      <c r="P153" s="662">
        <v>1942.5</v>
      </c>
      <c r="Q153" s="677">
        <v>1</v>
      </c>
      <c r="R153" s="661">
        <v>2</v>
      </c>
      <c r="S153" s="677">
        <v>1</v>
      </c>
      <c r="T153" s="742">
        <v>2</v>
      </c>
      <c r="U153" s="700">
        <v>1</v>
      </c>
    </row>
    <row r="154" spans="1:21" ht="14.4" customHeight="1" x14ac:dyDescent="0.3">
      <c r="A154" s="660">
        <v>11</v>
      </c>
      <c r="B154" s="661" t="s">
        <v>578</v>
      </c>
      <c r="C154" s="661">
        <v>89301111</v>
      </c>
      <c r="D154" s="740" t="s">
        <v>4350</v>
      </c>
      <c r="E154" s="741" t="s">
        <v>2637</v>
      </c>
      <c r="F154" s="661" t="s">
        <v>2621</v>
      </c>
      <c r="G154" s="661" t="s">
        <v>2667</v>
      </c>
      <c r="H154" s="661" t="s">
        <v>1059</v>
      </c>
      <c r="I154" s="661" t="s">
        <v>1173</v>
      </c>
      <c r="J154" s="661" t="s">
        <v>1078</v>
      </c>
      <c r="K154" s="661" t="s">
        <v>1174</v>
      </c>
      <c r="L154" s="662">
        <v>625.29</v>
      </c>
      <c r="M154" s="662">
        <v>1250.58</v>
      </c>
      <c r="N154" s="661">
        <v>2</v>
      </c>
      <c r="O154" s="742">
        <v>2</v>
      </c>
      <c r="P154" s="662">
        <v>1250.58</v>
      </c>
      <c r="Q154" s="677">
        <v>1</v>
      </c>
      <c r="R154" s="661">
        <v>2</v>
      </c>
      <c r="S154" s="677">
        <v>1</v>
      </c>
      <c r="T154" s="742">
        <v>2</v>
      </c>
      <c r="U154" s="700">
        <v>1</v>
      </c>
    </row>
    <row r="155" spans="1:21" ht="14.4" customHeight="1" x14ac:dyDescent="0.3">
      <c r="A155" s="660">
        <v>11</v>
      </c>
      <c r="B155" s="661" t="s">
        <v>578</v>
      </c>
      <c r="C155" s="661">
        <v>89301111</v>
      </c>
      <c r="D155" s="740" t="s">
        <v>4350</v>
      </c>
      <c r="E155" s="741" t="s">
        <v>2638</v>
      </c>
      <c r="F155" s="661" t="s">
        <v>2621</v>
      </c>
      <c r="G155" s="661" t="s">
        <v>2655</v>
      </c>
      <c r="H155" s="661" t="s">
        <v>1059</v>
      </c>
      <c r="I155" s="661" t="s">
        <v>1243</v>
      </c>
      <c r="J155" s="661" t="s">
        <v>1244</v>
      </c>
      <c r="K155" s="661" t="s">
        <v>1578</v>
      </c>
      <c r="L155" s="662">
        <v>184.22</v>
      </c>
      <c r="M155" s="662">
        <v>2579.08</v>
      </c>
      <c r="N155" s="661">
        <v>14</v>
      </c>
      <c r="O155" s="742">
        <v>7</v>
      </c>
      <c r="P155" s="662">
        <v>736.88</v>
      </c>
      <c r="Q155" s="677">
        <v>0.2857142857142857</v>
      </c>
      <c r="R155" s="661">
        <v>4</v>
      </c>
      <c r="S155" s="677">
        <v>0.2857142857142857</v>
      </c>
      <c r="T155" s="742">
        <v>2</v>
      </c>
      <c r="U155" s="700">
        <v>0.2857142857142857</v>
      </c>
    </row>
    <row r="156" spans="1:21" ht="14.4" customHeight="1" x14ac:dyDescent="0.3">
      <c r="A156" s="660">
        <v>11</v>
      </c>
      <c r="B156" s="661" t="s">
        <v>578</v>
      </c>
      <c r="C156" s="661">
        <v>89301111</v>
      </c>
      <c r="D156" s="740" t="s">
        <v>4350</v>
      </c>
      <c r="E156" s="741" t="s">
        <v>2638</v>
      </c>
      <c r="F156" s="661" t="s">
        <v>2621</v>
      </c>
      <c r="G156" s="661" t="s">
        <v>2729</v>
      </c>
      <c r="H156" s="661" t="s">
        <v>579</v>
      </c>
      <c r="I156" s="661" t="s">
        <v>914</v>
      </c>
      <c r="J156" s="661" t="s">
        <v>915</v>
      </c>
      <c r="K156" s="661" t="s">
        <v>2730</v>
      </c>
      <c r="L156" s="662">
        <v>63.67</v>
      </c>
      <c r="M156" s="662">
        <v>191.01</v>
      </c>
      <c r="N156" s="661">
        <v>3</v>
      </c>
      <c r="O156" s="742">
        <v>1</v>
      </c>
      <c r="P156" s="662"/>
      <c r="Q156" s="677">
        <v>0</v>
      </c>
      <c r="R156" s="661"/>
      <c r="S156" s="677">
        <v>0</v>
      </c>
      <c r="T156" s="742"/>
      <c r="U156" s="700">
        <v>0</v>
      </c>
    </row>
    <row r="157" spans="1:21" ht="14.4" customHeight="1" x14ac:dyDescent="0.3">
      <c r="A157" s="660">
        <v>11</v>
      </c>
      <c r="B157" s="661" t="s">
        <v>578</v>
      </c>
      <c r="C157" s="661">
        <v>89301111</v>
      </c>
      <c r="D157" s="740" t="s">
        <v>4350</v>
      </c>
      <c r="E157" s="741" t="s">
        <v>2638</v>
      </c>
      <c r="F157" s="661" t="s">
        <v>2621</v>
      </c>
      <c r="G157" s="661" t="s">
        <v>2731</v>
      </c>
      <c r="H157" s="661" t="s">
        <v>579</v>
      </c>
      <c r="I157" s="661" t="s">
        <v>2809</v>
      </c>
      <c r="J157" s="661" t="s">
        <v>2810</v>
      </c>
      <c r="K157" s="661" t="s">
        <v>2811</v>
      </c>
      <c r="L157" s="662">
        <v>0</v>
      </c>
      <c r="M157" s="662">
        <v>0</v>
      </c>
      <c r="N157" s="661">
        <v>1</v>
      </c>
      <c r="O157" s="742">
        <v>0.5</v>
      </c>
      <c r="P157" s="662"/>
      <c r="Q157" s="677"/>
      <c r="R157" s="661"/>
      <c r="S157" s="677">
        <v>0</v>
      </c>
      <c r="T157" s="742"/>
      <c r="U157" s="700">
        <v>0</v>
      </c>
    </row>
    <row r="158" spans="1:21" ht="14.4" customHeight="1" x14ac:dyDescent="0.3">
      <c r="A158" s="660">
        <v>11</v>
      </c>
      <c r="B158" s="661" t="s">
        <v>578</v>
      </c>
      <c r="C158" s="661">
        <v>89301111</v>
      </c>
      <c r="D158" s="740" t="s">
        <v>4350</v>
      </c>
      <c r="E158" s="741" t="s">
        <v>2638</v>
      </c>
      <c r="F158" s="661" t="s">
        <v>2621</v>
      </c>
      <c r="G158" s="661" t="s">
        <v>2667</v>
      </c>
      <c r="H158" s="661" t="s">
        <v>1059</v>
      </c>
      <c r="I158" s="661" t="s">
        <v>1173</v>
      </c>
      <c r="J158" s="661" t="s">
        <v>1078</v>
      </c>
      <c r="K158" s="661" t="s">
        <v>1174</v>
      </c>
      <c r="L158" s="662">
        <v>625.29</v>
      </c>
      <c r="M158" s="662">
        <v>3126.45</v>
      </c>
      <c r="N158" s="661">
        <v>5</v>
      </c>
      <c r="O158" s="742">
        <v>3</v>
      </c>
      <c r="P158" s="662">
        <v>1250.58</v>
      </c>
      <c r="Q158" s="677">
        <v>0.4</v>
      </c>
      <c r="R158" s="661">
        <v>2</v>
      </c>
      <c r="S158" s="677">
        <v>0.4</v>
      </c>
      <c r="T158" s="742">
        <v>1.5</v>
      </c>
      <c r="U158" s="700">
        <v>0.5</v>
      </c>
    </row>
    <row r="159" spans="1:21" ht="14.4" customHeight="1" x14ac:dyDescent="0.3">
      <c r="A159" s="660">
        <v>11</v>
      </c>
      <c r="B159" s="661" t="s">
        <v>578</v>
      </c>
      <c r="C159" s="661">
        <v>89301111</v>
      </c>
      <c r="D159" s="740" t="s">
        <v>4350</v>
      </c>
      <c r="E159" s="741" t="s">
        <v>2638</v>
      </c>
      <c r="F159" s="661" t="s">
        <v>2621</v>
      </c>
      <c r="G159" s="661" t="s">
        <v>2667</v>
      </c>
      <c r="H159" s="661" t="s">
        <v>1059</v>
      </c>
      <c r="I159" s="661" t="s">
        <v>1077</v>
      </c>
      <c r="J159" s="661" t="s">
        <v>1078</v>
      </c>
      <c r="K159" s="661" t="s">
        <v>1079</v>
      </c>
      <c r="L159" s="662">
        <v>937.93</v>
      </c>
      <c r="M159" s="662">
        <v>32827.550000000003</v>
      </c>
      <c r="N159" s="661">
        <v>35</v>
      </c>
      <c r="O159" s="742">
        <v>19</v>
      </c>
      <c r="P159" s="662">
        <v>11255.160000000002</v>
      </c>
      <c r="Q159" s="677">
        <v>0.34285714285714286</v>
      </c>
      <c r="R159" s="661">
        <v>12</v>
      </c>
      <c r="S159" s="677">
        <v>0.34285714285714286</v>
      </c>
      <c r="T159" s="742">
        <v>6</v>
      </c>
      <c r="U159" s="700">
        <v>0.31578947368421051</v>
      </c>
    </row>
    <row r="160" spans="1:21" ht="14.4" customHeight="1" x14ac:dyDescent="0.3">
      <c r="A160" s="660">
        <v>11</v>
      </c>
      <c r="B160" s="661" t="s">
        <v>578</v>
      </c>
      <c r="C160" s="661">
        <v>89301111</v>
      </c>
      <c r="D160" s="740" t="s">
        <v>4350</v>
      </c>
      <c r="E160" s="741" t="s">
        <v>2638</v>
      </c>
      <c r="F160" s="661" t="s">
        <v>2621</v>
      </c>
      <c r="G160" s="661" t="s">
        <v>2667</v>
      </c>
      <c r="H160" s="661" t="s">
        <v>1059</v>
      </c>
      <c r="I160" s="661" t="s">
        <v>1528</v>
      </c>
      <c r="J160" s="661" t="s">
        <v>1116</v>
      </c>
      <c r="K160" s="661" t="s">
        <v>1512</v>
      </c>
      <c r="L160" s="662">
        <v>2916.16</v>
      </c>
      <c r="M160" s="662">
        <v>2916.16</v>
      </c>
      <c r="N160" s="661">
        <v>1</v>
      </c>
      <c r="O160" s="742">
        <v>0.5</v>
      </c>
      <c r="P160" s="662"/>
      <c r="Q160" s="677">
        <v>0</v>
      </c>
      <c r="R160" s="661"/>
      <c r="S160" s="677">
        <v>0</v>
      </c>
      <c r="T160" s="742"/>
      <c r="U160" s="700">
        <v>0</v>
      </c>
    </row>
    <row r="161" spans="1:21" ht="14.4" customHeight="1" x14ac:dyDescent="0.3">
      <c r="A161" s="660">
        <v>11</v>
      </c>
      <c r="B161" s="661" t="s">
        <v>578</v>
      </c>
      <c r="C161" s="661">
        <v>89301111</v>
      </c>
      <c r="D161" s="740" t="s">
        <v>4350</v>
      </c>
      <c r="E161" s="741" t="s">
        <v>2638</v>
      </c>
      <c r="F161" s="661" t="s">
        <v>2621</v>
      </c>
      <c r="G161" s="661" t="s">
        <v>2668</v>
      </c>
      <c r="H161" s="661" t="s">
        <v>1059</v>
      </c>
      <c r="I161" s="661" t="s">
        <v>1064</v>
      </c>
      <c r="J161" s="661" t="s">
        <v>612</v>
      </c>
      <c r="K161" s="661" t="s">
        <v>613</v>
      </c>
      <c r="L161" s="662">
        <v>96.63</v>
      </c>
      <c r="M161" s="662">
        <v>289.89</v>
      </c>
      <c r="N161" s="661">
        <v>3</v>
      </c>
      <c r="O161" s="742">
        <v>2.5</v>
      </c>
      <c r="P161" s="662">
        <v>96.63</v>
      </c>
      <c r="Q161" s="677">
        <v>0.33333333333333331</v>
      </c>
      <c r="R161" s="661">
        <v>1</v>
      </c>
      <c r="S161" s="677">
        <v>0.33333333333333331</v>
      </c>
      <c r="T161" s="742">
        <v>1</v>
      </c>
      <c r="U161" s="700">
        <v>0.4</v>
      </c>
    </row>
    <row r="162" spans="1:21" ht="14.4" customHeight="1" x14ac:dyDescent="0.3">
      <c r="A162" s="660">
        <v>11</v>
      </c>
      <c r="B162" s="661" t="s">
        <v>578</v>
      </c>
      <c r="C162" s="661">
        <v>89301111</v>
      </c>
      <c r="D162" s="740" t="s">
        <v>4350</v>
      </c>
      <c r="E162" s="741" t="s">
        <v>2638</v>
      </c>
      <c r="F162" s="661" t="s">
        <v>2621</v>
      </c>
      <c r="G162" s="661" t="s">
        <v>2674</v>
      </c>
      <c r="H162" s="661" t="s">
        <v>579</v>
      </c>
      <c r="I162" s="661" t="s">
        <v>736</v>
      </c>
      <c r="J162" s="661" t="s">
        <v>2675</v>
      </c>
      <c r="K162" s="661" t="s">
        <v>2676</v>
      </c>
      <c r="L162" s="662">
        <v>0</v>
      </c>
      <c r="M162" s="662">
        <v>0</v>
      </c>
      <c r="N162" s="661">
        <v>45</v>
      </c>
      <c r="O162" s="742">
        <v>29</v>
      </c>
      <c r="P162" s="662">
        <v>0</v>
      </c>
      <c r="Q162" s="677"/>
      <c r="R162" s="661">
        <v>13</v>
      </c>
      <c r="S162" s="677">
        <v>0.28888888888888886</v>
      </c>
      <c r="T162" s="742">
        <v>8</v>
      </c>
      <c r="U162" s="700">
        <v>0.27586206896551724</v>
      </c>
    </row>
    <row r="163" spans="1:21" ht="14.4" customHeight="1" x14ac:dyDescent="0.3">
      <c r="A163" s="660">
        <v>11</v>
      </c>
      <c r="B163" s="661" t="s">
        <v>578</v>
      </c>
      <c r="C163" s="661">
        <v>89301111</v>
      </c>
      <c r="D163" s="740" t="s">
        <v>4350</v>
      </c>
      <c r="E163" s="741" t="s">
        <v>2638</v>
      </c>
      <c r="F163" s="661" t="s">
        <v>2621</v>
      </c>
      <c r="G163" s="661" t="s">
        <v>2713</v>
      </c>
      <c r="H163" s="661" t="s">
        <v>1059</v>
      </c>
      <c r="I163" s="661" t="s">
        <v>1111</v>
      </c>
      <c r="J163" s="661" t="s">
        <v>1112</v>
      </c>
      <c r="K163" s="661" t="s">
        <v>2507</v>
      </c>
      <c r="L163" s="662">
        <v>98.23</v>
      </c>
      <c r="M163" s="662">
        <v>196.46</v>
      </c>
      <c r="N163" s="661">
        <v>2</v>
      </c>
      <c r="O163" s="742">
        <v>1.5</v>
      </c>
      <c r="P163" s="662">
        <v>98.23</v>
      </c>
      <c r="Q163" s="677">
        <v>0.5</v>
      </c>
      <c r="R163" s="661">
        <v>1</v>
      </c>
      <c r="S163" s="677">
        <v>0.5</v>
      </c>
      <c r="T163" s="742">
        <v>0.5</v>
      </c>
      <c r="U163" s="700">
        <v>0.33333333333333331</v>
      </c>
    </row>
    <row r="164" spans="1:21" ht="14.4" customHeight="1" x14ac:dyDescent="0.3">
      <c r="A164" s="660">
        <v>11</v>
      </c>
      <c r="B164" s="661" t="s">
        <v>578</v>
      </c>
      <c r="C164" s="661">
        <v>89301111</v>
      </c>
      <c r="D164" s="740" t="s">
        <v>4350</v>
      </c>
      <c r="E164" s="741" t="s">
        <v>2638</v>
      </c>
      <c r="F164" s="661" t="s">
        <v>2622</v>
      </c>
      <c r="G164" s="661" t="s">
        <v>2677</v>
      </c>
      <c r="H164" s="661" t="s">
        <v>579</v>
      </c>
      <c r="I164" s="661" t="s">
        <v>2678</v>
      </c>
      <c r="J164" s="661" t="s">
        <v>2679</v>
      </c>
      <c r="K164" s="661" t="s">
        <v>2680</v>
      </c>
      <c r="L164" s="662">
        <v>200</v>
      </c>
      <c r="M164" s="662">
        <v>800</v>
      </c>
      <c r="N164" s="661">
        <v>4</v>
      </c>
      <c r="O164" s="742">
        <v>2</v>
      </c>
      <c r="P164" s="662">
        <v>800</v>
      </c>
      <c r="Q164" s="677">
        <v>1</v>
      </c>
      <c r="R164" s="661">
        <v>4</v>
      </c>
      <c r="S164" s="677">
        <v>1</v>
      </c>
      <c r="T164" s="742">
        <v>2</v>
      </c>
      <c r="U164" s="700">
        <v>1</v>
      </c>
    </row>
    <row r="165" spans="1:21" ht="14.4" customHeight="1" x14ac:dyDescent="0.3">
      <c r="A165" s="660">
        <v>11</v>
      </c>
      <c r="B165" s="661" t="s">
        <v>578</v>
      </c>
      <c r="C165" s="661">
        <v>89301111</v>
      </c>
      <c r="D165" s="740" t="s">
        <v>4350</v>
      </c>
      <c r="E165" s="741" t="s">
        <v>2638</v>
      </c>
      <c r="F165" s="661" t="s">
        <v>2622</v>
      </c>
      <c r="G165" s="661" t="s">
        <v>2677</v>
      </c>
      <c r="H165" s="661" t="s">
        <v>579</v>
      </c>
      <c r="I165" s="661" t="s">
        <v>2681</v>
      </c>
      <c r="J165" s="661" t="s">
        <v>2682</v>
      </c>
      <c r="K165" s="661" t="s">
        <v>2683</v>
      </c>
      <c r="L165" s="662">
        <v>278.75</v>
      </c>
      <c r="M165" s="662">
        <v>1672.5</v>
      </c>
      <c r="N165" s="661">
        <v>6</v>
      </c>
      <c r="O165" s="742">
        <v>3</v>
      </c>
      <c r="P165" s="662">
        <v>1672.5</v>
      </c>
      <c r="Q165" s="677">
        <v>1</v>
      </c>
      <c r="R165" s="661">
        <v>6</v>
      </c>
      <c r="S165" s="677">
        <v>1</v>
      </c>
      <c r="T165" s="742">
        <v>3</v>
      </c>
      <c r="U165" s="700">
        <v>1</v>
      </c>
    </row>
    <row r="166" spans="1:21" ht="14.4" customHeight="1" x14ac:dyDescent="0.3">
      <c r="A166" s="660">
        <v>11</v>
      </c>
      <c r="B166" s="661" t="s">
        <v>578</v>
      </c>
      <c r="C166" s="661">
        <v>89301111</v>
      </c>
      <c r="D166" s="740" t="s">
        <v>4350</v>
      </c>
      <c r="E166" s="741" t="s">
        <v>2638</v>
      </c>
      <c r="F166" s="661" t="s">
        <v>2622</v>
      </c>
      <c r="G166" s="661" t="s">
        <v>2684</v>
      </c>
      <c r="H166" s="661" t="s">
        <v>579</v>
      </c>
      <c r="I166" s="661" t="s">
        <v>2812</v>
      </c>
      <c r="J166" s="661" t="s">
        <v>2813</v>
      </c>
      <c r="K166" s="661" t="s">
        <v>2814</v>
      </c>
      <c r="L166" s="662">
        <v>245.43</v>
      </c>
      <c r="M166" s="662">
        <v>245.43</v>
      </c>
      <c r="N166" s="661">
        <v>1</v>
      </c>
      <c r="O166" s="742">
        <v>1</v>
      </c>
      <c r="P166" s="662">
        <v>245.43</v>
      </c>
      <c r="Q166" s="677">
        <v>1</v>
      </c>
      <c r="R166" s="661">
        <v>1</v>
      </c>
      <c r="S166" s="677">
        <v>1</v>
      </c>
      <c r="T166" s="742">
        <v>1</v>
      </c>
      <c r="U166" s="700">
        <v>1</v>
      </c>
    </row>
    <row r="167" spans="1:21" ht="14.4" customHeight="1" x14ac:dyDescent="0.3">
      <c r="A167" s="660">
        <v>11</v>
      </c>
      <c r="B167" s="661" t="s">
        <v>578</v>
      </c>
      <c r="C167" s="661">
        <v>89301111</v>
      </c>
      <c r="D167" s="740" t="s">
        <v>4350</v>
      </c>
      <c r="E167" s="741" t="s">
        <v>2638</v>
      </c>
      <c r="F167" s="661" t="s">
        <v>2622</v>
      </c>
      <c r="G167" s="661" t="s">
        <v>2684</v>
      </c>
      <c r="H167" s="661" t="s">
        <v>579</v>
      </c>
      <c r="I167" s="661" t="s">
        <v>2688</v>
      </c>
      <c r="J167" s="661" t="s">
        <v>2689</v>
      </c>
      <c r="K167" s="661" t="s">
        <v>2690</v>
      </c>
      <c r="L167" s="662">
        <v>1000</v>
      </c>
      <c r="M167" s="662">
        <v>2000</v>
      </c>
      <c r="N167" s="661">
        <v>2</v>
      </c>
      <c r="O167" s="742">
        <v>2</v>
      </c>
      <c r="P167" s="662">
        <v>2000</v>
      </c>
      <c r="Q167" s="677">
        <v>1</v>
      </c>
      <c r="R167" s="661">
        <v>2</v>
      </c>
      <c r="S167" s="677">
        <v>1</v>
      </c>
      <c r="T167" s="742">
        <v>2</v>
      </c>
      <c r="U167" s="700">
        <v>1</v>
      </c>
    </row>
    <row r="168" spans="1:21" ht="14.4" customHeight="1" x14ac:dyDescent="0.3">
      <c r="A168" s="660">
        <v>11</v>
      </c>
      <c r="B168" s="661" t="s">
        <v>578</v>
      </c>
      <c r="C168" s="661">
        <v>89301111</v>
      </c>
      <c r="D168" s="740" t="s">
        <v>4350</v>
      </c>
      <c r="E168" s="741" t="s">
        <v>2638</v>
      </c>
      <c r="F168" s="661" t="s">
        <v>2622</v>
      </c>
      <c r="G168" s="661" t="s">
        <v>2684</v>
      </c>
      <c r="H168" s="661" t="s">
        <v>579</v>
      </c>
      <c r="I168" s="661" t="s">
        <v>2691</v>
      </c>
      <c r="J168" s="661" t="s">
        <v>2692</v>
      </c>
      <c r="K168" s="661" t="s">
        <v>2693</v>
      </c>
      <c r="L168" s="662">
        <v>500</v>
      </c>
      <c r="M168" s="662">
        <v>3500</v>
      </c>
      <c r="N168" s="661">
        <v>7</v>
      </c>
      <c r="O168" s="742">
        <v>7</v>
      </c>
      <c r="P168" s="662">
        <v>3500</v>
      </c>
      <c r="Q168" s="677">
        <v>1</v>
      </c>
      <c r="R168" s="661">
        <v>7</v>
      </c>
      <c r="S168" s="677">
        <v>1</v>
      </c>
      <c r="T168" s="742">
        <v>7</v>
      </c>
      <c r="U168" s="700">
        <v>1</v>
      </c>
    </row>
    <row r="169" spans="1:21" ht="14.4" customHeight="1" x14ac:dyDescent="0.3">
      <c r="A169" s="660">
        <v>11</v>
      </c>
      <c r="B169" s="661" t="s">
        <v>578</v>
      </c>
      <c r="C169" s="661">
        <v>89301111</v>
      </c>
      <c r="D169" s="740" t="s">
        <v>4350</v>
      </c>
      <c r="E169" s="741" t="s">
        <v>2638</v>
      </c>
      <c r="F169" s="661" t="s">
        <v>2622</v>
      </c>
      <c r="G169" s="661" t="s">
        <v>2684</v>
      </c>
      <c r="H169" s="661" t="s">
        <v>579</v>
      </c>
      <c r="I169" s="661" t="s">
        <v>2697</v>
      </c>
      <c r="J169" s="661" t="s">
        <v>2698</v>
      </c>
      <c r="K169" s="661" t="s">
        <v>2699</v>
      </c>
      <c r="L169" s="662">
        <v>971.25</v>
      </c>
      <c r="M169" s="662">
        <v>3885</v>
      </c>
      <c r="N169" s="661">
        <v>4</v>
      </c>
      <c r="O169" s="742">
        <v>4</v>
      </c>
      <c r="P169" s="662">
        <v>3885</v>
      </c>
      <c r="Q169" s="677">
        <v>1</v>
      </c>
      <c r="R169" s="661">
        <v>4</v>
      </c>
      <c r="S169" s="677">
        <v>1</v>
      </c>
      <c r="T169" s="742">
        <v>4</v>
      </c>
      <c r="U169" s="700">
        <v>1</v>
      </c>
    </row>
    <row r="170" spans="1:21" ht="14.4" customHeight="1" x14ac:dyDescent="0.3">
      <c r="A170" s="660">
        <v>11</v>
      </c>
      <c r="B170" s="661" t="s">
        <v>578</v>
      </c>
      <c r="C170" s="661">
        <v>89301111</v>
      </c>
      <c r="D170" s="740" t="s">
        <v>4350</v>
      </c>
      <c r="E170" s="741" t="s">
        <v>2638</v>
      </c>
      <c r="F170" s="661" t="s">
        <v>2622</v>
      </c>
      <c r="G170" s="661" t="s">
        <v>2684</v>
      </c>
      <c r="H170" s="661" t="s">
        <v>579</v>
      </c>
      <c r="I170" s="661" t="s">
        <v>2815</v>
      </c>
      <c r="J170" s="661" t="s">
        <v>2816</v>
      </c>
      <c r="K170" s="661" t="s">
        <v>2817</v>
      </c>
      <c r="L170" s="662">
        <v>249.37</v>
      </c>
      <c r="M170" s="662">
        <v>249.37</v>
      </c>
      <c r="N170" s="661">
        <v>1</v>
      </c>
      <c r="O170" s="742">
        <v>1</v>
      </c>
      <c r="P170" s="662">
        <v>249.37</v>
      </c>
      <c r="Q170" s="677">
        <v>1</v>
      </c>
      <c r="R170" s="661">
        <v>1</v>
      </c>
      <c r="S170" s="677">
        <v>1</v>
      </c>
      <c r="T170" s="742">
        <v>1</v>
      </c>
      <c r="U170" s="700">
        <v>1</v>
      </c>
    </row>
    <row r="171" spans="1:21" ht="14.4" customHeight="1" x14ac:dyDescent="0.3">
      <c r="A171" s="660">
        <v>11</v>
      </c>
      <c r="B171" s="661" t="s">
        <v>578</v>
      </c>
      <c r="C171" s="661">
        <v>89301111</v>
      </c>
      <c r="D171" s="740" t="s">
        <v>4350</v>
      </c>
      <c r="E171" s="741" t="s">
        <v>2638</v>
      </c>
      <c r="F171" s="661" t="s">
        <v>2622</v>
      </c>
      <c r="G171" s="661" t="s">
        <v>2684</v>
      </c>
      <c r="H171" s="661" t="s">
        <v>579</v>
      </c>
      <c r="I171" s="661" t="s">
        <v>2721</v>
      </c>
      <c r="J171" s="661" t="s">
        <v>2722</v>
      </c>
      <c r="K171" s="661" t="s">
        <v>2723</v>
      </c>
      <c r="L171" s="662">
        <v>500</v>
      </c>
      <c r="M171" s="662">
        <v>500</v>
      </c>
      <c r="N171" s="661">
        <v>1</v>
      </c>
      <c r="O171" s="742">
        <v>1</v>
      </c>
      <c r="P171" s="662">
        <v>500</v>
      </c>
      <c r="Q171" s="677">
        <v>1</v>
      </c>
      <c r="R171" s="661">
        <v>1</v>
      </c>
      <c r="S171" s="677">
        <v>1</v>
      </c>
      <c r="T171" s="742">
        <v>1</v>
      </c>
      <c r="U171" s="700">
        <v>1</v>
      </c>
    </row>
    <row r="172" spans="1:21" ht="14.4" customHeight="1" x14ac:dyDescent="0.3">
      <c r="A172" s="660">
        <v>11</v>
      </c>
      <c r="B172" s="661" t="s">
        <v>578</v>
      </c>
      <c r="C172" s="661">
        <v>89301111</v>
      </c>
      <c r="D172" s="740" t="s">
        <v>4350</v>
      </c>
      <c r="E172" s="741" t="s">
        <v>2639</v>
      </c>
      <c r="F172" s="661" t="s">
        <v>2621</v>
      </c>
      <c r="G172" s="661" t="s">
        <v>2655</v>
      </c>
      <c r="H172" s="661" t="s">
        <v>1059</v>
      </c>
      <c r="I172" s="661" t="s">
        <v>1243</v>
      </c>
      <c r="J172" s="661" t="s">
        <v>1244</v>
      </c>
      <c r="K172" s="661" t="s">
        <v>1578</v>
      </c>
      <c r="L172" s="662">
        <v>184.22</v>
      </c>
      <c r="M172" s="662">
        <v>1842.2</v>
      </c>
      <c r="N172" s="661">
        <v>10</v>
      </c>
      <c r="O172" s="742">
        <v>2</v>
      </c>
      <c r="P172" s="662"/>
      <c r="Q172" s="677">
        <v>0</v>
      </c>
      <c r="R172" s="661"/>
      <c r="S172" s="677">
        <v>0</v>
      </c>
      <c r="T172" s="742"/>
      <c r="U172" s="700">
        <v>0</v>
      </c>
    </row>
    <row r="173" spans="1:21" ht="14.4" customHeight="1" x14ac:dyDescent="0.3">
      <c r="A173" s="660">
        <v>11</v>
      </c>
      <c r="B173" s="661" t="s">
        <v>578</v>
      </c>
      <c r="C173" s="661">
        <v>89301111</v>
      </c>
      <c r="D173" s="740" t="s">
        <v>4350</v>
      </c>
      <c r="E173" s="741" t="s">
        <v>2639</v>
      </c>
      <c r="F173" s="661" t="s">
        <v>2621</v>
      </c>
      <c r="G173" s="661" t="s">
        <v>2667</v>
      </c>
      <c r="H173" s="661" t="s">
        <v>1059</v>
      </c>
      <c r="I173" s="661" t="s">
        <v>1173</v>
      </c>
      <c r="J173" s="661" t="s">
        <v>1078</v>
      </c>
      <c r="K173" s="661" t="s">
        <v>1174</v>
      </c>
      <c r="L173" s="662">
        <v>625.29</v>
      </c>
      <c r="M173" s="662">
        <v>1875.87</v>
      </c>
      <c r="N173" s="661">
        <v>3</v>
      </c>
      <c r="O173" s="742">
        <v>3</v>
      </c>
      <c r="P173" s="662">
        <v>625.29</v>
      </c>
      <c r="Q173" s="677">
        <v>0.33333333333333331</v>
      </c>
      <c r="R173" s="661">
        <v>1</v>
      </c>
      <c r="S173" s="677">
        <v>0.33333333333333331</v>
      </c>
      <c r="T173" s="742">
        <v>1</v>
      </c>
      <c r="U173" s="700">
        <v>0.33333333333333331</v>
      </c>
    </row>
    <row r="174" spans="1:21" ht="14.4" customHeight="1" x14ac:dyDescent="0.3">
      <c r="A174" s="660">
        <v>11</v>
      </c>
      <c r="B174" s="661" t="s">
        <v>578</v>
      </c>
      <c r="C174" s="661">
        <v>89301111</v>
      </c>
      <c r="D174" s="740" t="s">
        <v>4350</v>
      </c>
      <c r="E174" s="741" t="s">
        <v>2639</v>
      </c>
      <c r="F174" s="661" t="s">
        <v>2621</v>
      </c>
      <c r="G174" s="661" t="s">
        <v>2667</v>
      </c>
      <c r="H174" s="661" t="s">
        <v>1059</v>
      </c>
      <c r="I174" s="661" t="s">
        <v>1077</v>
      </c>
      <c r="J174" s="661" t="s">
        <v>1078</v>
      </c>
      <c r="K174" s="661" t="s">
        <v>1079</v>
      </c>
      <c r="L174" s="662">
        <v>937.93</v>
      </c>
      <c r="M174" s="662">
        <v>24386.180000000004</v>
      </c>
      <c r="N174" s="661">
        <v>26</v>
      </c>
      <c r="O174" s="742">
        <v>22.5</v>
      </c>
      <c r="P174" s="662">
        <v>3751.72</v>
      </c>
      <c r="Q174" s="677">
        <v>0.15384615384615383</v>
      </c>
      <c r="R174" s="661">
        <v>4</v>
      </c>
      <c r="S174" s="677">
        <v>0.15384615384615385</v>
      </c>
      <c r="T174" s="742">
        <v>2</v>
      </c>
      <c r="U174" s="700">
        <v>8.8888888888888892E-2</v>
      </c>
    </row>
    <row r="175" spans="1:21" ht="14.4" customHeight="1" x14ac:dyDescent="0.3">
      <c r="A175" s="660">
        <v>11</v>
      </c>
      <c r="B175" s="661" t="s">
        <v>578</v>
      </c>
      <c r="C175" s="661">
        <v>89301111</v>
      </c>
      <c r="D175" s="740" t="s">
        <v>4350</v>
      </c>
      <c r="E175" s="741" t="s">
        <v>2639</v>
      </c>
      <c r="F175" s="661" t="s">
        <v>2621</v>
      </c>
      <c r="G175" s="661" t="s">
        <v>2668</v>
      </c>
      <c r="H175" s="661" t="s">
        <v>1059</v>
      </c>
      <c r="I175" s="661" t="s">
        <v>1064</v>
      </c>
      <c r="J175" s="661" t="s">
        <v>612</v>
      </c>
      <c r="K175" s="661" t="s">
        <v>613</v>
      </c>
      <c r="L175" s="662">
        <v>96.63</v>
      </c>
      <c r="M175" s="662">
        <v>96.63</v>
      </c>
      <c r="N175" s="661">
        <v>1</v>
      </c>
      <c r="O175" s="742">
        <v>0.5</v>
      </c>
      <c r="P175" s="662"/>
      <c r="Q175" s="677">
        <v>0</v>
      </c>
      <c r="R175" s="661"/>
      <c r="S175" s="677">
        <v>0</v>
      </c>
      <c r="T175" s="742"/>
      <c r="U175" s="700">
        <v>0</v>
      </c>
    </row>
    <row r="176" spans="1:21" ht="14.4" customHeight="1" x14ac:dyDescent="0.3">
      <c r="A176" s="660">
        <v>11</v>
      </c>
      <c r="B176" s="661" t="s">
        <v>578</v>
      </c>
      <c r="C176" s="661">
        <v>89301111</v>
      </c>
      <c r="D176" s="740" t="s">
        <v>4350</v>
      </c>
      <c r="E176" s="741" t="s">
        <v>2639</v>
      </c>
      <c r="F176" s="661" t="s">
        <v>2622</v>
      </c>
      <c r="G176" s="661" t="s">
        <v>2684</v>
      </c>
      <c r="H176" s="661" t="s">
        <v>579</v>
      </c>
      <c r="I176" s="661" t="s">
        <v>2688</v>
      </c>
      <c r="J176" s="661" t="s">
        <v>2689</v>
      </c>
      <c r="K176" s="661" t="s">
        <v>2690</v>
      </c>
      <c r="L176" s="662">
        <v>1000</v>
      </c>
      <c r="M176" s="662">
        <v>3000</v>
      </c>
      <c r="N176" s="661">
        <v>3</v>
      </c>
      <c r="O176" s="742">
        <v>3</v>
      </c>
      <c r="P176" s="662">
        <v>2000</v>
      </c>
      <c r="Q176" s="677">
        <v>0.66666666666666663</v>
      </c>
      <c r="R176" s="661">
        <v>2</v>
      </c>
      <c r="S176" s="677">
        <v>0.66666666666666663</v>
      </c>
      <c r="T176" s="742">
        <v>2</v>
      </c>
      <c r="U176" s="700">
        <v>0.66666666666666663</v>
      </c>
    </row>
    <row r="177" spans="1:21" ht="14.4" customHeight="1" x14ac:dyDescent="0.3">
      <c r="A177" s="660">
        <v>11</v>
      </c>
      <c r="B177" s="661" t="s">
        <v>578</v>
      </c>
      <c r="C177" s="661">
        <v>89301111</v>
      </c>
      <c r="D177" s="740" t="s">
        <v>4350</v>
      </c>
      <c r="E177" s="741" t="s">
        <v>2639</v>
      </c>
      <c r="F177" s="661" t="s">
        <v>2622</v>
      </c>
      <c r="G177" s="661" t="s">
        <v>2684</v>
      </c>
      <c r="H177" s="661" t="s">
        <v>579</v>
      </c>
      <c r="I177" s="661" t="s">
        <v>2694</v>
      </c>
      <c r="J177" s="661" t="s">
        <v>2695</v>
      </c>
      <c r="K177" s="661" t="s">
        <v>2696</v>
      </c>
      <c r="L177" s="662">
        <v>999.46</v>
      </c>
      <c r="M177" s="662">
        <v>999.46</v>
      </c>
      <c r="N177" s="661">
        <v>1</v>
      </c>
      <c r="O177" s="742">
        <v>1</v>
      </c>
      <c r="P177" s="662">
        <v>999.46</v>
      </c>
      <c r="Q177" s="677">
        <v>1</v>
      </c>
      <c r="R177" s="661">
        <v>1</v>
      </c>
      <c r="S177" s="677">
        <v>1</v>
      </c>
      <c r="T177" s="742">
        <v>1</v>
      </c>
      <c r="U177" s="700">
        <v>1</v>
      </c>
    </row>
    <row r="178" spans="1:21" ht="14.4" customHeight="1" x14ac:dyDescent="0.3">
      <c r="A178" s="660">
        <v>11</v>
      </c>
      <c r="B178" s="661" t="s">
        <v>578</v>
      </c>
      <c r="C178" s="661">
        <v>89301111</v>
      </c>
      <c r="D178" s="740" t="s">
        <v>4350</v>
      </c>
      <c r="E178" s="741" t="s">
        <v>2639</v>
      </c>
      <c r="F178" s="661" t="s">
        <v>2622</v>
      </c>
      <c r="G178" s="661" t="s">
        <v>2684</v>
      </c>
      <c r="H178" s="661" t="s">
        <v>579</v>
      </c>
      <c r="I178" s="661" t="s">
        <v>2697</v>
      </c>
      <c r="J178" s="661" t="s">
        <v>2698</v>
      </c>
      <c r="K178" s="661" t="s">
        <v>2699</v>
      </c>
      <c r="L178" s="662">
        <v>971.25</v>
      </c>
      <c r="M178" s="662">
        <v>3885</v>
      </c>
      <c r="N178" s="661">
        <v>4</v>
      </c>
      <c r="O178" s="742">
        <v>4</v>
      </c>
      <c r="P178" s="662">
        <v>3885</v>
      </c>
      <c r="Q178" s="677">
        <v>1</v>
      </c>
      <c r="R178" s="661">
        <v>4</v>
      </c>
      <c r="S178" s="677">
        <v>1</v>
      </c>
      <c r="T178" s="742">
        <v>4</v>
      </c>
      <c r="U178" s="700">
        <v>1</v>
      </c>
    </row>
    <row r="179" spans="1:21" ht="14.4" customHeight="1" x14ac:dyDescent="0.3">
      <c r="A179" s="660">
        <v>11</v>
      </c>
      <c r="B179" s="661" t="s">
        <v>578</v>
      </c>
      <c r="C179" s="661">
        <v>89301111</v>
      </c>
      <c r="D179" s="740" t="s">
        <v>4350</v>
      </c>
      <c r="E179" s="741" t="s">
        <v>2639</v>
      </c>
      <c r="F179" s="661" t="s">
        <v>2622</v>
      </c>
      <c r="G179" s="661" t="s">
        <v>2818</v>
      </c>
      <c r="H179" s="661" t="s">
        <v>579</v>
      </c>
      <c r="I179" s="661" t="s">
        <v>2726</v>
      </c>
      <c r="J179" s="661" t="s">
        <v>2727</v>
      </c>
      <c r="K179" s="661" t="s">
        <v>2728</v>
      </c>
      <c r="L179" s="662">
        <v>0</v>
      </c>
      <c r="M179" s="662">
        <v>0</v>
      </c>
      <c r="N179" s="661">
        <v>1</v>
      </c>
      <c r="O179" s="742">
        <v>1</v>
      </c>
      <c r="P179" s="662"/>
      <c r="Q179" s="677"/>
      <c r="R179" s="661"/>
      <c r="S179" s="677">
        <v>0</v>
      </c>
      <c r="T179" s="742"/>
      <c r="U179" s="700">
        <v>0</v>
      </c>
    </row>
    <row r="180" spans="1:21" ht="14.4" customHeight="1" x14ac:dyDescent="0.3">
      <c r="A180" s="660">
        <v>11</v>
      </c>
      <c r="B180" s="661" t="s">
        <v>578</v>
      </c>
      <c r="C180" s="661">
        <v>89301111</v>
      </c>
      <c r="D180" s="740" t="s">
        <v>4350</v>
      </c>
      <c r="E180" s="741" t="s">
        <v>2639</v>
      </c>
      <c r="F180" s="661" t="s">
        <v>2622</v>
      </c>
      <c r="G180" s="661" t="s">
        <v>2725</v>
      </c>
      <c r="H180" s="661" t="s">
        <v>579</v>
      </c>
      <c r="I180" s="661" t="s">
        <v>2726</v>
      </c>
      <c r="J180" s="661" t="s">
        <v>2727</v>
      </c>
      <c r="K180" s="661" t="s">
        <v>2728</v>
      </c>
      <c r="L180" s="662">
        <v>0</v>
      </c>
      <c r="M180" s="662">
        <v>0</v>
      </c>
      <c r="N180" s="661">
        <v>1</v>
      </c>
      <c r="O180" s="742">
        <v>1</v>
      </c>
      <c r="P180" s="662"/>
      <c r="Q180" s="677"/>
      <c r="R180" s="661"/>
      <c r="S180" s="677">
        <v>0</v>
      </c>
      <c r="T180" s="742"/>
      <c r="U180" s="700">
        <v>0</v>
      </c>
    </row>
    <row r="181" spans="1:21" ht="14.4" customHeight="1" x14ac:dyDescent="0.3">
      <c r="A181" s="660">
        <v>11</v>
      </c>
      <c r="B181" s="661" t="s">
        <v>578</v>
      </c>
      <c r="C181" s="661">
        <v>89301111</v>
      </c>
      <c r="D181" s="740" t="s">
        <v>4350</v>
      </c>
      <c r="E181" s="741" t="s">
        <v>2640</v>
      </c>
      <c r="F181" s="661" t="s">
        <v>2621</v>
      </c>
      <c r="G181" s="661" t="s">
        <v>2819</v>
      </c>
      <c r="H181" s="661" t="s">
        <v>579</v>
      </c>
      <c r="I181" s="661" t="s">
        <v>1434</v>
      </c>
      <c r="J181" s="661" t="s">
        <v>1435</v>
      </c>
      <c r="K181" s="661" t="s">
        <v>2820</v>
      </c>
      <c r="L181" s="662">
        <v>275.23</v>
      </c>
      <c r="M181" s="662">
        <v>275.23</v>
      </c>
      <c r="N181" s="661">
        <v>1</v>
      </c>
      <c r="O181" s="742">
        <v>0.5</v>
      </c>
      <c r="P181" s="662"/>
      <c r="Q181" s="677">
        <v>0</v>
      </c>
      <c r="R181" s="661"/>
      <c r="S181" s="677">
        <v>0</v>
      </c>
      <c r="T181" s="742"/>
      <c r="U181" s="700">
        <v>0</v>
      </c>
    </row>
    <row r="182" spans="1:21" ht="14.4" customHeight="1" x14ac:dyDescent="0.3">
      <c r="A182" s="660">
        <v>11</v>
      </c>
      <c r="B182" s="661" t="s">
        <v>578</v>
      </c>
      <c r="C182" s="661">
        <v>89301111</v>
      </c>
      <c r="D182" s="740" t="s">
        <v>4350</v>
      </c>
      <c r="E182" s="741" t="s">
        <v>2640</v>
      </c>
      <c r="F182" s="661" t="s">
        <v>2621</v>
      </c>
      <c r="G182" s="661" t="s">
        <v>2819</v>
      </c>
      <c r="H182" s="661" t="s">
        <v>579</v>
      </c>
      <c r="I182" s="661" t="s">
        <v>2821</v>
      </c>
      <c r="J182" s="661" t="s">
        <v>2822</v>
      </c>
      <c r="K182" s="661" t="s">
        <v>2823</v>
      </c>
      <c r="L182" s="662">
        <v>1354.54</v>
      </c>
      <c r="M182" s="662">
        <v>1354.54</v>
      </c>
      <c r="N182" s="661">
        <v>1</v>
      </c>
      <c r="O182" s="742">
        <v>0.5</v>
      </c>
      <c r="P182" s="662">
        <v>1354.54</v>
      </c>
      <c r="Q182" s="677">
        <v>1</v>
      </c>
      <c r="R182" s="661">
        <v>1</v>
      </c>
      <c r="S182" s="677">
        <v>1</v>
      </c>
      <c r="T182" s="742">
        <v>0.5</v>
      </c>
      <c r="U182" s="700">
        <v>1</v>
      </c>
    </row>
    <row r="183" spans="1:21" ht="14.4" customHeight="1" x14ac:dyDescent="0.3">
      <c r="A183" s="660">
        <v>11</v>
      </c>
      <c r="B183" s="661" t="s">
        <v>578</v>
      </c>
      <c r="C183" s="661">
        <v>89301111</v>
      </c>
      <c r="D183" s="740" t="s">
        <v>4350</v>
      </c>
      <c r="E183" s="741" t="s">
        <v>2640</v>
      </c>
      <c r="F183" s="661" t="s">
        <v>2621</v>
      </c>
      <c r="G183" s="661" t="s">
        <v>2655</v>
      </c>
      <c r="H183" s="661" t="s">
        <v>1059</v>
      </c>
      <c r="I183" s="661" t="s">
        <v>1243</v>
      </c>
      <c r="J183" s="661" t="s">
        <v>1244</v>
      </c>
      <c r="K183" s="661" t="s">
        <v>1578</v>
      </c>
      <c r="L183" s="662">
        <v>178.27</v>
      </c>
      <c r="M183" s="662">
        <v>178.27</v>
      </c>
      <c r="N183" s="661">
        <v>1</v>
      </c>
      <c r="O183" s="742">
        <v>0.5</v>
      </c>
      <c r="P183" s="662">
        <v>178.27</v>
      </c>
      <c r="Q183" s="677">
        <v>1</v>
      </c>
      <c r="R183" s="661">
        <v>1</v>
      </c>
      <c r="S183" s="677">
        <v>1</v>
      </c>
      <c r="T183" s="742">
        <v>0.5</v>
      </c>
      <c r="U183" s="700">
        <v>1</v>
      </c>
    </row>
    <row r="184" spans="1:21" ht="14.4" customHeight="1" x14ac:dyDescent="0.3">
      <c r="A184" s="660">
        <v>11</v>
      </c>
      <c r="B184" s="661" t="s">
        <v>578</v>
      </c>
      <c r="C184" s="661">
        <v>89301111</v>
      </c>
      <c r="D184" s="740" t="s">
        <v>4350</v>
      </c>
      <c r="E184" s="741" t="s">
        <v>2640</v>
      </c>
      <c r="F184" s="661" t="s">
        <v>2621</v>
      </c>
      <c r="G184" s="661" t="s">
        <v>2655</v>
      </c>
      <c r="H184" s="661" t="s">
        <v>1059</v>
      </c>
      <c r="I184" s="661" t="s">
        <v>1243</v>
      </c>
      <c r="J184" s="661" t="s">
        <v>1244</v>
      </c>
      <c r="K184" s="661" t="s">
        <v>1578</v>
      </c>
      <c r="L184" s="662">
        <v>184.22</v>
      </c>
      <c r="M184" s="662">
        <v>2026.42</v>
      </c>
      <c r="N184" s="661">
        <v>11</v>
      </c>
      <c r="O184" s="742">
        <v>5.5</v>
      </c>
      <c r="P184" s="662">
        <v>2026.42</v>
      </c>
      <c r="Q184" s="677">
        <v>1</v>
      </c>
      <c r="R184" s="661">
        <v>11</v>
      </c>
      <c r="S184" s="677">
        <v>1</v>
      </c>
      <c r="T184" s="742">
        <v>5.5</v>
      </c>
      <c r="U184" s="700">
        <v>1</v>
      </c>
    </row>
    <row r="185" spans="1:21" ht="14.4" customHeight="1" x14ac:dyDescent="0.3">
      <c r="A185" s="660">
        <v>11</v>
      </c>
      <c r="B185" s="661" t="s">
        <v>578</v>
      </c>
      <c r="C185" s="661">
        <v>89301111</v>
      </c>
      <c r="D185" s="740" t="s">
        <v>4350</v>
      </c>
      <c r="E185" s="741" t="s">
        <v>2640</v>
      </c>
      <c r="F185" s="661" t="s">
        <v>2621</v>
      </c>
      <c r="G185" s="661" t="s">
        <v>2824</v>
      </c>
      <c r="H185" s="661" t="s">
        <v>579</v>
      </c>
      <c r="I185" s="661" t="s">
        <v>2825</v>
      </c>
      <c r="J185" s="661" t="s">
        <v>2826</v>
      </c>
      <c r="K185" s="661" t="s">
        <v>2827</v>
      </c>
      <c r="L185" s="662">
        <v>37.68</v>
      </c>
      <c r="M185" s="662">
        <v>37.68</v>
      </c>
      <c r="N185" s="661">
        <v>1</v>
      </c>
      <c r="O185" s="742">
        <v>0.5</v>
      </c>
      <c r="P185" s="662">
        <v>37.68</v>
      </c>
      <c r="Q185" s="677">
        <v>1</v>
      </c>
      <c r="R185" s="661">
        <v>1</v>
      </c>
      <c r="S185" s="677">
        <v>1</v>
      </c>
      <c r="T185" s="742">
        <v>0.5</v>
      </c>
      <c r="U185" s="700">
        <v>1</v>
      </c>
    </row>
    <row r="186" spans="1:21" ht="14.4" customHeight="1" x14ac:dyDescent="0.3">
      <c r="A186" s="660">
        <v>11</v>
      </c>
      <c r="B186" s="661" t="s">
        <v>578</v>
      </c>
      <c r="C186" s="661">
        <v>89301111</v>
      </c>
      <c r="D186" s="740" t="s">
        <v>4350</v>
      </c>
      <c r="E186" s="741" t="s">
        <v>2640</v>
      </c>
      <c r="F186" s="661" t="s">
        <v>2621</v>
      </c>
      <c r="G186" s="661" t="s">
        <v>2729</v>
      </c>
      <c r="H186" s="661" t="s">
        <v>579</v>
      </c>
      <c r="I186" s="661" t="s">
        <v>914</v>
      </c>
      <c r="J186" s="661" t="s">
        <v>915</v>
      </c>
      <c r="K186" s="661" t="s">
        <v>2730</v>
      </c>
      <c r="L186" s="662">
        <v>63.67</v>
      </c>
      <c r="M186" s="662">
        <v>63.67</v>
      </c>
      <c r="N186" s="661">
        <v>1</v>
      </c>
      <c r="O186" s="742">
        <v>0.5</v>
      </c>
      <c r="P186" s="662">
        <v>63.67</v>
      </c>
      <c r="Q186" s="677">
        <v>1</v>
      </c>
      <c r="R186" s="661">
        <v>1</v>
      </c>
      <c r="S186" s="677">
        <v>1</v>
      </c>
      <c r="T186" s="742">
        <v>0.5</v>
      </c>
      <c r="U186" s="700">
        <v>1</v>
      </c>
    </row>
    <row r="187" spans="1:21" ht="14.4" customHeight="1" x14ac:dyDescent="0.3">
      <c r="A187" s="660">
        <v>11</v>
      </c>
      <c r="B187" s="661" t="s">
        <v>578</v>
      </c>
      <c r="C187" s="661">
        <v>89301111</v>
      </c>
      <c r="D187" s="740" t="s">
        <v>4350</v>
      </c>
      <c r="E187" s="741" t="s">
        <v>2640</v>
      </c>
      <c r="F187" s="661" t="s">
        <v>2621</v>
      </c>
      <c r="G187" s="661" t="s">
        <v>2662</v>
      </c>
      <c r="H187" s="661" t="s">
        <v>579</v>
      </c>
      <c r="I187" s="661" t="s">
        <v>1795</v>
      </c>
      <c r="J187" s="661" t="s">
        <v>840</v>
      </c>
      <c r="K187" s="661" t="s">
        <v>1796</v>
      </c>
      <c r="L187" s="662">
        <v>0</v>
      </c>
      <c r="M187" s="662">
        <v>0</v>
      </c>
      <c r="N187" s="661">
        <v>1</v>
      </c>
      <c r="O187" s="742">
        <v>0.5</v>
      </c>
      <c r="P187" s="662">
        <v>0</v>
      </c>
      <c r="Q187" s="677"/>
      <c r="R187" s="661">
        <v>1</v>
      </c>
      <c r="S187" s="677">
        <v>1</v>
      </c>
      <c r="T187" s="742">
        <v>0.5</v>
      </c>
      <c r="U187" s="700">
        <v>1</v>
      </c>
    </row>
    <row r="188" spans="1:21" ht="14.4" customHeight="1" x14ac:dyDescent="0.3">
      <c r="A188" s="660">
        <v>11</v>
      </c>
      <c r="B188" s="661" t="s">
        <v>578</v>
      </c>
      <c r="C188" s="661">
        <v>89301111</v>
      </c>
      <c r="D188" s="740" t="s">
        <v>4350</v>
      </c>
      <c r="E188" s="741" t="s">
        <v>2640</v>
      </c>
      <c r="F188" s="661" t="s">
        <v>2621</v>
      </c>
      <c r="G188" s="661" t="s">
        <v>2828</v>
      </c>
      <c r="H188" s="661" t="s">
        <v>579</v>
      </c>
      <c r="I188" s="661" t="s">
        <v>1274</v>
      </c>
      <c r="J188" s="661" t="s">
        <v>1275</v>
      </c>
      <c r="K188" s="661" t="s">
        <v>1276</v>
      </c>
      <c r="L188" s="662">
        <v>0</v>
      </c>
      <c r="M188" s="662">
        <v>0</v>
      </c>
      <c r="N188" s="661">
        <v>2</v>
      </c>
      <c r="O188" s="742">
        <v>1</v>
      </c>
      <c r="P188" s="662">
        <v>0</v>
      </c>
      <c r="Q188" s="677"/>
      <c r="R188" s="661">
        <v>1</v>
      </c>
      <c r="S188" s="677">
        <v>0.5</v>
      </c>
      <c r="T188" s="742">
        <v>0.5</v>
      </c>
      <c r="U188" s="700">
        <v>0.5</v>
      </c>
    </row>
    <row r="189" spans="1:21" ht="14.4" customHeight="1" x14ac:dyDescent="0.3">
      <c r="A189" s="660">
        <v>11</v>
      </c>
      <c r="B189" s="661" t="s">
        <v>578</v>
      </c>
      <c r="C189" s="661">
        <v>89301111</v>
      </c>
      <c r="D189" s="740" t="s">
        <v>4350</v>
      </c>
      <c r="E189" s="741" t="s">
        <v>2640</v>
      </c>
      <c r="F189" s="661" t="s">
        <v>2621</v>
      </c>
      <c r="G189" s="661" t="s">
        <v>2667</v>
      </c>
      <c r="H189" s="661" t="s">
        <v>1059</v>
      </c>
      <c r="I189" s="661" t="s">
        <v>1173</v>
      </c>
      <c r="J189" s="661" t="s">
        <v>1078</v>
      </c>
      <c r="K189" s="661" t="s">
        <v>1174</v>
      </c>
      <c r="L189" s="662">
        <v>625.29</v>
      </c>
      <c r="M189" s="662">
        <v>7503.48</v>
      </c>
      <c r="N189" s="661">
        <v>12</v>
      </c>
      <c r="O189" s="742">
        <v>10.5</v>
      </c>
      <c r="P189" s="662">
        <v>6878.19</v>
      </c>
      <c r="Q189" s="677">
        <v>0.91666666666666663</v>
      </c>
      <c r="R189" s="661">
        <v>11</v>
      </c>
      <c r="S189" s="677">
        <v>0.91666666666666663</v>
      </c>
      <c r="T189" s="742">
        <v>9.5</v>
      </c>
      <c r="U189" s="700">
        <v>0.90476190476190477</v>
      </c>
    </row>
    <row r="190" spans="1:21" ht="14.4" customHeight="1" x14ac:dyDescent="0.3">
      <c r="A190" s="660">
        <v>11</v>
      </c>
      <c r="B190" s="661" t="s">
        <v>578</v>
      </c>
      <c r="C190" s="661">
        <v>89301111</v>
      </c>
      <c r="D190" s="740" t="s">
        <v>4350</v>
      </c>
      <c r="E190" s="741" t="s">
        <v>2640</v>
      </c>
      <c r="F190" s="661" t="s">
        <v>2621</v>
      </c>
      <c r="G190" s="661" t="s">
        <v>2667</v>
      </c>
      <c r="H190" s="661" t="s">
        <v>1059</v>
      </c>
      <c r="I190" s="661" t="s">
        <v>1077</v>
      </c>
      <c r="J190" s="661" t="s">
        <v>1078</v>
      </c>
      <c r="K190" s="661" t="s">
        <v>1079</v>
      </c>
      <c r="L190" s="662">
        <v>937.93</v>
      </c>
      <c r="M190" s="662">
        <v>64717.170000000013</v>
      </c>
      <c r="N190" s="661">
        <v>69</v>
      </c>
      <c r="O190" s="742">
        <v>60.5</v>
      </c>
      <c r="P190" s="662">
        <v>60027.520000000011</v>
      </c>
      <c r="Q190" s="677">
        <v>0.92753623188405798</v>
      </c>
      <c r="R190" s="661">
        <v>64</v>
      </c>
      <c r="S190" s="677">
        <v>0.92753623188405798</v>
      </c>
      <c r="T190" s="742">
        <v>55.5</v>
      </c>
      <c r="U190" s="700">
        <v>0.9173553719008265</v>
      </c>
    </row>
    <row r="191" spans="1:21" ht="14.4" customHeight="1" x14ac:dyDescent="0.3">
      <c r="A191" s="660">
        <v>11</v>
      </c>
      <c r="B191" s="661" t="s">
        <v>578</v>
      </c>
      <c r="C191" s="661">
        <v>89301111</v>
      </c>
      <c r="D191" s="740" t="s">
        <v>4350</v>
      </c>
      <c r="E191" s="741" t="s">
        <v>2640</v>
      </c>
      <c r="F191" s="661" t="s">
        <v>2621</v>
      </c>
      <c r="G191" s="661" t="s">
        <v>2668</v>
      </c>
      <c r="H191" s="661" t="s">
        <v>1059</v>
      </c>
      <c r="I191" s="661" t="s">
        <v>1155</v>
      </c>
      <c r="J191" s="661" t="s">
        <v>612</v>
      </c>
      <c r="K191" s="661" t="s">
        <v>2505</v>
      </c>
      <c r="L191" s="662">
        <v>29.78</v>
      </c>
      <c r="M191" s="662">
        <v>59.56</v>
      </c>
      <c r="N191" s="661">
        <v>2</v>
      </c>
      <c r="O191" s="742">
        <v>1.5</v>
      </c>
      <c r="P191" s="662">
        <v>29.78</v>
      </c>
      <c r="Q191" s="677">
        <v>0.5</v>
      </c>
      <c r="R191" s="661">
        <v>1</v>
      </c>
      <c r="S191" s="677">
        <v>0.5</v>
      </c>
      <c r="T191" s="742">
        <v>0.5</v>
      </c>
      <c r="U191" s="700">
        <v>0.33333333333333331</v>
      </c>
    </row>
    <row r="192" spans="1:21" ht="14.4" customHeight="1" x14ac:dyDescent="0.3">
      <c r="A192" s="660">
        <v>11</v>
      </c>
      <c r="B192" s="661" t="s">
        <v>578</v>
      </c>
      <c r="C192" s="661">
        <v>89301111</v>
      </c>
      <c r="D192" s="740" t="s">
        <v>4350</v>
      </c>
      <c r="E192" s="741" t="s">
        <v>2640</v>
      </c>
      <c r="F192" s="661" t="s">
        <v>2621</v>
      </c>
      <c r="G192" s="661" t="s">
        <v>2674</v>
      </c>
      <c r="H192" s="661" t="s">
        <v>579</v>
      </c>
      <c r="I192" s="661" t="s">
        <v>736</v>
      </c>
      <c r="J192" s="661" t="s">
        <v>2675</v>
      </c>
      <c r="K192" s="661" t="s">
        <v>2676</v>
      </c>
      <c r="L192" s="662">
        <v>0</v>
      </c>
      <c r="M192" s="662">
        <v>0</v>
      </c>
      <c r="N192" s="661">
        <v>12</v>
      </c>
      <c r="O192" s="742">
        <v>11</v>
      </c>
      <c r="P192" s="662">
        <v>0</v>
      </c>
      <c r="Q192" s="677"/>
      <c r="R192" s="661">
        <v>9</v>
      </c>
      <c r="S192" s="677">
        <v>0.75</v>
      </c>
      <c r="T192" s="742">
        <v>8</v>
      </c>
      <c r="U192" s="700">
        <v>0.72727272727272729</v>
      </c>
    </row>
    <row r="193" spans="1:21" ht="14.4" customHeight="1" x14ac:dyDescent="0.3">
      <c r="A193" s="660">
        <v>11</v>
      </c>
      <c r="B193" s="661" t="s">
        <v>578</v>
      </c>
      <c r="C193" s="661">
        <v>89301111</v>
      </c>
      <c r="D193" s="740" t="s">
        <v>4350</v>
      </c>
      <c r="E193" s="741" t="s">
        <v>2640</v>
      </c>
      <c r="F193" s="661" t="s">
        <v>2622</v>
      </c>
      <c r="G193" s="661" t="s">
        <v>2677</v>
      </c>
      <c r="H193" s="661" t="s">
        <v>579</v>
      </c>
      <c r="I193" s="661" t="s">
        <v>2681</v>
      </c>
      <c r="J193" s="661" t="s">
        <v>2682</v>
      </c>
      <c r="K193" s="661" t="s">
        <v>2683</v>
      </c>
      <c r="L193" s="662">
        <v>278.75</v>
      </c>
      <c r="M193" s="662">
        <v>1115</v>
      </c>
      <c r="N193" s="661">
        <v>4</v>
      </c>
      <c r="O193" s="742">
        <v>2</v>
      </c>
      <c r="P193" s="662">
        <v>1115</v>
      </c>
      <c r="Q193" s="677">
        <v>1</v>
      </c>
      <c r="R193" s="661">
        <v>4</v>
      </c>
      <c r="S193" s="677">
        <v>1</v>
      </c>
      <c r="T193" s="742">
        <v>2</v>
      </c>
      <c r="U193" s="700">
        <v>1</v>
      </c>
    </row>
    <row r="194" spans="1:21" ht="14.4" customHeight="1" x14ac:dyDescent="0.3">
      <c r="A194" s="660">
        <v>11</v>
      </c>
      <c r="B194" s="661" t="s">
        <v>578</v>
      </c>
      <c r="C194" s="661">
        <v>89301111</v>
      </c>
      <c r="D194" s="740" t="s">
        <v>4350</v>
      </c>
      <c r="E194" s="741" t="s">
        <v>2640</v>
      </c>
      <c r="F194" s="661" t="s">
        <v>2622</v>
      </c>
      <c r="G194" s="661" t="s">
        <v>2684</v>
      </c>
      <c r="H194" s="661" t="s">
        <v>579</v>
      </c>
      <c r="I194" s="661" t="s">
        <v>2685</v>
      </c>
      <c r="J194" s="661" t="s">
        <v>2686</v>
      </c>
      <c r="K194" s="661" t="s">
        <v>2687</v>
      </c>
      <c r="L194" s="662">
        <v>492.18</v>
      </c>
      <c r="M194" s="662">
        <v>984.36</v>
      </c>
      <c r="N194" s="661">
        <v>2</v>
      </c>
      <c r="O194" s="742">
        <v>2</v>
      </c>
      <c r="P194" s="662">
        <v>984.36</v>
      </c>
      <c r="Q194" s="677">
        <v>1</v>
      </c>
      <c r="R194" s="661">
        <v>2</v>
      </c>
      <c r="S194" s="677">
        <v>1</v>
      </c>
      <c r="T194" s="742">
        <v>2</v>
      </c>
      <c r="U194" s="700">
        <v>1</v>
      </c>
    </row>
    <row r="195" spans="1:21" ht="14.4" customHeight="1" x14ac:dyDescent="0.3">
      <c r="A195" s="660">
        <v>11</v>
      </c>
      <c r="B195" s="661" t="s">
        <v>578</v>
      </c>
      <c r="C195" s="661">
        <v>89301111</v>
      </c>
      <c r="D195" s="740" t="s">
        <v>4350</v>
      </c>
      <c r="E195" s="741" t="s">
        <v>2640</v>
      </c>
      <c r="F195" s="661" t="s">
        <v>2622</v>
      </c>
      <c r="G195" s="661" t="s">
        <v>2684</v>
      </c>
      <c r="H195" s="661" t="s">
        <v>579</v>
      </c>
      <c r="I195" s="661" t="s">
        <v>2691</v>
      </c>
      <c r="J195" s="661" t="s">
        <v>2692</v>
      </c>
      <c r="K195" s="661" t="s">
        <v>2693</v>
      </c>
      <c r="L195" s="662">
        <v>500</v>
      </c>
      <c r="M195" s="662">
        <v>4500</v>
      </c>
      <c r="N195" s="661">
        <v>9</v>
      </c>
      <c r="O195" s="742">
        <v>9</v>
      </c>
      <c r="P195" s="662">
        <v>4000</v>
      </c>
      <c r="Q195" s="677">
        <v>0.88888888888888884</v>
      </c>
      <c r="R195" s="661">
        <v>8</v>
      </c>
      <c r="S195" s="677">
        <v>0.88888888888888884</v>
      </c>
      <c r="T195" s="742">
        <v>8</v>
      </c>
      <c r="U195" s="700">
        <v>0.88888888888888884</v>
      </c>
    </row>
    <row r="196" spans="1:21" ht="14.4" customHeight="1" x14ac:dyDescent="0.3">
      <c r="A196" s="660">
        <v>11</v>
      </c>
      <c r="B196" s="661" t="s">
        <v>578</v>
      </c>
      <c r="C196" s="661">
        <v>89301111</v>
      </c>
      <c r="D196" s="740" t="s">
        <v>4350</v>
      </c>
      <c r="E196" s="741" t="s">
        <v>2640</v>
      </c>
      <c r="F196" s="661" t="s">
        <v>2622</v>
      </c>
      <c r="G196" s="661" t="s">
        <v>2684</v>
      </c>
      <c r="H196" s="661" t="s">
        <v>579</v>
      </c>
      <c r="I196" s="661" t="s">
        <v>2694</v>
      </c>
      <c r="J196" s="661" t="s">
        <v>2695</v>
      </c>
      <c r="K196" s="661" t="s">
        <v>2696</v>
      </c>
      <c r="L196" s="662">
        <v>999.46</v>
      </c>
      <c r="M196" s="662">
        <v>999.46</v>
      </c>
      <c r="N196" s="661">
        <v>1</v>
      </c>
      <c r="O196" s="742">
        <v>1</v>
      </c>
      <c r="P196" s="662">
        <v>999.46</v>
      </c>
      <c r="Q196" s="677">
        <v>1</v>
      </c>
      <c r="R196" s="661">
        <v>1</v>
      </c>
      <c r="S196" s="677">
        <v>1</v>
      </c>
      <c r="T196" s="742">
        <v>1</v>
      </c>
      <c r="U196" s="700">
        <v>1</v>
      </c>
    </row>
    <row r="197" spans="1:21" ht="14.4" customHeight="1" x14ac:dyDescent="0.3">
      <c r="A197" s="660">
        <v>11</v>
      </c>
      <c r="B197" s="661" t="s">
        <v>578</v>
      </c>
      <c r="C197" s="661">
        <v>89301111</v>
      </c>
      <c r="D197" s="740" t="s">
        <v>4350</v>
      </c>
      <c r="E197" s="741" t="s">
        <v>2640</v>
      </c>
      <c r="F197" s="661" t="s">
        <v>2622</v>
      </c>
      <c r="G197" s="661" t="s">
        <v>2684</v>
      </c>
      <c r="H197" s="661" t="s">
        <v>579</v>
      </c>
      <c r="I197" s="661" t="s">
        <v>2697</v>
      </c>
      <c r="J197" s="661" t="s">
        <v>2698</v>
      </c>
      <c r="K197" s="661" t="s">
        <v>2699</v>
      </c>
      <c r="L197" s="662">
        <v>971.25</v>
      </c>
      <c r="M197" s="662">
        <v>10683.75</v>
      </c>
      <c r="N197" s="661">
        <v>11</v>
      </c>
      <c r="O197" s="742">
        <v>11</v>
      </c>
      <c r="P197" s="662">
        <v>9712.5</v>
      </c>
      <c r="Q197" s="677">
        <v>0.90909090909090906</v>
      </c>
      <c r="R197" s="661">
        <v>10</v>
      </c>
      <c r="S197" s="677">
        <v>0.90909090909090906</v>
      </c>
      <c r="T197" s="742">
        <v>10</v>
      </c>
      <c r="U197" s="700">
        <v>0.90909090909090906</v>
      </c>
    </row>
    <row r="198" spans="1:21" ht="14.4" customHeight="1" x14ac:dyDescent="0.3">
      <c r="A198" s="660">
        <v>11</v>
      </c>
      <c r="B198" s="661" t="s">
        <v>578</v>
      </c>
      <c r="C198" s="661">
        <v>89301111</v>
      </c>
      <c r="D198" s="740" t="s">
        <v>4350</v>
      </c>
      <c r="E198" s="741" t="s">
        <v>2640</v>
      </c>
      <c r="F198" s="661" t="s">
        <v>2622</v>
      </c>
      <c r="G198" s="661" t="s">
        <v>2684</v>
      </c>
      <c r="H198" s="661" t="s">
        <v>579</v>
      </c>
      <c r="I198" s="661" t="s">
        <v>2829</v>
      </c>
      <c r="J198" s="661" t="s">
        <v>2830</v>
      </c>
      <c r="K198" s="661"/>
      <c r="L198" s="662">
        <v>500</v>
      </c>
      <c r="M198" s="662">
        <v>500</v>
      </c>
      <c r="N198" s="661">
        <v>1</v>
      </c>
      <c r="O198" s="742">
        <v>1</v>
      </c>
      <c r="P198" s="662"/>
      <c r="Q198" s="677">
        <v>0</v>
      </c>
      <c r="R198" s="661"/>
      <c r="S198" s="677">
        <v>0</v>
      </c>
      <c r="T198" s="742"/>
      <c r="U198" s="700">
        <v>0</v>
      </c>
    </row>
    <row r="199" spans="1:21" ht="14.4" customHeight="1" x14ac:dyDescent="0.3">
      <c r="A199" s="660">
        <v>11</v>
      </c>
      <c r="B199" s="661" t="s">
        <v>578</v>
      </c>
      <c r="C199" s="661">
        <v>89301111</v>
      </c>
      <c r="D199" s="740" t="s">
        <v>4350</v>
      </c>
      <c r="E199" s="741" t="s">
        <v>2640</v>
      </c>
      <c r="F199" s="661" t="s">
        <v>2622</v>
      </c>
      <c r="G199" s="661" t="s">
        <v>2684</v>
      </c>
      <c r="H199" s="661" t="s">
        <v>579</v>
      </c>
      <c r="I199" s="661" t="s">
        <v>2700</v>
      </c>
      <c r="J199" s="661" t="s">
        <v>2701</v>
      </c>
      <c r="K199" s="661"/>
      <c r="L199" s="662">
        <v>1000</v>
      </c>
      <c r="M199" s="662">
        <v>2000</v>
      </c>
      <c r="N199" s="661">
        <v>2</v>
      </c>
      <c r="O199" s="742">
        <v>2</v>
      </c>
      <c r="P199" s="662"/>
      <c r="Q199" s="677">
        <v>0</v>
      </c>
      <c r="R199" s="661"/>
      <c r="S199" s="677">
        <v>0</v>
      </c>
      <c r="T199" s="742"/>
      <c r="U199" s="700">
        <v>0</v>
      </c>
    </row>
    <row r="200" spans="1:21" ht="14.4" customHeight="1" x14ac:dyDescent="0.3">
      <c r="A200" s="660">
        <v>11</v>
      </c>
      <c r="B200" s="661" t="s">
        <v>578</v>
      </c>
      <c r="C200" s="661">
        <v>89301111</v>
      </c>
      <c r="D200" s="740" t="s">
        <v>4350</v>
      </c>
      <c r="E200" s="741" t="s">
        <v>2640</v>
      </c>
      <c r="F200" s="661" t="s">
        <v>2622</v>
      </c>
      <c r="G200" s="661" t="s">
        <v>2720</v>
      </c>
      <c r="H200" s="661" t="s">
        <v>579</v>
      </c>
      <c r="I200" s="661" t="s">
        <v>2691</v>
      </c>
      <c r="J200" s="661" t="s">
        <v>2692</v>
      </c>
      <c r="K200" s="661" t="s">
        <v>2693</v>
      </c>
      <c r="L200" s="662">
        <v>500</v>
      </c>
      <c r="M200" s="662">
        <v>3000</v>
      </c>
      <c r="N200" s="661">
        <v>6</v>
      </c>
      <c r="O200" s="742">
        <v>6</v>
      </c>
      <c r="P200" s="662">
        <v>1500</v>
      </c>
      <c r="Q200" s="677">
        <v>0.5</v>
      </c>
      <c r="R200" s="661">
        <v>3</v>
      </c>
      <c r="S200" s="677">
        <v>0.5</v>
      </c>
      <c r="T200" s="742">
        <v>3</v>
      </c>
      <c r="U200" s="700">
        <v>0.5</v>
      </c>
    </row>
    <row r="201" spans="1:21" ht="14.4" customHeight="1" x14ac:dyDescent="0.3">
      <c r="A201" s="660">
        <v>11</v>
      </c>
      <c r="B201" s="661" t="s">
        <v>578</v>
      </c>
      <c r="C201" s="661">
        <v>89301111</v>
      </c>
      <c r="D201" s="740" t="s">
        <v>4350</v>
      </c>
      <c r="E201" s="741" t="s">
        <v>2640</v>
      </c>
      <c r="F201" s="661" t="s">
        <v>2622</v>
      </c>
      <c r="G201" s="661" t="s">
        <v>2720</v>
      </c>
      <c r="H201" s="661" t="s">
        <v>579</v>
      </c>
      <c r="I201" s="661" t="s">
        <v>2697</v>
      </c>
      <c r="J201" s="661" t="s">
        <v>2698</v>
      </c>
      <c r="K201" s="661" t="s">
        <v>2699</v>
      </c>
      <c r="L201" s="662">
        <v>971.25</v>
      </c>
      <c r="M201" s="662">
        <v>971.25</v>
      </c>
      <c r="N201" s="661">
        <v>1</v>
      </c>
      <c r="O201" s="742">
        <v>1</v>
      </c>
      <c r="P201" s="662">
        <v>971.25</v>
      </c>
      <c r="Q201" s="677">
        <v>1</v>
      </c>
      <c r="R201" s="661">
        <v>1</v>
      </c>
      <c r="S201" s="677">
        <v>1</v>
      </c>
      <c r="T201" s="742">
        <v>1</v>
      </c>
      <c r="U201" s="700">
        <v>1</v>
      </c>
    </row>
    <row r="202" spans="1:21" ht="14.4" customHeight="1" x14ac:dyDescent="0.3">
      <c r="A202" s="660">
        <v>11</v>
      </c>
      <c r="B202" s="661" t="s">
        <v>578</v>
      </c>
      <c r="C202" s="661">
        <v>89301111</v>
      </c>
      <c r="D202" s="740" t="s">
        <v>4350</v>
      </c>
      <c r="E202" s="741" t="s">
        <v>2640</v>
      </c>
      <c r="F202" s="661" t="s">
        <v>2622</v>
      </c>
      <c r="G202" s="661" t="s">
        <v>2724</v>
      </c>
      <c r="H202" s="661" t="s">
        <v>579</v>
      </c>
      <c r="I202" s="661" t="s">
        <v>2681</v>
      </c>
      <c r="J202" s="661" t="s">
        <v>2682</v>
      </c>
      <c r="K202" s="661" t="s">
        <v>2683</v>
      </c>
      <c r="L202" s="662">
        <v>278.75</v>
      </c>
      <c r="M202" s="662">
        <v>1115</v>
      </c>
      <c r="N202" s="661">
        <v>4</v>
      </c>
      <c r="O202" s="742">
        <v>2</v>
      </c>
      <c r="P202" s="662">
        <v>1115</v>
      </c>
      <c r="Q202" s="677">
        <v>1</v>
      </c>
      <c r="R202" s="661">
        <v>4</v>
      </c>
      <c r="S202" s="677">
        <v>1</v>
      </c>
      <c r="T202" s="742">
        <v>2</v>
      </c>
      <c r="U202" s="700">
        <v>1</v>
      </c>
    </row>
    <row r="203" spans="1:21" ht="14.4" customHeight="1" x14ac:dyDescent="0.3">
      <c r="A203" s="660">
        <v>11</v>
      </c>
      <c r="B203" s="661" t="s">
        <v>578</v>
      </c>
      <c r="C203" s="661">
        <v>89301111</v>
      </c>
      <c r="D203" s="740" t="s">
        <v>4350</v>
      </c>
      <c r="E203" s="741" t="s">
        <v>2641</v>
      </c>
      <c r="F203" s="661" t="s">
        <v>2621</v>
      </c>
      <c r="G203" s="661" t="s">
        <v>2831</v>
      </c>
      <c r="H203" s="661" t="s">
        <v>579</v>
      </c>
      <c r="I203" s="661" t="s">
        <v>1054</v>
      </c>
      <c r="J203" s="661" t="s">
        <v>1055</v>
      </c>
      <c r="K203" s="661" t="s">
        <v>1056</v>
      </c>
      <c r="L203" s="662">
        <v>507.15</v>
      </c>
      <c r="M203" s="662">
        <v>2535.75</v>
      </c>
      <c r="N203" s="661">
        <v>5</v>
      </c>
      <c r="O203" s="742">
        <v>0.5</v>
      </c>
      <c r="P203" s="662">
        <v>2535.75</v>
      </c>
      <c r="Q203" s="677">
        <v>1</v>
      </c>
      <c r="R203" s="661">
        <v>5</v>
      </c>
      <c r="S203" s="677">
        <v>1</v>
      </c>
      <c r="T203" s="742">
        <v>0.5</v>
      </c>
      <c r="U203" s="700">
        <v>1</v>
      </c>
    </row>
    <row r="204" spans="1:21" ht="14.4" customHeight="1" x14ac:dyDescent="0.3">
      <c r="A204" s="660">
        <v>11</v>
      </c>
      <c r="B204" s="661" t="s">
        <v>578</v>
      </c>
      <c r="C204" s="661">
        <v>89301111</v>
      </c>
      <c r="D204" s="740" t="s">
        <v>4350</v>
      </c>
      <c r="E204" s="741" t="s">
        <v>2641</v>
      </c>
      <c r="F204" s="661" t="s">
        <v>2621</v>
      </c>
      <c r="G204" s="661" t="s">
        <v>2655</v>
      </c>
      <c r="H204" s="661" t="s">
        <v>1059</v>
      </c>
      <c r="I204" s="661" t="s">
        <v>1243</v>
      </c>
      <c r="J204" s="661" t="s">
        <v>1244</v>
      </c>
      <c r="K204" s="661" t="s">
        <v>1578</v>
      </c>
      <c r="L204" s="662">
        <v>178.27</v>
      </c>
      <c r="M204" s="662">
        <v>2674.05</v>
      </c>
      <c r="N204" s="661">
        <v>15</v>
      </c>
      <c r="O204" s="742">
        <v>4</v>
      </c>
      <c r="P204" s="662">
        <v>1604.4300000000003</v>
      </c>
      <c r="Q204" s="677">
        <v>0.60000000000000009</v>
      </c>
      <c r="R204" s="661">
        <v>9</v>
      </c>
      <c r="S204" s="677">
        <v>0.6</v>
      </c>
      <c r="T204" s="742">
        <v>2.5</v>
      </c>
      <c r="U204" s="700">
        <v>0.625</v>
      </c>
    </row>
    <row r="205" spans="1:21" ht="14.4" customHeight="1" x14ac:dyDescent="0.3">
      <c r="A205" s="660">
        <v>11</v>
      </c>
      <c r="B205" s="661" t="s">
        <v>578</v>
      </c>
      <c r="C205" s="661">
        <v>89301111</v>
      </c>
      <c r="D205" s="740" t="s">
        <v>4350</v>
      </c>
      <c r="E205" s="741" t="s">
        <v>2641</v>
      </c>
      <c r="F205" s="661" t="s">
        <v>2621</v>
      </c>
      <c r="G205" s="661" t="s">
        <v>2655</v>
      </c>
      <c r="H205" s="661" t="s">
        <v>1059</v>
      </c>
      <c r="I205" s="661" t="s">
        <v>1243</v>
      </c>
      <c r="J205" s="661" t="s">
        <v>1244</v>
      </c>
      <c r="K205" s="661" t="s">
        <v>1578</v>
      </c>
      <c r="L205" s="662">
        <v>184.22</v>
      </c>
      <c r="M205" s="662">
        <v>8105.6799999999985</v>
      </c>
      <c r="N205" s="661">
        <v>44</v>
      </c>
      <c r="O205" s="742">
        <v>12</v>
      </c>
      <c r="P205" s="662">
        <v>4973.9399999999987</v>
      </c>
      <c r="Q205" s="677">
        <v>0.61363636363636354</v>
      </c>
      <c r="R205" s="661">
        <v>27</v>
      </c>
      <c r="S205" s="677">
        <v>0.61363636363636365</v>
      </c>
      <c r="T205" s="742">
        <v>7</v>
      </c>
      <c r="U205" s="700">
        <v>0.58333333333333337</v>
      </c>
    </row>
    <row r="206" spans="1:21" ht="14.4" customHeight="1" x14ac:dyDescent="0.3">
      <c r="A206" s="660">
        <v>11</v>
      </c>
      <c r="B206" s="661" t="s">
        <v>578</v>
      </c>
      <c r="C206" s="661">
        <v>89301111</v>
      </c>
      <c r="D206" s="740" t="s">
        <v>4350</v>
      </c>
      <c r="E206" s="741" t="s">
        <v>2641</v>
      </c>
      <c r="F206" s="661" t="s">
        <v>2621</v>
      </c>
      <c r="G206" s="661" t="s">
        <v>2656</v>
      </c>
      <c r="H206" s="661" t="s">
        <v>579</v>
      </c>
      <c r="I206" s="661" t="s">
        <v>648</v>
      </c>
      <c r="J206" s="661" t="s">
        <v>2657</v>
      </c>
      <c r="K206" s="661" t="s">
        <v>2658</v>
      </c>
      <c r="L206" s="662">
        <v>18.940000000000001</v>
      </c>
      <c r="M206" s="662">
        <v>18.940000000000001</v>
      </c>
      <c r="N206" s="661">
        <v>1</v>
      </c>
      <c r="O206" s="742">
        <v>0.5</v>
      </c>
      <c r="P206" s="662">
        <v>18.940000000000001</v>
      </c>
      <c r="Q206" s="677">
        <v>1</v>
      </c>
      <c r="R206" s="661">
        <v>1</v>
      </c>
      <c r="S206" s="677">
        <v>1</v>
      </c>
      <c r="T206" s="742">
        <v>0.5</v>
      </c>
      <c r="U206" s="700">
        <v>1</v>
      </c>
    </row>
    <row r="207" spans="1:21" ht="14.4" customHeight="1" x14ac:dyDescent="0.3">
      <c r="A207" s="660">
        <v>11</v>
      </c>
      <c r="B207" s="661" t="s">
        <v>578</v>
      </c>
      <c r="C207" s="661">
        <v>89301111</v>
      </c>
      <c r="D207" s="740" t="s">
        <v>4350</v>
      </c>
      <c r="E207" s="741" t="s">
        <v>2641</v>
      </c>
      <c r="F207" s="661" t="s">
        <v>2621</v>
      </c>
      <c r="G207" s="661" t="s">
        <v>2824</v>
      </c>
      <c r="H207" s="661" t="s">
        <v>579</v>
      </c>
      <c r="I207" s="661" t="s">
        <v>926</v>
      </c>
      <c r="J207" s="661" t="s">
        <v>927</v>
      </c>
      <c r="K207" s="661" t="s">
        <v>928</v>
      </c>
      <c r="L207" s="662">
        <v>84.78</v>
      </c>
      <c r="M207" s="662">
        <v>84.78</v>
      </c>
      <c r="N207" s="661">
        <v>1</v>
      </c>
      <c r="O207" s="742">
        <v>1</v>
      </c>
      <c r="P207" s="662"/>
      <c r="Q207" s="677">
        <v>0</v>
      </c>
      <c r="R207" s="661"/>
      <c r="S207" s="677">
        <v>0</v>
      </c>
      <c r="T207" s="742"/>
      <c r="U207" s="700">
        <v>0</v>
      </c>
    </row>
    <row r="208" spans="1:21" ht="14.4" customHeight="1" x14ac:dyDescent="0.3">
      <c r="A208" s="660">
        <v>11</v>
      </c>
      <c r="B208" s="661" t="s">
        <v>578</v>
      </c>
      <c r="C208" s="661">
        <v>89301111</v>
      </c>
      <c r="D208" s="740" t="s">
        <v>4350</v>
      </c>
      <c r="E208" s="741" t="s">
        <v>2641</v>
      </c>
      <c r="F208" s="661" t="s">
        <v>2621</v>
      </c>
      <c r="G208" s="661" t="s">
        <v>2659</v>
      </c>
      <c r="H208" s="661" t="s">
        <v>579</v>
      </c>
      <c r="I208" s="661" t="s">
        <v>1752</v>
      </c>
      <c r="J208" s="661" t="s">
        <v>2660</v>
      </c>
      <c r="K208" s="661" t="s">
        <v>2661</v>
      </c>
      <c r="L208" s="662">
        <v>33.36</v>
      </c>
      <c r="M208" s="662">
        <v>33.36</v>
      </c>
      <c r="N208" s="661">
        <v>1</v>
      </c>
      <c r="O208" s="742">
        <v>0.5</v>
      </c>
      <c r="P208" s="662">
        <v>33.36</v>
      </c>
      <c r="Q208" s="677">
        <v>1</v>
      </c>
      <c r="R208" s="661">
        <v>1</v>
      </c>
      <c r="S208" s="677">
        <v>1</v>
      </c>
      <c r="T208" s="742">
        <v>0.5</v>
      </c>
      <c r="U208" s="700">
        <v>1</v>
      </c>
    </row>
    <row r="209" spans="1:21" ht="14.4" customHeight="1" x14ac:dyDescent="0.3">
      <c r="A209" s="660">
        <v>11</v>
      </c>
      <c r="B209" s="661" t="s">
        <v>578</v>
      </c>
      <c r="C209" s="661">
        <v>89301111</v>
      </c>
      <c r="D209" s="740" t="s">
        <v>4350</v>
      </c>
      <c r="E209" s="741" t="s">
        <v>2641</v>
      </c>
      <c r="F209" s="661" t="s">
        <v>2621</v>
      </c>
      <c r="G209" s="661" t="s">
        <v>2729</v>
      </c>
      <c r="H209" s="661" t="s">
        <v>579</v>
      </c>
      <c r="I209" s="661" t="s">
        <v>914</v>
      </c>
      <c r="J209" s="661" t="s">
        <v>915</v>
      </c>
      <c r="K209" s="661" t="s">
        <v>2730</v>
      </c>
      <c r="L209" s="662">
        <v>63.67</v>
      </c>
      <c r="M209" s="662">
        <v>127.34</v>
      </c>
      <c r="N209" s="661">
        <v>2</v>
      </c>
      <c r="O209" s="742">
        <v>1</v>
      </c>
      <c r="P209" s="662">
        <v>127.34</v>
      </c>
      <c r="Q209" s="677">
        <v>1</v>
      </c>
      <c r="R209" s="661">
        <v>2</v>
      </c>
      <c r="S209" s="677">
        <v>1</v>
      </c>
      <c r="T209" s="742">
        <v>1</v>
      </c>
      <c r="U209" s="700">
        <v>1</v>
      </c>
    </row>
    <row r="210" spans="1:21" ht="14.4" customHeight="1" x14ac:dyDescent="0.3">
      <c r="A210" s="660">
        <v>11</v>
      </c>
      <c r="B210" s="661" t="s">
        <v>578</v>
      </c>
      <c r="C210" s="661">
        <v>89301111</v>
      </c>
      <c r="D210" s="740" t="s">
        <v>4350</v>
      </c>
      <c r="E210" s="741" t="s">
        <v>2641</v>
      </c>
      <c r="F210" s="661" t="s">
        <v>2621</v>
      </c>
      <c r="G210" s="661" t="s">
        <v>2662</v>
      </c>
      <c r="H210" s="661" t="s">
        <v>579</v>
      </c>
      <c r="I210" s="661" t="s">
        <v>839</v>
      </c>
      <c r="J210" s="661" t="s">
        <v>840</v>
      </c>
      <c r="K210" s="661" t="s">
        <v>2663</v>
      </c>
      <c r="L210" s="662">
        <v>0</v>
      </c>
      <c r="M210" s="662">
        <v>0</v>
      </c>
      <c r="N210" s="661">
        <v>35</v>
      </c>
      <c r="O210" s="742">
        <v>20</v>
      </c>
      <c r="P210" s="662">
        <v>0</v>
      </c>
      <c r="Q210" s="677"/>
      <c r="R210" s="661">
        <v>23</v>
      </c>
      <c r="S210" s="677">
        <v>0.65714285714285714</v>
      </c>
      <c r="T210" s="742">
        <v>12.5</v>
      </c>
      <c r="U210" s="700">
        <v>0.625</v>
      </c>
    </row>
    <row r="211" spans="1:21" ht="14.4" customHeight="1" x14ac:dyDescent="0.3">
      <c r="A211" s="660">
        <v>11</v>
      </c>
      <c r="B211" s="661" t="s">
        <v>578</v>
      </c>
      <c r="C211" s="661">
        <v>89301111</v>
      </c>
      <c r="D211" s="740" t="s">
        <v>4350</v>
      </c>
      <c r="E211" s="741" t="s">
        <v>2641</v>
      </c>
      <c r="F211" s="661" t="s">
        <v>2621</v>
      </c>
      <c r="G211" s="661" t="s">
        <v>2662</v>
      </c>
      <c r="H211" s="661" t="s">
        <v>579</v>
      </c>
      <c r="I211" s="661" t="s">
        <v>2664</v>
      </c>
      <c r="J211" s="661" t="s">
        <v>840</v>
      </c>
      <c r="K211" s="661" t="s">
        <v>2665</v>
      </c>
      <c r="L211" s="662">
        <v>0</v>
      </c>
      <c r="M211" s="662">
        <v>0</v>
      </c>
      <c r="N211" s="661">
        <v>5</v>
      </c>
      <c r="O211" s="742">
        <v>3.5</v>
      </c>
      <c r="P211" s="662">
        <v>0</v>
      </c>
      <c r="Q211" s="677"/>
      <c r="R211" s="661">
        <v>2</v>
      </c>
      <c r="S211" s="677">
        <v>0.4</v>
      </c>
      <c r="T211" s="742">
        <v>1.5</v>
      </c>
      <c r="U211" s="700">
        <v>0.42857142857142855</v>
      </c>
    </row>
    <row r="212" spans="1:21" ht="14.4" customHeight="1" x14ac:dyDescent="0.3">
      <c r="A212" s="660">
        <v>11</v>
      </c>
      <c r="B212" s="661" t="s">
        <v>578</v>
      </c>
      <c r="C212" s="661">
        <v>89301111</v>
      </c>
      <c r="D212" s="740" t="s">
        <v>4350</v>
      </c>
      <c r="E212" s="741" t="s">
        <v>2641</v>
      </c>
      <c r="F212" s="661" t="s">
        <v>2621</v>
      </c>
      <c r="G212" s="661" t="s">
        <v>2662</v>
      </c>
      <c r="H212" s="661" t="s">
        <v>579</v>
      </c>
      <c r="I212" s="661" t="s">
        <v>1795</v>
      </c>
      <c r="J212" s="661" t="s">
        <v>840</v>
      </c>
      <c r="K212" s="661" t="s">
        <v>1796</v>
      </c>
      <c r="L212" s="662">
        <v>0</v>
      </c>
      <c r="M212" s="662">
        <v>0</v>
      </c>
      <c r="N212" s="661">
        <v>1</v>
      </c>
      <c r="O212" s="742">
        <v>0.5</v>
      </c>
      <c r="P212" s="662"/>
      <c r="Q212" s="677"/>
      <c r="R212" s="661"/>
      <c r="S212" s="677">
        <v>0</v>
      </c>
      <c r="T212" s="742"/>
      <c r="U212" s="700">
        <v>0</v>
      </c>
    </row>
    <row r="213" spans="1:21" ht="14.4" customHeight="1" x14ac:dyDescent="0.3">
      <c r="A213" s="660">
        <v>11</v>
      </c>
      <c r="B213" s="661" t="s">
        <v>578</v>
      </c>
      <c r="C213" s="661">
        <v>89301111</v>
      </c>
      <c r="D213" s="740" t="s">
        <v>4350</v>
      </c>
      <c r="E213" s="741" t="s">
        <v>2641</v>
      </c>
      <c r="F213" s="661" t="s">
        <v>2621</v>
      </c>
      <c r="G213" s="661" t="s">
        <v>2666</v>
      </c>
      <c r="H213" s="661" t="s">
        <v>1059</v>
      </c>
      <c r="I213" s="661" t="s">
        <v>1258</v>
      </c>
      <c r="J213" s="661" t="s">
        <v>1259</v>
      </c>
      <c r="K213" s="661" t="s">
        <v>1260</v>
      </c>
      <c r="L213" s="662">
        <v>154.01</v>
      </c>
      <c r="M213" s="662">
        <v>616.04</v>
      </c>
      <c r="N213" s="661">
        <v>4</v>
      </c>
      <c r="O213" s="742">
        <v>1.5</v>
      </c>
      <c r="P213" s="662"/>
      <c r="Q213" s="677">
        <v>0</v>
      </c>
      <c r="R213" s="661"/>
      <c r="S213" s="677">
        <v>0</v>
      </c>
      <c r="T213" s="742"/>
      <c r="U213" s="700">
        <v>0</v>
      </c>
    </row>
    <row r="214" spans="1:21" ht="14.4" customHeight="1" x14ac:dyDescent="0.3">
      <c r="A214" s="660">
        <v>11</v>
      </c>
      <c r="B214" s="661" t="s">
        <v>578</v>
      </c>
      <c r="C214" s="661">
        <v>89301111</v>
      </c>
      <c r="D214" s="740" t="s">
        <v>4350</v>
      </c>
      <c r="E214" s="741" t="s">
        <v>2641</v>
      </c>
      <c r="F214" s="661" t="s">
        <v>2621</v>
      </c>
      <c r="G214" s="661" t="s">
        <v>2731</v>
      </c>
      <c r="H214" s="661" t="s">
        <v>579</v>
      </c>
      <c r="I214" s="661" t="s">
        <v>2832</v>
      </c>
      <c r="J214" s="661" t="s">
        <v>2733</v>
      </c>
      <c r="K214" s="661" t="s">
        <v>2833</v>
      </c>
      <c r="L214" s="662">
        <v>0</v>
      </c>
      <c r="M214" s="662">
        <v>0</v>
      </c>
      <c r="N214" s="661">
        <v>1</v>
      </c>
      <c r="O214" s="742">
        <v>0.5</v>
      </c>
      <c r="P214" s="662">
        <v>0</v>
      </c>
      <c r="Q214" s="677"/>
      <c r="R214" s="661">
        <v>1</v>
      </c>
      <c r="S214" s="677">
        <v>1</v>
      </c>
      <c r="T214" s="742">
        <v>0.5</v>
      </c>
      <c r="U214" s="700">
        <v>1</v>
      </c>
    </row>
    <row r="215" spans="1:21" ht="14.4" customHeight="1" x14ac:dyDescent="0.3">
      <c r="A215" s="660">
        <v>11</v>
      </c>
      <c r="B215" s="661" t="s">
        <v>578</v>
      </c>
      <c r="C215" s="661">
        <v>89301111</v>
      </c>
      <c r="D215" s="740" t="s">
        <v>4350</v>
      </c>
      <c r="E215" s="741" t="s">
        <v>2641</v>
      </c>
      <c r="F215" s="661" t="s">
        <v>2621</v>
      </c>
      <c r="G215" s="661" t="s">
        <v>2731</v>
      </c>
      <c r="H215" s="661" t="s">
        <v>579</v>
      </c>
      <c r="I215" s="661" t="s">
        <v>2732</v>
      </c>
      <c r="J215" s="661" t="s">
        <v>2733</v>
      </c>
      <c r="K215" s="661" t="s">
        <v>2734</v>
      </c>
      <c r="L215" s="662">
        <v>0</v>
      </c>
      <c r="M215" s="662">
        <v>0</v>
      </c>
      <c r="N215" s="661">
        <v>1</v>
      </c>
      <c r="O215" s="742">
        <v>0.5</v>
      </c>
      <c r="P215" s="662">
        <v>0</v>
      </c>
      <c r="Q215" s="677"/>
      <c r="R215" s="661">
        <v>1</v>
      </c>
      <c r="S215" s="677">
        <v>1</v>
      </c>
      <c r="T215" s="742">
        <v>0.5</v>
      </c>
      <c r="U215" s="700">
        <v>1</v>
      </c>
    </row>
    <row r="216" spans="1:21" ht="14.4" customHeight="1" x14ac:dyDescent="0.3">
      <c r="A216" s="660">
        <v>11</v>
      </c>
      <c r="B216" s="661" t="s">
        <v>578</v>
      </c>
      <c r="C216" s="661">
        <v>89301111</v>
      </c>
      <c r="D216" s="740" t="s">
        <v>4350</v>
      </c>
      <c r="E216" s="741" t="s">
        <v>2641</v>
      </c>
      <c r="F216" s="661" t="s">
        <v>2621</v>
      </c>
      <c r="G216" s="661" t="s">
        <v>2731</v>
      </c>
      <c r="H216" s="661" t="s">
        <v>579</v>
      </c>
      <c r="I216" s="661" t="s">
        <v>2834</v>
      </c>
      <c r="J216" s="661" t="s">
        <v>2733</v>
      </c>
      <c r="K216" s="661" t="s">
        <v>2835</v>
      </c>
      <c r="L216" s="662">
        <v>0</v>
      </c>
      <c r="M216" s="662">
        <v>0</v>
      </c>
      <c r="N216" s="661">
        <v>1</v>
      </c>
      <c r="O216" s="742">
        <v>0.5</v>
      </c>
      <c r="P216" s="662">
        <v>0</v>
      </c>
      <c r="Q216" s="677"/>
      <c r="R216" s="661">
        <v>1</v>
      </c>
      <c r="S216" s="677">
        <v>1</v>
      </c>
      <c r="T216" s="742">
        <v>0.5</v>
      </c>
      <c r="U216" s="700">
        <v>1</v>
      </c>
    </row>
    <row r="217" spans="1:21" ht="14.4" customHeight="1" x14ac:dyDescent="0.3">
      <c r="A217" s="660">
        <v>11</v>
      </c>
      <c r="B217" s="661" t="s">
        <v>578</v>
      </c>
      <c r="C217" s="661">
        <v>89301111</v>
      </c>
      <c r="D217" s="740" t="s">
        <v>4350</v>
      </c>
      <c r="E217" s="741" t="s">
        <v>2641</v>
      </c>
      <c r="F217" s="661" t="s">
        <v>2621</v>
      </c>
      <c r="G217" s="661" t="s">
        <v>2667</v>
      </c>
      <c r="H217" s="661" t="s">
        <v>1059</v>
      </c>
      <c r="I217" s="661" t="s">
        <v>1173</v>
      </c>
      <c r="J217" s="661" t="s">
        <v>1078</v>
      </c>
      <c r="K217" s="661" t="s">
        <v>1174</v>
      </c>
      <c r="L217" s="662">
        <v>625.29</v>
      </c>
      <c r="M217" s="662">
        <v>44395.590000000011</v>
      </c>
      <c r="N217" s="661">
        <v>71</v>
      </c>
      <c r="O217" s="742">
        <v>31.5</v>
      </c>
      <c r="P217" s="662">
        <v>30639.210000000006</v>
      </c>
      <c r="Q217" s="677">
        <v>0.6901408450704225</v>
      </c>
      <c r="R217" s="661">
        <v>49</v>
      </c>
      <c r="S217" s="677">
        <v>0.6901408450704225</v>
      </c>
      <c r="T217" s="742">
        <v>21.5</v>
      </c>
      <c r="U217" s="700">
        <v>0.68253968253968256</v>
      </c>
    </row>
    <row r="218" spans="1:21" ht="14.4" customHeight="1" x14ac:dyDescent="0.3">
      <c r="A218" s="660">
        <v>11</v>
      </c>
      <c r="B218" s="661" t="s">
        <v>578</v>
      </c>
      <c r="C218" s="661">
        <v>89301111</v>
      </c>
      <c r="D218" s="740" t="s">
        <v>4350</v>
      </c>
      <c r="E218" s="741" t="s">
        <v>2641</v>
      </c>
      <c r="F218" s="661" t="s">
        <v>2621</v>
      </c>
      <c r="G218" s="661" t="s">
        <v>2667</v>
      </c>
      <c r="H218" s="661" t="s">
        <v>1059</v>
      </c>
      <c r="I218" s="661" t="s">
        <v>1077</v>
      </c>
      <c r="J218" s="661" t="s">
        <v>1078</v>
      </c>
      <c r="K218" s="661" t="s">
        <v>1079</v>
      </c>
      <c r="L218" s="662">
        <v>937.93</v>
      </c>
      <c r="M218" s="662">
        <v>276689.34999999939</v>
      </c>
      <c r="N218" s="661">
        <v>295</v>
      </c>
      <c r="O218" s="742">
        <v>145</v>
      </c>
      <c r="P218" s="662">
        <v>168827.39999999953</v>
      </c>
      <c r="Q218" s="677">
        <v>0.61016949152542332</v>
      </c>
      <c r="R218" s="661">
        <v>180</v>
      </c>
      <c r="S218" s="677">
        <v>0.61016949152542377</v>
      </c>
      <c r="T218" s="742">
        <v>102.5</v>
      </c>
      <c r="U218" s="700">
        <v>0.7068965517241379</v>
      </c>
    </row>
    <row r="219" spans="1:21" ht="14.4" customHeight="1" x14ac:dyDescent="0.3">
      <c r="A219" s="660">
        <v>11</v>
      </c>
      <c r="B219" s="661" t="s">
        <v>578</v>
      </c>
      <c r="C219" s="661">
        <v>89301111</v>
      </c>
      <c r="D219" s="740" t="s">
        <v>4350</v>
      </c>
      <c r="E219" s="741" t="s">
        <v>2641</v>
      </c>
      <c r="F219" s="661" t="s">
        <v>2621</v>
      </c>
      <c r="G219" s="661" t="s">
        <v>2667</v>
      </c>
      <c r="H219" s="661" t="s">
        <v>1059</v>
      </c>
      <c r="I219" s="661" t="s">
        <v>1081</v>
      </c>
      <c r="J219" s="661" t="s">
        <v>1078</v>
      </c>
      <c r="K219" s="661" t="s">
        <v>1082</v>
      </c>
      <c r="L219" s="662">
        <v>1166.47</v>
      </c>
      <c r="M219" s="662">
        <v>23329.4</v>
      </c>
      <c r="N219" s="661">
        <v>20</v>
      </c>
      <c r="O219" s="742">
        <v>12</v>
      </c>
      <c r="P219" s="662">
        <v>10498.23</v>
      </c>
      <c r="Q219" s="677">
        <v>0.44999999999999996</v>
      </c>
      <c r="R219" s="661">
        <v>9</v>
      </c>
      <c r="S219" s="677">
        <v>0.45</v>
      </c>
      <c r="T219" s="742">
        <v>7.5</v>
      </c>
      <c r="U219" s="700">
        <v>0.625</v>
      </c>
    </row>
    <row r="220" spans="1:21" ht="14.4" customHeight="1" x14ac:dyDescent="0.3">
      <c r="A220" s="660">
        <v>11</v>
      </c>
      <c r="B220" s="661" t="s">
        <v>578</v>
      </c>
      <c r="C220" s="661">
        <v>89301111</v>
      </c>
      <c r="D220" s="740" t="s">
        <v>4350</v>
      </c>
      <c r="E220" s="741" t="s">
        <v>2641</v>
      </c>
      <c r="F220" s="661" t="s">
        <v>2621</v>
      </c>
      <c r="G220" s="661" t="s">
        <v>2667</v>
      </c>
      <c r="H220" s="661" t="s">
        <v>1059</v>
      </c>
      <c r="I220" s="661" t="s">
        <v>1115</v>
      </c>
      <c r="J220" s="661" t="s">
        <v>1116</v>
      </c>
      <c r="K220" s="661" t="s">
        <v>1079</v>
      </c>
      <c r="L220" s="662">
        <v>1749.69</v>
      </c>
      <c r="M220" s="662">
        <v>3499.38</v>
      </c>
      <c r="N220" s="661">
        <v>2</v>
      </c>
      <c r="O220" s="742">
        <v>1</v>
      </c>
      <c r="P220" s="662">
        <v>3499.38</v>
      </c>
      <c r="Q220" s="677">
        <v>1</v>
      </c>
      <c r="R220" s="661">
        <v>2</v>
      </c>
      <c r="S220" s="677">
        <v>1</v>
      </c>
      <c r="T220" s="742">
        <v>1</v>
      </c>
      <c r="U220" s="700">
        <v>1</v>
      </c>
    </row>
    <row r="221" spans="1:21" ht="14.4" customHeight="1" x14ac:dyDescent="0.3">
      <c r="A221" s="660">
        <v>11</v>
      </c>
      <c r="B221" s="661" t="s">
        <v>578</v>
      </c>
      <c r="C221" s="661">
        <v>89301111</v>
      </c>
      <c r="D221" s="740" t="s">
        <v>4350</v>
      </c>
      <c r="E221" s="741" t="s">
        <v>2641</v>
      </c>
      <c r="F221" s="661" t="s">
        <v>2621</v>
      </c>
      <c r="G221" s="661" t="s">
        <v>2667</v>
      </c>
      <c r="H221" s="661" t="s">
        <v>1059</v>
      </c>
      <c r="I221" s="661" t="s">
        <v>2238</v>
      </c>
      <c r="J221" s="661" t="s">
        <v>1116</v>
      </c>
      <c r="K221" s="661" t="s">
        <v>1082</v>
      </c>
      <c r="L221" s="662">
        <v>2332.92</v>
      </c>
      <c r="M221" s="662">
        <v>2332.92</v>
      </c>
      <c r="N221" s="661">
        <v>1</v>
      </c>
      <c r="O221" s="742">
        <v>1</v>
      </c>
      <c r="P221" s="662">
        <v>2332.92</v>
      </c>
      <c r="Q221" s="677">
        <v>1</v>
      </c>
      <c r="R221" s="661">
        <v>1</v>
      </c>
      <c r="S221" s="677">
        <v>1</v>
      </c>
      <c r="T221" s="742">
        <v>1</v>
      </c>
      <c r="U221" s="700">
        <v>1</v>
      </c>
    </row>
    <row r="222" spans="1:21" ht="14.4" customHeight="1" x14ac:dyDescent="0.3">
      <c r="A222" s="660">
        <v>11</v>
      </c>
      <c r="B222" s="661" t="s">
        <v>578</v>
      </c>
      <c r="C222" s="661">
        <v>89301111</v>
      </c>
      <c r="D222" s="740" t="s">
        <v>4350</v>
      </c>
      <c r="E222" s="741" t="s">
        <v>2641</v>
      </c>
      <c r="F222" s="661" t="s">
        <v>2621</v>
      </c>
      <c r="G222" s="661" t="s">
        <v>2668</v>
      </c>
      <c r="H222" s="661" t="s">
        <v>1059</v>
      </c>
      <c r="I222" s="661" t="s">
        <v>1064</v>
      </c>
      <c r="J222" s="661" t="s">
        <v>612</v>
      </c>
      <c r="K222" s="661" t="s">
        <v>613</v>
      </c>
      <c r="L222" s="662">
        <v>96.63</v>
      </c>
      <c r="M222" s="662">
        <v>96.63</v>
      </c>
      <c r="N222" s="661">
        <v>1</v>
      </c>
      <c r="O222" s="742">
        <v>0.5</v>
      </c>
      <c r="P222" s="662">
        <v>96.63</v>
      </c>
      <c r="Q222" s="677">
        <v>1</v>
      </c>
      <c r="R222" s="661">
        <v>1</v>
      </c>
      <c r="S222" s="677">
        <v>1</v>
      </c>
      <c r="T222" s="742">
        <v>0.5</v>
      </c>
      <c r="U222" s="700">
        <v>1</v>
      </c>
    </row>
    <row r="223" spans="1:21" ht="14.4" customHeight="1" x14ac:dyDescent="0.3">
      <c r="A223" s="660">
        <v>11</v>
      </c>
      <c r="B223" s="661" t="s">
        <v>578</v>
      </c>
      <c r="C223" s="661">
        <v>89301111</v>
      </c>
      <c r="D223" s="740" t="s">
        <v>4350</v>
      </c>
      <c r="E223" s="741" t="s">
        <v>2641</v>
      </c>
      <c r="F223" s="661" t="s">
        <v>2621</v>
      </c>
      <c r="G223" s="661" t="s">
        <v>2668</v>
      </c>
      <c r="H223" s="661" t="s">
        <v>1059</v>
      </c>
      <c r="I223" s="661" t="s">
        <v>1064</v>
      </c>
      <c r="J223" s="661" t="s">
        <v>612</v>
      </c>
      <c r="K223" s="661" t="s">
        <v>613</v>
      </c>
      <c r="L223" s="662">
        <v>59.55</v>
      </c>
      <c r="M223" s="662">
        <v>59.55</v>
      </c>
      <c r="N223" s="661">
        <v>1</v>
      </c>
      <c r="O223" s="742">
        <v>0.5</v>
      </c>
      <c r="P223" s="662">
        <v>59.55</v>
      </c>
      <c r="Q223" s="677">
        <v>1</v>
      </c>
      <c r="R223" s="661">
        <v>1</v>
      </c>
      <c r="S223" s="677">
        <v>1</v>
      </c>
      <c r="T223" s="742">
        <v>0.5</v>
      </c>
      <c r="U223" s="700">
        <v>1</v>
      </c>
    </row>
    <row r="224" spans="1:21" ht="14.4" customHeight="1" x14ac:dyDescent="0.3">
      <c r="A224" s="660">
        <v>11</v>
      </c>
      <c r="B224" s="661" t="s">
        <v>578</v>
      </c>
      <c r="C224" s="661">
        <v>89301111</v>
      </c>
      <c r="D224" s="740" t="s">
        <v>4350</v>
      </c>
      <c r="E224" s="741" t="s">
        <v>2641</v>
      </c>
      <c r="F224" s="661" t="s">
        <v>2621</v>
      </c>
      <c r="G224" s="661" t="s">
        <v>2668</v>
      </c>
      <c r="H224" s="661" t="s">
        <v>1059</v>
      </c>
      <c r="I224" s="661" t="s">
        <v>1064</v>
      </c>
      <c r="J224" s="661" t="s">
        <v>612</v>
      </c>
      <c r="K224" s="661" t="s">
        <v>613</v>
      </c>
      <c r="L224" s="662">
        <v>50.62</v>
      </c>
      <c r="M224" s="662">
        <v>50.62</v>
      </c>
      <c r="N224" s="661">
        <v>1</v>
      </c>
      <c r="O224" s="742">
        <v>0.5</v>
      </c>
      <c r="P224" s="662"/>
      <c r="Q224" s="677">
        <v>0</v>
      </c>
      <c r="R224" s="661"/>
      <c r="S224" s="677">
        <v>0</v>
      </c>
      <c r="T224" s="742"/>
      <c r="U224" s="700">
        <v>0</v>
      </c>
    </row>
    <row r="225" spans="1:21" ht="14.4" customHeight="1" x14ac:dyDescent="0.3">
      <c r="A225" s="660">
        <v>11</v>
      </c>
      <c r="B225" s="661" t="s">
        <v>578</v>
      </c>
      <c r="C225" s="661">
        <v>89301111</v>
      </c>
      <c r="D225" s="740" t="s">
        <v>4350</v>
      </c>
      <c r="E225" s="741" t="s">
        <v>2641</v>
      </c>
      <c r="F225" s="661" t="s">
        <v>2621</v>
      </c>
      <c r="G225" s="661" t="s">
        <v>2668</v>
      </c>
      <c r="H225" s="661" t="s">
        <v>579</v>
      </c>
      <c r="I225" s="661" t="s">
        <v>2177</v>
      </c>
      <c r="J225" s="661" t="s">
        <v>612</v>
      </c>
      <c r="K225" s="661" t="s">
        <v>2735</v>
      </c>
      <c r="L225" s="662">
        <v>96.63</v>
      </c>
      <c r="M225" s="662">
        <v>96.63</v>
      </c>
      <c r="N225" s="661">
        <v>1</v>
      </c>
      <c r="O225" s="742">
        <v>0.5</v>
      </c>
      <c r="P225" s="662">
        <v>96.63</v>
      </c>
      <c r="Q225" s="677">
        <v>1</v>
      </c>
      <c r="R225" s="661">
        <v>1</v>
      </c>
      <c r="S225" s="677">
        <v>1</v>
      </c>
      <c r="T225" s="742">
        <v>0.5</v>
      </c>
      <c r="U225" s="700">
        <v>1</v>
      </c>
    </row>
    <row r="226" spans="1:21" ht="14.4" customHeight="1" x14ac:dyDescent="0.3">
      <c r="A226" s="660">
        <v>11</v>
      </c>
      <c r="B226" s="661" t="s">
        <v>578</v>
      </c>
      <c r="C226" s="661">
        <v>89301111</v>
      </c>
      <c r="D226" s="740" t="s">
        <v>4350</v>
      </c>
      <c r="E226" s="741" t="s">
        <v>2641</v>
      </c>
      <c r="F226" s="661" t="s">
        <v>2621</v>
      </c>
      <c r="G226" s="661" t="s">
        <v>2836</v>
      </c>
      <c r="H226" s="661" t="s">
        <v>579</v>
      </c>
      <c r="I226" s="661" t="s">
        <v>2837</v>
      </c>
      <c r="J226" s="661" t="s">
        <v>2838</v>
      </c>
      <c r="K226" s="661" t="s">
        <v>2661</v>
      </c>
      <c r="L226" s="662">
        <v>56.69</v>
      </c>
      <c r="M226" s="662">
        <v>56.69</v>
      </c>
      <c r="N226" s="661">
        <v>1</v>
      </c>
      <c r="O226" s="742">
        <v>0.5</v>
      </c>
      <c r="P226" s="662"/>
      <c r="Q226" s="677">
        <v>0</v>
      </c>
      <c r="R226" s="661"/>
      <c r="S226" s="677">
        <v>0</v>
      </c>
      <c r="T226" s="742"/>
      <c r="U226" s="700">
        <v>0</v>
      </c>
    </row>
    <row r="227" spans="1:21" ht="14.4" customHeight="1" x14ac:dyDescent="0.3">
      <c r="A227" s="660">
        <v>11</v>
      </c>
      <c r="B227" s="661" t="s">
        <v>578</v>
      </c>
      <c r="C227" s="661">
        <v>89301111</v>
      </c>
      <c r="D227" s="740" t="s">
        <v>4350</v>
      </c>
      <c r="E227" s="741" t="s">
        <v>2641</v>
      </c>
      <c r="F227" s="661" t="s">
        <v>2621</v>
      </c>
      <c r="G227" s="661" t="s">
        <v>2670</v>
      </c>
      <c r="H227" s="661" t="s">
        <v>579</v>
      </c>
      <c r="I227" s="661" t="s">
        <v>2671</v>
      </c>
      <c r="J227" s="661" t="s">
        <v>2672</v>
      </c>
      <c r="K227" s="661" t="s">
        <v>2673</v>
      </c>
      <c r="L227" s="662">
        <v>0</v>
      </c>
      <c r="M227" s="662">
        <v>0</v>
      </c>
      <c r="N227" s="661">
        <v>1</v>
      </c>
      <c r="O227" s="742">
        <v>0.5</v>
      </c>
      <c r="P227" s="662"/>
      <c r="Q227" s="677"/>
      <c r="R227" s="661"/>
      <c r="S227" s="677">
        <v>0</v>
      </c>
      <c r="T227" s="742"/>
      <c r="U227" s="700">
        <v>0</v>
      </c>
    </row>
    <row r="228" spans="1:21" ht="14.4" customHeight="1" x14ac:dyDescent="0.3">
      <c r="A228" s="660">
        <v>11</v>
      </c>
      <c r="B228" s="661" t="s">
        <v>578</v>
      </c>
      <c r="C228" s="661">
        <v>89301111</v>
      </c>
      <c r="D228" s="740" t="s">
        <v>4350</v>
      </c>
      <c r="E228" s="741" t="s">
        <v>2641</v>
      </c>
      <c r="F228" s="661" t="s">
        <v>2621</v>
      </c>
      <c r="G228" s="661" t="s">
        <v>2674</v>
      </c>
      <c r="H228" s="661" t="s">
        <v>579</v>
      </c>
      <c r="I228" s="661" t="s">
        <v>736</v>
      </c>
      <c r="J228" s="661" t="s">
        <v>2675</v>
      </c>
      <c r="K228" s="661" t="s">
        <v>2676</v>
      </c>
      <c r="L228" s="662">
        <v>0</v>
      </c>
      <c r="M228" s="662">
        <v>0</v>
      </c>
      <c r="N228" s="661">
        <v>96</v>
      </c>
      <c r="O228" s="742">
        <v>58</v>
      </c>
      <c r="P228" s="662">
        <v>0</v>
      </c>
      <c r="Q228" s="677"/>
      <c r="R228" s="661">
        <v>57</v>
      </c>
      <c r="S228" s="677">
        <v>0.59375</v>
      </c>
      <c r="T228" s="742">
        <v>32.5</v>
      </c>
      <c r="U228" s="700">
        <v>0.56034482758620685</v>
      </c>
    </row>
    <row r="229" spans="1:21" ht="14.4" customHeight="1" x14ac:dyDescent="0.3">
      <c r="A229" s="660">
        <v>11</v>
      </c>
      <c r="B229" s="661" t="s">
        <v>578</v>
      </c>
      <c r="C229" s="661">
        <v>89301111</v>
      </c>
      <c r="D229" s="740" t="s">
        <v>4350</v>
      </c>
      <c r="E229" s="741" t="s">
        <v>2641</v>
      </c>
      <c r="F229" s="661" t="s">
        <v>2622</v>
      </c>
      <c r="G229" s="661" t="s">
        <v>2677</v>
      </c>
      <c r="H229" s="661" t="s">
        <v>579</v>
      </c>
      <c r="I229" s="661" t="s">
        <v>2678</v>
      </c>
      <c r="J229" s="661" t="s">
        <v>2679</v>
      </c>
      <c r="K229" s="661" t="s">
        <v>2680</v>
      </c>
      <c r="L229" s="662">
        <v>200</v>
      </c>
      <c r="M229" s="662">
        <v>1800</v>
      </c>
      <c r="N229" s="661">
        <v>9</v>
      </c>
      <c r="O229" s="742">
        <v>5</v>
      </c>
      <c r="P229" s="662">
        <v>1400</v>
      </c>
      <c r="Q229" s="677">
        <v>0.77777777777777779</v>
      </c>
      <c r="R229" s="661">
        <v>7</v>
      </c>
      <c r="S229" s="677">
        <v>0.77777777777777779</v>
      </c>
      <c r="T229" s="742">
        <v>4</v>
      </c>
      <c r="U229" s="700">
        <v>0.8</v>
      </c>
    </row>
    <row r="230" spans="1:21" ht="14.4" customHeight="1" x14ac:dyDescent="0.3">
      <c r="A230" s="660">
        <v>11</v>
      </c>
      <c r="B230" s="661" t="s">
        <v>578</v>
      </c>
      <c r="C230" s="661">
        <v>89301111</v>
      </c>
      <c r="D230" s="740" t="s">
        <v>4350</v>
      </c>
      <c r="E230" s="741" t="s">
        <v>2641</v>
      </c>
      <c r="F230" s="661" t="s">
        <v>2622</v>
      </c>
      <c r="G230" s="661" t="s">
        <v>2677</v>
      </c>
      <c r="H230" s="661" t="s">
        <v>579</v>
      </c>
      <c r="I230" s="661" t="s">
        <v>2681</v>
      </c>
      <c r="J230" s="661" t="s">
        <v>2682</v>
      </c>
      <c r="K230" s="661" t="s">
        <v>2683</v>
      </c>
      <c r="L230" s="662">
        <v>278.75</v>
      </c>
      <c r="M230" s="662">
        <v>2230</v>
      </c>
      <c r="N230" s="661">
        <v>8</v>
      </c>
      <c r="O230" s="742">
        <v>4</v>
      </c>
      <c r="P230" s="662">
        <v>2230</v>
      </c>
      <c r="Q230" s="677">
        <v>1</v>
      </c>
      <c r="R230" s="661">
        <v>8</v>
      </c>
      <c r="S230" s="677">
        <v>1</v>
      </c>
      <c r="T230" s="742">
        <v>4</v>
      </c>
      <c r="U230" s="700">
        <v>1</v>
      </c>
    </row>
    <row r="231" spans="1:21" ht="14.4" customHeight="1" x14ac:dyDescent="0.3">
      <c r="A231" s="660">
        <v>11</v>
      </c>
      <c r="B231" s="661" t="s">
        <v>578</v>
      </c>
      <c r="C231" s="661">
        <v>89301111</v>
      </c>
      <c r="D231" s="740" t="s">
        <v>4350</v>
      </c>
      <c r="E231" s="741" t="s">
        <v>2641</v>
      </c>
      <c r="F231" s="661" t="s">
        <v>2622</v>
      </c>
      <c r="G231" s="661" t="s">
        <v>2684</v>
      </c>
      <c r="H231" s="661" t="s">
        <v>579</v>
      </c>
      <c r="I231" s="661" t="s">
        <v>2685</v>
      </c>
      <c r="J231" s="661" t="s">
        <v>2686</v>
      </c>
      <c r="K231" s="661" t="s">
        <v>2687</v>
      </c>
      <c r="L231" s="662">
        <v>492.18</v>
      </c>
      <c r="M231" s="662">
        <v>1476.54</v>
      </c>
      <c r="N231" s="661">
        <v>3</v>
      </c>
      <c r="O231" s="742">
        <v>3</v>
      </c>
      <c r="P231" s="662">
        <v>1476.54</v>
      </c>
      <c r="Q231" s="677">
        <v>1</v>
      </c>
      <c r="R231" s="661">
        <v>3</v>
      </c>
      <c r="S231" s="677">
        <v>1</v>
      </c>
      <c r="T231" s="742">
        <v>3</v>
      </c>
      <c r="U231" s="700">
        <v>1</v>
      </c>
    </row>
    <row r="232" spans="1:21" ht="14.4" customHeight="1" x14ac:dyDescent="0.3">
      <c r="A232" s="660">
        <v>11</v>
      </c>
      <c r="B232" s="661" t="s">
        <v>578</v>
      </c>
      <c r="C232" s="661">
        <v>89301111</v>
      </c>
      <c r="D232" s="740" t="s">
        <v>4350</v>
      </c>
      <c r="E232" s="741" t="s">
        <v>2641</v>
      </c>
      <c r="F232" s="661" t="s">
        <v>2622</v>
      </c>
      <c r="G232" s="661" t="s">
        <v>2684</v>
      </c>
      <c r="H232" s="661" t="s">
        <v>579</v>
      </c>
      <c r="I232" s="661" t="s">
        <v>2812</v>
      </c>
      <c r="J232" s="661" t="s">
        <v>2813</v>
      </c>
      <c r="K232" s="661" t="s">
        <v>2814</v>
      </c>
      <c r="L232" s="662">
        <v>245.43</v>
      </c>
      <c r="M232" s="662">
        <v>490.86</v>
      </c>
      <c r="N232" s="661">
        <v>2</v>
      </c>
      <c r="O232" s="742">
        <v>2</v>
      </c>
      <c r="P232" s="662">
        <v>490.86</v>
      </c>
      <c r="Q232" s="677">
        <v>1</v>
      </c>
      <c r="R232" s="661">
        <v>2</v>
      </c>
      <c r="S232" s="677">
        <v>1</v>
      </c>
      <c r="T232" s="742">
        <v>2</v>
      </c>
      <c r="U232" s="700">
        <v>1</v>
      </c>
    </row>
    <row r="233" spans="1:21" ht="14.4" customHeight="1" x14ac:dyDescent="0.3">
      <c r="A233" s="660">
        <v>11</v>
      </c>
      <c r="B233" s="661" t="s">
        <v>578</v>
      </c>
      <c r="C233" s="661">
        <v>89301111</v>
      </c>
      <c r="D233" s="740" t="s">
        <v>4350</v>
      </c>
      <c r="E233" s="741" t="s">
        <v>2641</v>
      </c>
      <c r="F233" s="661" t="s">
        <v>2622</v>
      </c>
      <c r="G233" s="661" t="s">
        <v>2684</v>
      </c>
      <c r="H233" s="661" t="s">
        <v>579</v>
      </c>
      <c r="I233" s="661" t="s">
        <v>674</v>
      </c>
      <c r="J233" s="661" t="s">
        <v>2839</v>
      </c>
      <c r="K233" s="661" t="s">
        <v>2840</v>
      </c>
      <c r="L233" s="662">
        <v>748.12</v>
      </c>
      <c r="M233" s="662">
        <v>748.12</v>
      </c>
      <c r="N233" s="661">
        <v>1</v>
      </c>
      <c r="O233" s="742">
        <v>1</v>
      </c>
      <c r="P233" s="662">
        <v>748.12</v>
      </c>
      <c r="Q233" s="677">
        <v>1</v>
      </c>
      <c r="R233" s="661">
        <v>1</v>
      </c>
      <c r="S233" s="677">
        <v>1</v>
      </c>
      <c r="T233" s="742">
        <v>1</v>
      </c>
      <c r="U233" s="700">
        <v>1</v>
      </c>
    </row>
    <row r="234" spans="1:21" ht="14.4" customHeight="1" x14ac:dyDescent="0.3">
      <c r="A234" s="660">
        <v>11</v>
      </c>
      <c r="B234" s="661" t="s">
        <v>578</v>
      </c>
      <c r="C234" s="661">
        <v>89301111</v>
      </c>
      <c r="D234" s="740" t="s">
        <v>4350</v>
      </c>
      <c r="E234" s="741" t="s">
        <v>2641</v>
      </c>
      <c r="F234" s="661" t="s">
        <v>2622</v>
      </c>
      <c r="G234" s="661" t="s">
        <v>2684</v>
      </c>
      <c r="H234" s="661" t="s">
        <v>579</v>
      </c>
      <c r="I234" s="661" t="s">
        <v>2688</v>
      </c>
      <c r="J234" s="661" t="s">
        <v>2689</v>
      </c>
      <c r="K234" s="661" t="s">
        <v>2690</v>
      </c>
      <c r="L234" s="662">
        <v>1000</v>
      </c>
      <c r="M234" s="662">
        <v>4000</v>
      </c>
      <c r="N234" s="661">
        <v>4</v>
      </c>
      <c r="O234" s="742">
        <v>4</v>
      </c>
      <c r="P234" s="662">
        <v>4000</v>
      </c>
      <c r="Q234" s="677">
        <v>1</v>
      </c>
      <c r="R234" s="661">
        <v>4</v>
      </c>
      <c r="S234" s="677">
        <v>1</v>
      </c>
      <c r="T234" s="742">
        <v>4</v>
      </c>
      <c r="U234" s="700">
        <v>1</v>
      </c>
    </row>
    <row r="235" spans="1:21" ht="14.4" customHeight="1" x14ac:dyDescent="0.3">
      <c r="A235" s="660">
        <v>11</v>
      </c>
      <c r="B235" s="661" t="s">
        <v>578</v>
      </c>
      <c r="C235" s="661">
        <v>89301111</v>
      </c>
      <c r="D235" s="740" t="s">
        <v>4350</v>
      </c>
      <c r="E235" s="741" t="s">
        <v>2641</v>
      </c>
      <c r="F235" s="661" t="s">
        <v>2622</v>
      </c>
      <c r="G235" s="661" t="s">
        <v>2684</v>
      </c>
      <c r="H235" s="661" t="s">
        <v>579</v>
      </c>
      <c r="I235" s="661" t="s">
        <v>2691</v>
      </c>
      <c r="J235" s="661" t="s">
        <v>2692</v>
      </c>
      <c r="K235" s="661" t="s">
        <v>2693</v>
      </c>
      <c r="L235" s="662">
        <v>500</v>
      </c>
      <c r="M235" s="662">
        <v>10000</v>
      </c>
      <c r="N235" s="661">
        <v>20</v>
      </c>
      <c r="O235" s="742">
        <v>20</v>
      </c>
      <c r="P235" s="662">
        <v>10000</v>
      </c>
      <c r="Q235" s="677">
        <v>1</v>
      </c>
      <c r="R235" s="661">
        <v>20</v>
      </c>
      <c r="S235" s="677">
        <v>1</v>
      </c>
      <c r="T235" s="742">
        <v>20</v>
      </c>
      <c r="U235" s="700">
        <v>1</v>
      </c>
    </row>
    <row r="236" spans="1:21" ht="14.4" customHeight="1" x14ac:dyDescent="0.3">
      <c r="A236" s="660">
        <v>11</v>
      </c>
      <c r="B236" s="661" t="s">
        <v>578</v>
      </c>
      <c r="C236" s="661">
        <v>89301111</v>
      </c>
      <c r="D236" s="740" t="s">
        <v>4350</v>
      </c>
      <c r="E236" s="741" t="s">
        <v>2641</v>
      </c>
      <c r="F236" s="661" t="s">
        <v>2622</v>
      </c>
      <c r="G236" s="661" t="s">
        <v>2684</v>
      </c>
      <c r="H236" s="661" t="s">
        <v>579</v>
      </c>
      <c r="I236" s="661" t="s">
        <v>2697</v>
      </c>
      <c r="J236" s="661" t="s">
        <v>2698</v>
      </c>
      <c r="K236" s="661" t="s">
        <v>2699</v>
      </c>
      <c r="L236" s="662">
        <v>971.25</v>
      </c>
      <c r="M236" s="662">
        <v>25252.5</v>
      </c>
      <c r="N236" s="661">
        <v>26</v>
      </c>
      <c r="O236" s="742">
        <v>26</v>
      </c>
      <c r="P236" s="662">
        <v>24281.25</v>
      </c>
      <c r="Q236" s="677">
        <v>0.96153846153846156</v>
      </c>
      <c r="R236" s="661">
        <v>25</v>
      </c>
      <c r="S236" s="677">
        <v>0.96153846153846156</v>
      </c>
      <c r="T236" s="742">
        <v>25</v>
      </c>
      <c r="U236" s="700">
        <v>0.96153846153846156</v>
      </c>
    </row>
    <row r="237" spans="1:21" ht="14.4" customHeight="1" x14ac:dyDescent="0.3">
      <c r="A237" s="660">
        <v>11</v>
      </c>
      <c r="B237" s="661" t="s">
        <v>578</v>
      </c>
      <c r="C237" s="661">
        <v>89301111</v>
      </c>
      <c r="D237" s="740" t="s">
        <v>4350</v>
      </c>
      <c r="E237" s="741" t="s">
        <v>2641</v>
      </c>
      <c r="F237" s="661" t="s">
        <v>2622</v>
      </c>
      <c r="G237" s="661" t="s">
        <v>2684</v>
      </c>
      <c r="H237" s="661" t="s">
        <v>579</v>
      </c>
      <c r="I237" s="661" t="s">
        <v>2700</v>
      </c>
      <c r="J237" s="661" t="s">
        <v>2701</v>
      </c>
      <c r="K237" s="661"/>
      <c r="L237" s="662">
        <v>1000</v>
      </c>
      <c r="M237" s="662">
        <v>1000</v>
      </c>
      <c r="N237" s="661">
        <v>1</v>
      </c>
      <c r="O237" s="742">
        <v>1</v>
      </c>
      <c r="P237" s="662"/>
      <c r="Q237" s="677">
        <v>0</v>
      </c>
      <c r="R237" s="661"/>
      <c r="S237" s="677">
        <v>0</v>
      </c>
      <c r="T237" s="742"/>
      <c r="U237" s="700">
        <v>0</v>
      </c>
    </row>
    <row r="238" spans="1:21" ht="14.4" customHeight="1" x14ac:dyDescent="0.3">
      <c r="A238" s="660">
        <v>11</v>
      </c>
      <c r="B238" s="661" t="s">
        <v>578</v>
      </c>
      <c r="C238" s="661">
        <v>89301111</v>
      </c>
      <c r="D238" s="740" t="s">
        <v>4350</v>
      </c>
      <c r="E238" s="741" t="s">
        <v>2641</v>
      </c>
      <c r="F238" s="661" t="s">
        <v>2622</v>
      </c>
      <c r="G238" s="661" t="s">
        <v>2684</v>
      </c>
      <c r="H238" s="661" t="s">
        <v>579</v>
      </c>
      <c r="I238" s="661" t="s">
        <v>2841</v>
      </c>
      <c r="J238" s="661" t="s">
        <v>2842</v>
      </c>
      <c r="K238" s="661" t="s">
        <v>2843</v>
      </c>
      <c r="L238" s="662">
        <v>2520</v>
      </c>
      <c r="M238" s="662">
        <v>2520</v>
      </c>
      <c r="N238" s="661">
        <v>1</v>
      </c>
      <c r="O238" s="742">
        <v>1</v>
      </c>
      <c r="P238" s="662">
        <v>2520</v>
      </c>
      <c r="Q238" s="677">
        <v>1</v>
      </c>
      <c r="R238" s="661">
        <v>1</v>
      </c>
      <c r="S238" s="677">
        <v>1</v>
      </c>
      <c r="T238" s="742">
        <v>1</v>
      </c>
      <c r="U238" s="700">
        <v>1</v>
      </c>
    </row>
    <row r="239" spans="1:21" ht="14.4" customHeight="1" x14ac:dyDescent="0.3">
      <c r="A239" s="660">
        <v>11</v>
      </c>
      <c r="B239" s="661" t="s">
        <v>578</v>
      </c>
      <c r="C239" s="661">
        <v>89301111</v>
      </c>
      <c r="D239" s="740" t="s">
        <v>4350</v>
      </c>
      <c r="E239" s="741" t="s">
        <v>2641</v>
      </c>
      <c r="F239" s="661" t="s">
        <v>2622</v>
      </c>
      <c r="G239" s="661" t="s">
        <v>2720</v>
      </c>
      <c r="H239" s="661" t="s">
        <v>579</v>
      </c>
      <c r="I239" s="661" t="s">
        <v>2685</v>
      </c>
      <c r="J239" s="661" t="s">
        <v>2686</v>
      </c>
      <c r="K239" s="661" t="s">
        <v>2687</v>
      </c>
      <c r="L239" s="662">
        <v>492.18</v>
      </c>
      <c r="M239" s="662">
        <v>492.18</v>
      </c>
      <c r="N239" s="661">
        <v>1</v>
      </c>
      <c r="O239" s="742">
        <v>1</v>
      </c>
      <c r="P239" s="662">
        <v>492.18</v>
      </c>
      <c r="Q239" s="677">
        <v>1</v>
      </c>
      <c r="R239" s="661">
        <v>1</v>
      </c>
      <c r="S239" s="677">
        <v>1</v>
      </c>
      <c r="T239" s="742">
        <v>1</v>
      </c>
      <c r="U239" s="700">
        <v>1</v>
      </c>
    </row>
    <row r="240" spans="1:21" ht="14.4" customHeight="1" x14ac:dyDescent="0.3">
      <c r="A240" s="660">
        <v>11</v>
      </c>
      <c r="B240" s="661" t="s">
        <v>578</v>
      </c>
      <c r="C240" s="661">
        <v>89301111</v>
      </c>
      <c r="D240" s="740" t="s">
        <v>4350</v>
      </c>
      <c r="E240" s="741" t="s">
        <v>2641</v>
      </c>
      <c r="F240" s="661" t="s">
        <v>2622</v>
      </c>
      <c r="G240" s="661" t="s">
        <v>2720</v>
      </c>
      <c r="H240" s="661" t="s">
        <v>579</v>
      </c>
      <c r="I240" s="661" t="s">
        <v>674</v>
      </c>
      <c r="J240" s="661" t="s">
        <v>2839</v>
      </c>
      <c r="K240" s="661" t="s">
        <v>2840</v>
      </c>
      <c r="L240" s="662">
        <v>748.12</v>
      </c>
      <c r="M240" s="662">
        <v>748.12</v>
      </c>
      <c r="N240" s="661">
        <v>1</v>
      </c>
      <c r="O240" s="742">
        <v>1</v>
      </c>
      <c r="P240" s="662">
        <v>748.12</v>
      </c>
      <c r="Q240" s="677">
        <v>1</v>
      </c>
      <c r="R240" s="661">
        <v>1</v>
      </c>
      <c r="S240" s="677">
        <v>1</v>
      </c>
      <c r="T240" s="742">
        <v>1</v>
      </c>
      <c r="U240" s="700">
        <v>1</v>
      </c>
    </row>
    <row r="241" spans="1:21" ht="14.4" customHeight="1" x14ac:dyDescent="0.3">
      <c r="A241" s="660">
        <v>11</v>
      </c>
      <c r="B241" s="661" t="s">
        <v>578</v>
      </c>
      <c r="C241" s="661">
        <v>89301111</v>
      </c>
      <c r="D241" s="740" t="s">
        <v>4350</v>
      </c>
      <c r="E241" s="741" t="s">
        <v>2641</v>
      </c>
      <c r="F241" s="661" t="s">
        <v>2622</v>
      </c>
      <c r="G241" s="661" t="s">
        <v>2720</v>
      </c>
      <c r="H241" s="661" t="s">
        <v>579</v>
      </c>
      <c r="I241" s="661" t="s">
        <v>2688</v>
      </c>
      <c r="J241" s="661" t="s">
        <v>2689</v>
      </c>
      <c r="K241" s="661" t="s">
        <v>2690</v>
      </c>
      <c r="L241" s="662">
        <v>1000</v>
      </c>
      <c r="M241" s="662">
        <v>1000</v>
      </c>
      <c r="N241" s="661">
        <v>1</v>
      </c>
      <c r="O241" s="742">
        <v>1</v>
      </c>
      <c r="P241" s="662">
        <v>1000</v>
      </c>
      <c r="Q241" s="677">
        <v>1</v>
      </c>
      <c r="R241" s="661">
        <v>1</v>
      </c>
      <c r="S241" s="677">
        <v>1</v>
      </c>
      <c r="T241" s="742">
        <v>1</v>
      </c>
      <c r="U241" s="700">
        <v>1</v>
      </c>
    </row>
    <row r="242" spans="1:21" ht="14.4" customHeight="1" x14ac:dyDescent="0.3">
      <c r="A242" s="660">
        <v>11</v>
      </c>
      <c r="B242" s="661" t="s">
        <v>578</v>
      </c>
      <c r="C242" s="661">
        <v>89301111</v>
      </c>
      <c r="D242" s="740" t="s">
        <v>4350</v>
      </c>
      <c r="E242" s="741" t="s">
        <v>2641</v>
      </c>
      <c r="F242" s="661" t="s">
        <v>2622</v>
      </c>
      <c r="G242" s="661" t="s">
        <v>2720</v>
      </c>
      <c r="H242" s="661" t="s">
        <v>579</v>
      </c>
      <c r="I242" s="661" t="s">
        <v>2691</v>
      </c>
      <c r="J242" s="661" t="s">
        <v>2692</v>
      </c>
      <c r="K242" s="661" t="s">
        <v>2693</v>
      </c>
      <c r="L242" s="662">
        <v>500</v>
      </c>
      <c r="M242" s="662">
        <v>1000</v>
      </c>
      <c r="N242" s="661">
        <v>2</v>
      </c>
      <c r="O242" s="742">
        <v>2</v>
      </c>
      <c r="P242" s="662">
        <v>500</v>
      </c>
      <c r="Q242" s="677">
        <v>0.5</v>
      </c>
      <c r="R242" s="661">
        <v>1</v>
      </c>
      <c r="S242" s="677">
        <v>0.5</v>
      </c>
      <c r="T242" s="742">
        <v>1</v>
      </c>
      <c r="U242" s="700">
        <v>0.5</v>
      </c>
    </row>
    <row r="243" spans="1:21" ht="14.4" customHeight="1" x14ac:dyDescent="0.3">
      <c r="A243" s="660">
        <v>11</v>
      </c>
      <c r="B243" s="661" t="s">
        <v>578</v>
      </c>
      <c r="C243" s="661">
        <v>89301111</v>
      </c>
      <c r="D243" s="740" t="s">
        <v>4350</v>
      </c>
      <c r="E243" s="741" t="s">
        <v>2641</v>
      </c>
      <c r="F243" s="661" t="s">
        <v>2622</v>
      </c>
      <c r="G243" s="661" t="s">
        <v>2720</v>
      </c>
      <c r="H243" s="661" t="s">
        <v>579</v>
      </c>
      <c r="I243" s="661" t="s">
        <v>2697</v>
      </c>
      <c r="J243" s="661" t="s">
        <v>2698</v>
      </c>
      <c r="K243" s="661" t="s">
        <v>2699</v>
      </c>
      <c r="L243" s="662">
        <v>971.25</v>
      </c>
      <c r="M243" s="662">
        <v>4856.25</v>
      </c>
      <c r="N243" s="661">
        <v>5</v>
      </c>
      <c r="O243" s="742">
        <v>5</v>
      </c>
      <c r="P243" s="662">
        <v>4856.25</v>
      </c>
      <c r="Q243" s="677">
        <v>1</v>
      </c>
      <c r="R243" s="661">
        <v>5</v>
      </c>
      <c r="S243" s="677">
        <v>1</v>
      </c>
      <c r="T243" s="742">
        <v>5</v>
      </c>
      <c r="U243" s="700">
        <v>1</v>
      </c>
    </row>
    <row r="244" spans="1:21" ht="14.4" customHeight="1" x14ac:dyDescent="0.3">
      <c r="A244" s="660">
        <v>11</v>
      </c>
      <c r="B244" s="661" t="s">
        <v>578</v>
      </c>
      <c r="C244" s="661">
        <v>89301111</v>
      </c>
      <c r="D244" s="740" t="s">
        <v>4350</v>
      </c>
      <c r="E244" s="741" t="s">
        <v>2641</v>
      </c>
      <c r="F244" s="661" t="s">
        <v>2622</v>
      </c>
      <c r="G244" s="661" t="s">
        <v>2724</v>
      </c>
      <c r="H244" s="661" t="s">
        <v>579</v>
      </c>
      <c r="I244" s="661" t="s">
        <v>2681</v>
      </c>
      <c r="J244" s="661" t="s">
        <v>2682</v>
      </c>
      <c r="K244" s="661" t="s">
        <v>2683</v>
      </c>
      <c r="L244" s="662">
        <v>278.75</v>
      </c>
      <c r="M244" s="662">
        <v>1115</v>
      </c>
      <c r="N244" s="661">
        <v>4</v>
      </c>
      <c r="O244" s="742">
        <v>2</v>
      </c>
      <c r="P244" s="662">
        <v>557.5</v>
      </c>
      <c r="Q244" s="677">
        <v>0.5</v>
      </c>
      <c r="R244" s="661">
        <v>2</v>
      </c>
      <c r="S244" s="677">
        <v>0.5</v>
      </c>
      <c r="T244" s="742">
        <v>1</v>
      </c>
      <c r="U244" s="700">
        <v>0.5</v>
      </c>
    </row>
    <row r="245" spans="1:21" ht="14.4" customHeight="1" x14ac:dyDescent="0.3">
      <c r="A245" s="660">
        <v>11</v>
      </c>
      <c r="B245" s="661" t="s">
        <v>578</v>
      </c>
      <c r="C245" s="661">
        <v>89301111</v>
      </c>
      <c r="D245" s="740" t="s">
        <v>4350</v>
      </c>
      <c r="E245" s="741" t="s">
        <v>2642</v>
      </c>
      <c r="F245" s="661" t="s">
        <v>2621</v>
      </c>
      <c r="G245" s="661" t="s">
        <v>2655</v>
      </c>
      <c r="H245" s="661" t="s">
        <v>1059</v>
      </c>
      <c r="I245" s="661" t="s">
        <v>1243</v>
      </c>
      <c r="J245" s="661" t="s">
        <v>1244</v>
      </c>
      <c r="K245" s="661" t="s">
        <v>1578</v>
      </c>
      <c r="L245" s="662">
        <v>184.22</v>
      </c>
      <c r="M245" s="662">
        <v>1473.76</v>
      </c>
      <c r="N245" s="661">
        <v>8</v>
      </c>
      <c r="O245" s="742">
        <v>1.5</v>
      </c>
      <c r="P245" s="662">
        <v>368.44</v>
      </c>
      <c r="Q245" s="677">
        <v>0.25</v>
      </c>
      <c r="R245" s="661">
        <v>2</v>
      </c>
      <c r="S245" s="677">
        <v>0.25</v>
      </c>
      <c r="T245" s="742">
        <v>0.5</v>
      </c>
      <c r="U245" s="700">
        <v>0.33333333333333331</v>
      </c>
    </row>
    <row r="246" spans="1:21" ht="14.4" customHeight="1" x14ac:dyDescent="0.3">
      <c r="A246" s="660">
        <v>11</v>
      </c>
      <c r="B246" s="661" t="s">
        <v>578</v>
      </c>
      <c r="C246" s="661">
        <v>89301111</v>
      </c>
      <c r="D246" s="740" t="s">
        <v>4350</v>
      </c>
      <c r="E246" s="741" t="s">
        <v>2642</v>
      </c>
      <c r="F246" s="661" t="s">
        <v>2621</v>
      </c>
      <c r="G246" s="661" t="s">
        <v>2731</v>
      </c>
      <c r="H246" s="661" t="s">
        <v>579</v>
      </c>
      <c r="I246" s="661" t="s">
        <v>698</v>
      </c>
      <c r="J246" s="661" t="s">
        <v>2733</v>
      </c>
      <c r="K246" s="661" t="s">
        <v>2844</v>
      </c>
      <c r="L246" s="662">
        <v>0</v>
      </c>
      <c r="M246" s="662">
        <v>0</v>
      </c>
      <c r="N246" s="661">
        <v>1</v>
      </c>
      <c r="O246" s="742">
        <v>1</v>
      </c>
      <c r="P246" s="662"/>
      <c r="Q246" s="677"/>
      <c r="R246" s="661"/>
      <c r="S246" s="677">
        <v>0</v>
      </c>
      <c r="T246" s="742"/>
      <c r="U246" s="700">
        <v>0</v>
      </c>
    </row>
    <row r="247" spans="1:21" ht="14.4" customHeight="1" x14ac:dyDescent="0.3">
      <c r="A247" s="660">
        <v>11</v>
      </c>
      <c r="B247" s="661" t="s">
        <v>578</v>
      </c>
      <c r="C247" s="661">
        <v>89301111</v>
      </c>
      <c r="D247" s="740" t="s">
        <v>4350</v>
      </c>
      <c r="E247" s="741" t="s">
        <v>2642</v>
      </c>
      <c r="F247" s="661" t="s">
        <v>2621</v>
      </c>
      <c r="G247" s="661" t="s">
        <v>2667</v>
      </c>
      <c r="H247" s="661" t="s">
        <v>1059</v>
      </c>
      <c r="I247" s="661" t="s">
        <v>1173</v>
      </c>
      <c r="J247" s="661" t="s">
        <v>1078</v>
      </c>
      <c r="K247" s="661" t="s">
        <v>1174</v>
      </c>
      <c r="L247" s="662">
        <v>625.29</v>
      </c>
      <c r="M247" s="662">
        <v>1875.87</v>
      </c>
      <c r="N247" s="661">
        <v>3</v>
      </c>
      <c r="O247" s="742">
        <v>2</v>
      </c>
      <c r="P247" s="662"/>
      <c r="Q247" s="677">
        <v>0</v>
      </c>
      <c r="R247" s="661"/>
      <c r="S247" s="677">
        <v>0</v>
      </c>
      <c r="T247" s="742"/>
      <c r="U247" s="700">
        <v>0</v>
      </c>
    </row>
    <row r="248" spans="1:21" ht="14.4" customHeight="1" x14ac:dyDescent="0.3">
      <c r="A248" s="660">
        <v>11</v>
      </c>
      <c r="B248" s="661" t="s">
        <v>578</v>
      </c>
      <c r="C248" s="661">
        <v>89301111</v>
      </c>
      <c r="D248" s="740" t="s">
        <v>4350</v>
      </c>
      <c r="E248" s="741" t="s">
        <v>2642</v>
      </c>
      <c r="F248" s="661" t="s">
        <v>2621</v>
      </c>
      <c r="G248" s="661" t="s">
        <v>2667</v>
      </c>
      <c r="H248" s="661" t="s">
        <v>1059</v>
      </c>
      <c r="I248" s="661" t="s">
        <v>1077</v>
      </c>
      <c r="J248" s="661" t="s">
        <v>1078</v>
      </c>
      <c r="K248" s="661" t="s">
        <v>1079</v>
      </c>
      <c r="L248" s="662">
        <v>937.93</v>
      </c>
      <c r="M248" s="662">
        <v>18758.599999999999</v>
      </c>
      <c r="N248" s="661">
        <v>20</v>
      </c>
      <c r="O248" s="742">
        <v>9.5</v>
      </c>
      <c r="P248" s="662">
        <v>6565.51</v>
      </c>
      <c r="Q248" s="677">
        <v>0.35000000000000003</v>
      </c>
      <c r="R248" s="661">
        <v>7</v>
      </c>
      <c r="S248" s="677">
        <v>0.35</v>
      </c>
      <c r="T248" s="742">
        <v>3.5</v>
      </c>
      <c r="U248" s="700">
        <v>0.36842105263157893</v>
      </c>
    </row>
    <row r="249" spans="1:21" ht="14.4" customHeight="1" x14ac:dyDescent="0.3">
      <c r="A249" s="660">
        <v>11</v>
      </c>
      <c r="B249" s="661" t="s">
        <v>578</v>
      </c>
      <c r="C249" s="661">
        <v>89301111</v>
      </c>
      <c r="D249" s="740" t="s">
        <v>4350</v>
      </c>
      <c r="E249" s="741" t="s">
        <v>2642</v>
      </c>
      <c r="F249" s="661" t="s">
        <v>2621</v>
      </c>
      <c r="G249" s="661" t="s">
        <v>2674</v>
      </c>
      <c r="H249" s="661" t="s">
        <v>579</v>
      </c>
      <c r="I249" s="661" t="s">
        <v>736</v>
      </c>
      <c r="J249" s="661" t="s">
        <v>2675</v>
      </c>
      <c r="K249" s="661" t="s">
        <v>2676</v>
      </c>
      <c r="L249" s="662">
        <v>0</v>
      </c>
      <c r="M249" s="662">
        <v>0</v>
      </c>
      <c r="N249" s="661">
        <v>5</v>
      </c>
      <c r="O249" s="742">
        <v>3</v>
      </c>
      <c r="P249" s="662"/>
      <c r="Q249" s="677"/>
      <c r="R249" s="661"/>
      <c r="S249" s="677">
        <v>0</v>
      </c>
      <c r="T249" s="742"/>
      <c r="U249" s="700">
        <v>0</v>
      </c>
    </row>
    <row r="250" spans="1:21" ht="14.4" customHeight="1" x14ac:dyDescent="0.3">
      <c r="A250" s="660">
        <v>11</v>
      </c>
      <c r="B250" s="661" t="s">
        <v>578</v>
      </c>
      <c r="C250" s="661">
        <v>89301111</v>
      </c>
      <c r="D250" s="740" t="s">
        <v>4350</v>
      </c>
      <c r="E250" s="741" t="s">
        <v>2642</v>
      </c>
      <c r="F250" s="661" t="s">
        <v>2622</v>
      </c>
      <c r="G250" s="661" t="s">
        <v>2677</v>
      </c>
      <c r="H250" s="661" t="s">
        <v>579</v>
      </c>
      <c r="I250" s="661" t="s">
        <v>2678</v>
      </c>
      <c r="J250" s="661" t="s">
        <v>2679</v>
      </c>
      <c r="K250" s="661" t="s">
        <v>2680</v>
      </c>
      <c r="L250" s="662">
        <v>200</v>
      </c>
      <c r="M250" s="662">
        <v>400</v>
      </c>
      <c r="N250" s="661">
        <v>2</v>
      </c>
      <c r="O250" s="742">
        <v>1</v>
      </c>
      <c r="P250" s="662"/>
      <c r="Q250" s="677">
        <v>0</v>
      </c>
      <c r="R250" s="661"/>
      <c r="S250" s="677">
        <v>0</v>
      </c>
      <c r="T250" s="742"/>
      <c r="U250" s="700">
        <v>0</v>
      </c>
    </row>
    <row r="251" spans="1:21" ht="14.4" customHeight="1" x14ac:dyDescent="0.3">
      <c r="A251" s="660">
        <v>11</v>
      </c>
      <c r="B251" s="661" t="s">
        <v>578</v>
      </c>
      <c r="C251" s="661">
        <v>89301111</v>
      </c>
      <c r="D251" s="740" t="s">
        <v>4350</v>
      </c>
      <c r="E251" s="741" t="s">
        <v>2642</v>
      </c>
      <c r="F251" s="661" t="s">
        <v>2622</v>
      </c>
      <c r="G251" s="661" t="s">
        <v>2684</v>
      </c>
      <c r="H251" s="661" t="s">
        <v>579</v>
      </c>
      <c r="I251" s="661" t="s">
        <v>2685</v>
      </c>
      <c r="J251" s="661" t="s">
        <v>2686</v>
      </c>
      <c r="K251" s="661" t="s">
        <v>2687</v>
      </c>
      <c r="L251" s="662">
        <v>492.18</v>
      </c>
      <c r="M251" s="662">
        <v>492.18</v>
      </c>
      <c r="N251" s="661">
        <v>1</v>
      </c>
      <c r="O251" s="742">
        <v>1</v>
      </c>
      <c r="P251" s="662">
        <v>492.18</v>
      </c>
      <c r="Q251" s="677">
        <v>1</v>
      </c>
      <c r="R251" s="661">
        <v>1</v>
      </c>
      <c r="S251" s="677">
        <v>1</v>
      </c>
      <c r="T251" s="742">
        <v>1</v>
      </c>
      <c r="U251" s="700">
        <v>1</v>
      </c>
    </row>
    <row r="252" spans="1:21" ht="14.4" customHeight="1" x14ac:dyDescent="0.3">
      <c r="A252" s="660">
        <v>11</v>
      </c>
      <c r="B252" s="661" t="s">
        <v>578</v>
      </c>
      <c r="C252" s="661">
        <v>89301111</v>
      </c>
      <c r="D252" s="740" t="s">
        <v>4350</v>
      </c>
      <c r="E252" s="741" t="s">
        <v>2642</v>
      </c>
      <c r="F252" s="661" t="s">
        <v>2622</v>
      </c>
      <c r="G252" s="661" t="s">
        <v>2684</v>
      </c>
      <c r="H252" s="661" t="s">
        <v>579</v>
      </c>
      <c r="I252" s="661" t="s">
        <v>674</v>
      </c>
      <c r="J252" s="661" t="s">
        <v>2839</v>
      </c>
      <c r="K252" s="661" t="s">
        <v>2840</v>
      </c>
      <c r="L252" s="662">
        <v>748.12</v>
      </c>
      <c r="M252" s="662">
        <v>748.12</v>
      </c>
      <c r="N252" s="661">
        <v>1</v>
      </c>
      <c r="O252" s="742">
        <v>1</v>
      </c>
      <c r="P252" s="662">
        <v>748.12</v>
      </c>
      <c r="Q252" s="677">
        <v>1</v>
      </c>
      <c r="R252" s="661">
        <v>1</v>
      </c>
      <c r="S252" s="677">
        <v>1</v>
      </c>
      <c r="T252" s="742">
        <v>1</v>
      </c>
      <c r="U252" s="700">
        <v>1</v>
      </c>
    </row>
    <row r="253" spans="1:21" ht="14.4" customHeight="1" x14ac:dyDescent="0.3">
      <c r="A253" s="660">
        <v>11</v>
      </c>
      <c r="B253" s="661" t="s">
        <v>578</v>
      </c>
      <c r="C253" s="661">
        <v>89301111</v>
      </c>
      <c r="D253" s="740" t="s">
        <v>4350</v>
      </c>
      <c r="E253" s="741" t="s">
        <v>2642</v>
      </c>
      <c r="F253" s="661" t="s">
        <v>2622</v>
      </c>
      <c r="G253" s="661" t="s">
        <v>2684</v>
      </c>
      <c r="H253" s="661" t="s">
        <v>579</v>
      </c>
      <c r="I253" s="661" t="s">
        <v>2691</v>
      </c>
      <c r="J253" s="661" t="s">
        <v>2692</v>
      </c>
      <c r="K253" s="661" t="s">
        <v>2693</v>
      </c>
      <c r="L253" s="662">
        <v>500</v>
      </c>
      <c r="M253" s="662">
        <v>500</v>
      </c>
      <c r="N253" s="661">
        <v>1</v>
      </c>
      <c r="O253" s="742">
        <v>1</v>
      </c>
      <c r="P253" s="662">
        <v>500</v>
      </c>
      <c r="Q253" s="677">
        <v>1</v>
      </c>
      <c r="R253" s="661">
        <v>1</v>
      </c>
      <c r="S253" s="677">
        <v>1</v>
      </c>
      <c r="T253" s="742">
        <v>1</v>
      </c>
      <c r="U253" s="700">
        <v>1</v>
      </c>
    </row>
    <row r="254" spans="1:21" ht="14.4" customHeight="1" x14ac:dyDescent="0.3">
      <c r="A254" s="660">
        <v>11</v>
      </c>
      <c r="B254" s="661" t="s">
        <v>578</v>
      </c>
      <c r="C254" s="661">
        <v>89301111</v>
      </c>
      <c r="D254" s="740" t="s">
        <v>4350</v>
      </c>
      <c r="E254" s="741" t="s">
        <v>2642</v>
      </c>
      <c r="F254" s="661" t="s">
        <v>2622</v>
      </c>
      <c r="G254" s="661" t="s">
        <v>2684</v>
      </c>
      <c r="H254" s="661" t="s">
        <v>579</v>
      </c>
      <c r="I254" s="661" t="s">
        <v>2697</v>
      </c>
      <c r="J254" s="661" t="s">
        <v>2698</v>
      </c>
      <c r="K254" s="661" t="s">
        <v>2699</v>
      </c>
      <c r="L254" s="662">
        <v>971.25</v>
      </c>
      <c r="M254" s="662">
        <v>1942.5</v>
      </c>
      <c r="N254" s="661">
        <v>2</v>
      </c>
      <c r="O254" s="742">
        <v>2</v>
      </c>
      <c r="P254" s="662">
        <v>1942.5</v>
      </c>
      <c r="Q254" s="677">
        <v>1</v>
      </c>
      <c r="R254" s="661">
        <v>2</v>
      </c>
      <c r="S254" s="677">
        <v>1</v>
      </c>
      <c r="T254" s="742">
        <v>2</v>
      </c>
      <c r="U254" s="700">
        <v>1</v>
      </c>
    </row>
    <row r="255" spans="1:21" ht="14.4" customHeight="1" x14ac:dyDescent="0.3">
      <c r="A255" s="660">
        <v>11</v>
      </c>
      <c r="B255" s="661" t="s">
        <v>578</v>
      </c>
      <c r="C255" s="661">
        <v>89301111</v>
      </c>
      <c r="D255" s="740" t="s">
        <v>4350</v>
      </c>
      <c r="E255" s="741" t="s">
        <v>2642</v>
      </c>
      <c r="F255" s="661" t="s">
        <v>2622</v>
      </c>
      <c r="G255" s="661" t="s">
        <v>2684</v>
      </c>
      <c r="H255" s="661" t="s">
        <v>579</v>
      </c>
      <c r="I255" s="661" t="s">
        <v>2700</v>
      </c>
      <c r="J255" s="661" t="s">
        <v>2701</v>
      </c>
      <c r="K255" s="661"/>
      <c r="L255" s="662">
        <v>1000</v>
      </c>
      <c r="M255" s="662">
        <v>1000</v>
      </c>
      <c r="N255" s="661">
        <v>1</v>
      </c>
      <c r="O255" s="742">
        <v>1</v>
      </c>
      <c r="P255" s="662"/>
      <c r="Q255" s="677">
        <v>0</v>
      </c>
      <c r="R255" s="661"/>
      <c r="S255" s="677">
        <v>0</v>
      </c>
      <c r="T255" s="742"/>
      <c r="U255" s="700">
        <v>0</v>
      </c>
    </row>
    <row r="256" spans="1:21" ht="14.4" customHeight="1" x14ac:dyDescent="0.3">
      <c r="A256" s="660">
        <v>11</v>
      </c>
      <c r="B256" s="661" t="s">
        <v>578</v>
      </c>
      <c r="C256" s="661">
        <v>89301111</v>
      </c>
      <c r="D256" s="740" t="s">
        <v>4350</v>
      </c>
      <c r="E256" s="741" t="s">
        <v>2642</v>
      </c>
      <c r="F256" s="661" t="s">
        <v>2622</v>
      </c>
      <c r="G256" s="661" t="s">
        <v>2720</v>
      </c>
      <c r="H256" s="661" t="s">
        <v>579</v>
      </c>
      <c r="I256" s="661" t="s">
        <v>2700</v>
      </c>
      <c r="J256" s="661" t="s">
        <v>2701</v>
      </c>
      <c r="K256" s="661"/>
      <c r="L256" s="662">
        <v>1000</v>
      </c>
      <c r="M256" s="662">
        <v>1000</v>
      </c>
      <c r="N256" s="661">
        <v>1</v>
      </c>
      <c r="O256" s="742">
        <v>1</v>
      </c>
      <c r="P256" s="662"/>
      <c r="Q256" s="677">
        <v>0</v>
      </c>
      <c r="R256" s="661"/>
      <c r="S256" s="677">
        <v>0</v>
      </c>
      <c r="T256" s="742"/>
      <c r="U256" s="700">
        <v>0</v>
      </c>
    </row>
    <row r="257" spans="1:21" ht="14.4" customHeight="1" x14ac:dyDescent="0.3">
      <c r="A257" s="660">
        <v>11</v>
      </c>
      <c r="B257" s="661" t="s">
        <v>578</v>
      </c>
      <c r="C257" s="661">
        <v>89301111</v>
      </c>
      <c r="D257" s="740" t="s">
        <v>4350</v>
      </c>
      <c r="E257" s="741" t="s">
        <v>2643</v>
      </c>
      <c r="F257" s="661" t="s">
        <v>2621</v>
      </c>
      <c r="G257" s="661" t="s">
        <v>2654</v>
      </c>
      <c r="H257" s="661" t="s">
        <v>579</v>
      </c>
      <c r="I257" s="661" t="s">
        <v>2845</v>
      </c>
      <c r="J257" s="661" t="s">
        <v>2491</v>
      </c>
      <c r="K257" s="661" t="s">
        <v>2846</v>
      </c>
      <c r="L257" s="662">
        <v>0</v>
      </c>
      <c r="M257" s="662">
        <v>0</v>
      </c>
      <c r="N257" s="661">
        <v>1</v>
      </c>
      <c r="O257" s="742">
        <v>0.5</v>
      </c>
      <c r="P257" s="662"/>
      <c r="Q257" s="677"/>
      <c r="R257" s="661"/>
      <c r="S257" s="677">
        <v>0</v>
      </c>
      <c r="T257" s="742"/>
      <c r="U257" s="700">
        <v>0</v>
      </c>
    </row>
    <row r="258" spans="1:21" ht="14.4" customHeight="1" x14ac:dyDescent="0.3">
      <c r="A258" s="660">
        <v>11</v>
      </c>
      <c r="B258" s="661" t="s">
        <v>578</v>
      </c>
      <c r="C258" s="661">
        <v>89301111</v>
      </c>
      <c r="D258" s="740" t="s">
        <v>4350</v>
      </c>
      <c r="E258" s="741" t="s">
        <v>2643</v>
      </c>
      <c r="F258" s="661" t="s">
        <v>2621</v>
      </c>
      <c r="G258" s="661" t="s">
        <v>2655</v>
      </c>
      <c r="H258" s="661" t="s">
        <v>1059</v>
      </c>
      <c r="I258" s="661" t="s">
        <v>1243</v>
      </c>
      <c r="J258" s="661" t="s">
        <v>1244</v>
      </c>
      <c r="K258" s="661" t="s">
        <v>1578</v>
      </c>
      <c r="L258" s="662">
        <v>184.22</v>
      </c>
      <c r="M258" s="662">
        <v>1842.1999999999998</v>
      </c>
      <c r="N258" s="661">
        <v>10</v>
      </c>
      <c r="O258" s="742">
        <v>2</v>
      </c>
      <c r="P258" s="662">
        <v>1289.54</v>
      </c>
      <c r="Q258" s="677">
        <v>0.70000000000000007</v>
      </c>
      <c r="R258" s="661">
        <v>7</v>
      </c>
      <c r="S258" s="677">
        <v>0.7</v>
      </c>
      <c r="T258" s="742">
        <v>1.5</v>
      </c>
      <c r="U258" s="700">
        <v>0.75</v>
      </c>
    </row>
    <row r="259" spans="1:21" ht="14.4" customHeight="1" x14ac:dyDescent="0.3">
      <c r="A259" s="660">
        <v>11</v>
      </c>
      <c r="B259" s="661" t="s">
        <v>578</v>
      </c>
      <c r="C259" s="661">
        <v>89301111</v>
      </c>
      <c r="D259" s="740" t="s">
        <v>4350</v>
      </c>
      <c r="E259" s="741" t="s">
        <v>2643</v>
      </c>
      <c r="F259" s="661" t="s">
        <v>2621</v>
      </c>
      <c r="G259" s="661" t="s">
        <v>2824</v>
      </c>
      <c r="H259" s="661" t="s">
        <v>579</v>
      </c>
      <c r="I259" s="661" t="s">
        <v>926</v>
      </c>
      <c r="J259" s="661" t="s">
        <v>927</v>
      </c>
      <c r="K259" s="661" t="s">
        <v>928</v>
      </c>
      <c r="L259" s="662">
        <v>105.7</v>
      </c>
      <c r="M259" s="662">
        <v>105.7</v>
      </c>
      <c r="N259" s="661">
        <v>1</v>
      </c>
      <c r="O259" s="742">
        <v>0.5</v>
      </c>
      <c r="P259" s="662"/>
      <c r="Q259" s="677">
        <v>0</v>
      </c>
      <c r="R259" s="661"/>
      <c r="S259" s="677">
        <v>0</v>
      </c>
      <c r="T259" s="742"/>
      <c r="U259" s="700">
        <v>0</v>
      </c>
    </row>
    <row r="260" spans="1:21" ht="14.4" customHeight="1" x14ac:dyDescent="0.3">
      <c r="A260" s="660">
        <v>11</v>
      </c>
      <c r="B260" s="661" t="s">
        <v>578</v>
      </c>
      <c r="C260" s="661">
        <v>89301111</v>
      </c>
      <c r="D260" s="740" t="s">
        <v>4350</v>
      </c>
      <c r="E260" s="741" t="s">
        <v>2643</v>
      </c>
      <c r="F260" s="661" t="s">
        <v>2621</v>
      </c>
      <c r="G260" s="661" t="s">
        <v>2729</v>
      </c>
      <c r="H260" s="661" t="s">
        <v>579</v>
      </c>
      <c r="I260" s="661" t="s">
        <v>914</v>
      </c>
      <c r="J260" s="661" t="s">
        <v>915</v>
      </c>
      <c r="K260" s="661" t="s">
        <v>2730</v>
      </c>
      <c r="L260" s="662">
        <v>63.67</v>
      </c>
      <c r="M260" s="662">
        <v>191.01</v>
      </c>
      <c r="N260" s="661">
        <v>3</v>
      </c>
      <c r="O260" s="742">
        <v>1</v>
      </c>
      <c r="P260" s="662"/>
      <c r="Q260" s="677">
        <v>0</v>
      </c>
      <c r="R260" s="661"/>
      <c r="S260" s="677">
        <v>0</v>
      </c>
      <c r="T260" s="742"/>
      <c r="U260" s="700">
        <v>0</v>
      </c>
    </row>
    <row r="261" spans="1:21" ht="14.4" customHeight="1" x14ac:dyDescent="0.3">
      <c r="A261" s="660">
        <v>11</v>
      </c>
      <c r="B261" s="661" t="s">
        <v>578</v>
      </c>
      <c r="C261" s="661">
        <v>89301111</v>
      </c>
      <c r="D261" s="740" t="s">
        <v>4350</v>
      </c>
      <c r="E261" s="741" t="s">
        <v>2643</v>
      </c>
      <c r="F261" s="661" t="s">
        <v>2621</v>
      </c>
      <c r="G261" s="661" t="s">
        <v>2666</v>
      </c>
      <c r="H261" s="661" t="s">
        <v>1059</v>
      </c>
      <c r="I261" s="661" t="s">
        <v>1258</v>
      </c>
      <c r="J261" s="661" t="s">
        <v>1259</v>
      </c>
      <c r="K261" s="661" t="s">
        <v>1260</v>
      </c>
      <c r="L261" s="662">
        <v>154.01</v>
      </c>
      <c r="M261" s="662">
        <v>308.02</v>
      </c>
      <c r="N261" s="661">
        <v>2</v>
      </c>
      <c r="O261" s="742">
        <v>0.5</v>
      </c>
      <c r="P261" s="662">
        <v>308.02</v>
      </c>
      <c r="Q261" s="677">
        <v>1</v>
      </c>
      <c r="R261" s="661">
        <v>2</v>
      </c>
      <c r="S261" s="677">
        <v>1</v>
      </c>
      <c r="T261" s="742">
        <v>0.5</v>
      </c>
      <c r="U261" s="700">
        <v>1</v>
      </c>
    </row>
    <row r="262" spans="1:21" ht="14.4" customHeight="1" x14ac:dyDescent="0.3">
      <c r="A262" s="660">
        <v>11</v>
      </c>
      <c r="B262" s="661" t="s">
        <v>578</v>
      </c>
      <c r="C262" s="661">
        <v>89301111</v>
      </c>
      <c r="D262" s="740" t="s">
        <v>4350</v>
      </c>
      <c r="E262" s="741" t="s">
        <v>2643</v>
      </c>
      <c r="F262" s="661" t="s">
        <v>2621</v>
      </c>
      <c r="G262" s="661" t="s">
        <v>2667</v>
      </c>
      <c r="H262" s="661" t="s">
        <v>1059</v>
      </c>
      <c r="I262" s="661" t="s">
        <v>1173</v>
      </c>
      <c r="J262" s="661" t="s">
        <v>1078</v>
      </c>
      <c r="K262" s="661" t="s">
        <v>1174</v>
      </c>
      <c r="L262" s="662">
        <v>625.29</v>
      </c>
      <c r="M262" s="662">
        <v>6878.19</v>
      </c>
      <c r="N262" s="661">
        <v>11</v>
      </c>
      <c r="O262" s="742">
        <v>7.5</v>
      </c>
      <c r="P262" s="662">
        <v>5002.32</v>
      </c>
      <c r="Q262" s="677">
        <v>0.72727272727272729</v>
      </c>
      <c r="R262" s="661">
        <v>8</v>
      </c>
      <c r="S262" s="677">
        <v>0.72727272727272729</v>
      </c>
      <c r="T262" s="742">
        <v>5.5</v>
      </c>
      <c r="U262" s="700">
        <v>0.73333333333333328</v>
      </c>
    </row>
    <row r="263" spans="1:21" ht="14.4" customHeight="1" x14ac:dyDescent="0.3">
      <c r="A263" s="660">
        <v>11</v>
      </c>
      <c r="B263" s="661" t="s">
        <v>578</v>
      </c>
      <c r="C263" s="661">
        <v>89301111</v>
      </c>
      <c r="D263" s="740" t="s">
        <v>4350</v>
      </c>
      <c r="E263" s="741" t="s">
        <v>2643</v>
      </c>
      <c r="F263" s="661" t="s">
        <v>2621</v>
      </c>
      <c r="G263" s="661" t="s">
        <v>2667</v>
      </c>
      <c r="H263" s="661" t="s">
        <v>1059</v>
      </c>
      <c r="I263" s="661" t="s">
        <v>1077</v>
      </c>
      <c r="J263" s="661" t="s">
        <v>1078</v>
      </c>
      <c r="K263" s="661" t="s">
        <v>1079</v>
      </c>
      <c r="L263" s="662">
        <v>937.93</v>
      </c>
      <c r="M263" s="662">
        <v>21572.390000000003</v>
      </c>
      <c r="N263" s="661">
        <v>23</v>
      </c>
      <c r="O263" s="742">
        <v>16.5</v>
      </c>
      <c r="P263" s="662">
        <v>8441.3700000000008</v>
      </c>
      <c r="Q263" s="677">
        <v>0.39130434782608692</v>
      </c>
      <c r="R263" s="661">
        <v>9</v>
      </c>
      <c r="S263" s="677">
        <v>0.39130434782608697</v>
      </c>
      <c r="T263" s="742">
        <v>6</v>
      </c>
      <c r="U263" s="700">
        <v>0.36363636363636365</v>
      </c>
    </row>
    <row r="264" spans="1:21" ht="14.4" customHeight="1" x14ac:dyDescent="0.3">
      <c r="A264" s="660">
        <v>11</v>
      </c>
      <c r="B264" s="661" t="s">
        <v>578</v>
      </c>
      <c r="C264" s="661">
        <v>89301111</v>
      </c>
      <c r="D264" s="740" t="s">
        <v>4350</v>
      </c>
      <c r="E264" s="741" t="s">
        <v>2643</v>
      </c>
      <c r="F264" s="661" t="s">
        <v>2621</v>
      </c>
      <c r="G264" s="661" t="s">
        <v>2667</v>
      </c>
      <c r="H264" s="661" t="s">
        <v>1059</v>
      </c>
      <c r="I264" s="661" t="s">
        <v>1081</v>
      </c>
      <c r="J264" s="661" t="s">
        <v>1078</v>
      </c>
      <c r="K264" s="661" t="s">
        <v>1082</v>
      </c>
      <c r="L264" s="662">
        <v>1166.47</v>
      </c>
      <c r="M264" s="662">
        <v>1166.47</v>
      </c>
      <c r="N264" s="661">
        <v>1</v>
      </c>
      <c r="O264" s="742">
        <v>0.5</v>
      </c>
      <c r="P264" s="662">
        <v>1166.47</v>
      </c>
      <c r="Q264" s="677">
        <v>1</v>
      </c>
      <c r="R264" s="661">
        <v>1</v>
      </c>
      <c r="S264" s="677">
        <v>1</v>
      </c>
      <c r="T264" s="742">
        <v>0.5</v>
      </c>
      <c r="U264" s="700">
        <v>1</v>
      </c>
    </row>
    <row r="265" spans="1:21" ht="14.4" customHeight="1" x14ac:dyDescent="0.3">
      <c r="A265" s="660">
        <v>11</v>
      </c>
      <c r="B265" s="661" t="s">
        <v>578</v>
      </c>
      <c r="C265" s="661">
        <v>89301111</v>
      </c>
      <c r="D265" s="740" t="s">
        <v>4350</v>
      </c>
      <c r="E265" s="741" t="s">
        <v>2643</v>
      </c>
      <c r="F265" s="661" t="s">
        <v>2621</v>
      </c>
      <c r="G265" s="661" t="s">
        <v>2667</v>
      </c>
      <c r="H265" s="661" t="s">
        <v>1059</v>
      </c>
      <c r="I265" s="661" t="s">
        <v>2238</v>
      </c>
      <c r="J265" s="661" t="s">
        <v>1116</v>
      </c>
      <c r="K265" s="661" t="s">
        <v>1082</v>
      </c>
      <c r="L265" s="662">
        <v>2332.92</v>
      </c>
      <c r="M265" s="662">
        <v>2332.92</v>
      </c>
      <c r="N265" s="661">
        <v>1</v>
      </c>
      <c r="O265" s="742">
        <v>1</v>
      </c>
      <c r="P265" s="662">
        <v>2332.92</v>
      </c>
      <c r="Q265" s="677">
        <v>1</v>
      </c>
      <c r="R265" s="661">
        <v>1</v>
      </c>
      <c r="S265" s="677">
        <v>1</v>
      </c>
      <c r="T265" s="742">
        <v>1</v>
      </c>
      <c r="U265" s="700">
        <v>1</v>
      </c>
    </row>
    <row r="266" spans="1:21" ht="14.4" customHeight="1" x14ac:dyDescent="0.3">
      <c r="A266" s="660">
        <v>11</v>
      </c>
      <c r="B266" s="661" t="s">
        <v>578</v>
      </c>
      <c r="C266" s="661">
        <v>89301111</v>
      </c>
      <c r="D266" s="740" t="s">
        <v>4350</v>
      </c>
      <c r="E266" s="741" t="s">
        <v>2643</v>
      </c>
      <c r="F266" s="661" t="s">
        <v>2621</v>
      </c>
      <c r="G266" s="661" t="s">
        <v>2668</v>
      </c>
      <c r="H266" s="661" t="s">
        <v>1059</v>
      </c>
      <c r="I266" s="661" t="s">
        <v>1064</v>
      </c>
      <c r="J266" s="661" t="s">
        <v>612</v>
      </c>
      <c r="K266" s="661" t="s">
        <v>613</v>
      </c>
      <c r="L266" s="662">
        <v>96.63</v>
      </c>
      <c r="M266" s="662">
        <v>96.63</v>
      </c>
      <c r="N266" s="661">
        <v>1</v>
      </c>
      <c r="O266" s="742">
        <v>1</v>
      </c>
      <c r="P266" s="662">
        <v>96.63</v>
      </c>
      <c r="Q266" s="677">
        <v>1</v>
      </c>
      <c r="R266" s="661">
        <v>1</v>
      </c>
      <c r="S266" s="677">
        <v>1</v>
      </c>
      <c r="T266" s="742">
        <v>1</v>
      </c>
      <c r="U266" s="700">
        <v>1</v>
      </c>
    </row>
    <row r="267" spans="1:21" ht="14.4" customHeight="1" x14ac:dyDescent="0.3">
      <c r="A267" s="660">
        <v>11</v>
      </c>
      <c r="B267" s="661" t="s">
        <v>578</v>
      </c>
      <c r="C267" s="661">
        <v>89301111</v>
      </c>
      <c r="D267" s="740" t="s">
        <v>4350</v>
      </c>
      <c r="E267" s="741" t="s">
        <v>2643</v>
      </c>
      <c r="F267" s="661" t="s">
        <v>2621</v>
      </c>
      <c r="G267" s="661" t="s">
        <v>2711</v>
      </c>
      <c r="H267" s="661" t="s">
        <v>579</v>
      </c>
      <c r="I267" s="661" t="s">
        <v>2847</v>
      </c>
      <c r="J267" s="661" t="s">
        <v>981</v>
      </c>
      <c r="K267" s="661" t="s">
        <v>752</v>
      </c>
      <c r="L267" s="662">
        <v>0</v>
      </c>
      <c r="M267" s="662">
        <v>0</v>
      </c>
      <c r="N267" s="661">
        <v>2</v>
      </c>
      <c r="O267" s="742">
        <v>2</v>
      </c>
      <c r="P267" s="662">
        <v>0</v>
      </c>
      <c r="Q267" s="677"/>
      <c r="R267" s="661">
        <v>1</v>
      </c>
      <c r="S267" s="677">
        <v>0.5</v>
      </c>
      <c r="T267" s="742">
        <v>1</v>
      </c>
      <c r="U267" s="700">
        <v>0.5</v>
      </c>
    </row>
    <row r="268" spans="1:21" ht="14.4" customHeight="1" x14ac:dyDescent="0.3">
      <c r="A268" s="660">
        <v>11</v>
      </c>
      <c r="B268" s="661" t="s">
        <v>578</v>
      </c>
      <c r="C268" s="661">
        <v>89301111</v>
      </c>
      <c r="D268" s="740" t="s">
        <v>4350</v>
      </c>
      <c r="E268" s="741" t="s">
        <v>2643</v>
      </c>
      <c r="F268" s="661" t="s">
        <v>2621</v>
      </c>
      <c r="G268" s="661" t="s">
        <v>2674</v>
      </c>
      <c r="H268" s="661" t="s">
        <v>579</v>
      </c>
      <c r="I268" s="661" t="s">
        <v>736</v>
      </c>
      <c r="J268" s="661" t="s">
        <v>2675</v>
      </c>
      <c r="K268" s="661" t="s">
        <v>2676</v>
      </c>
      <c r="L268" s="662">
        <v>0</v>
      </c>
      <c r="M268" s="662">
        <v>0</v>
      </c>
      <c r="N268" s="661">
        <v>1</v>
      </c>
      <c r="O268" s="742">
        <v>0.5</v>
      </c>
      <c r="P268" s="662"/>
      <c r="Q268" s="677"/>
      <c r="R268" s="661"/>
      <c r="S268" s="677">
        <v>0</v>
      </c>
      <c r="T268" s="742"/>
      <c r="U268" s="700">
        <v>0</v>
      </c>
    </row>
    <row r="269" spans="1:21" ht="14.4" customHeight="1" x14ac:dyDescent="0.3">
      <c r="A269" s="660">
        <v>11</v>
      </c>
      <c r="B269" s="661" t="s">
        <v>578</v>
      </c>
      <c r="C269" s="661">
        <v>89301111</v>
      </c>
      <c r="D269" s="740" t="s">
        <v>4350</v>
      </c>
      <c r="E269" s="741" t="s">
        <v>2643</v>
      </c>
      <c r="F269" s="661" t="s">
        <v>2621</v>
      </c>
      <c r="G269" s="661" t="s">
        <v>2769</v>
      </c>
      <c r="H269" s="661" t="s">
        <v>579</v>
      </c>
      <c r="I269" s="661" t="s">
        <v>1214</v>
      </c>
      <c r="J269" s="661" t="s">
        <v>1215</v>
      </c>
      <c r="K269" s="661" t="s">
        <v>2772</v>
      </c>
      <c r="L269" s="662">
        <v>23.46</v>
      </c>
      <c r="M269" s="662">
        <v>23.46</v>
      </c>
      <c r="N269" s="661">
        <v>1</v>
      </c>
      <c r="O269" s="742">
        <v>0.5</v>
      </c>
      <c r="P269" s="662"/>
      <c r="Q269" s="677">
        <v>0</v>
      </c>
      <c r="R269" s="661"/>
      <c r="S269" s="677">
        <v>0</v>
      </c>
      <c r="T269" s="742"/>
      <c r="U269" s="700">
        <v>0</v>
      </c>
    </row>
    <row r="270" spans="1:21" ht="14.4" customHeight="1" x14ac:dyDescent="0.3">
      <c r="A270" s="660">
        <v>11</v>
      </c>
      <c r="B270" s="661" t="s">
        <v>578</v>
      </c>
      <c r="C270" s="661">
        <v>89301111</v>
      </c>
      <c r="D270" s="740" t="s">
        <v>4350</v>
      </c>
      <c r="E270" s="741" t="s">
        <v>2643</v>
      </c>
      <c r="F270" s="661" t="s">
        <v>2621</v>
      </c>
      <c r="G270" s="661" t="s">
        <v>2713</v>
      </c>
      <c r="H270" s="661" t="s">
        <v>1059</v>
      </c>
      <c r="I270" s="661" t="s">
        <v>1514</v>
      </c>
      <c r="J270" s="661" t="s">
        <v>1515</v>
      </c>
      <c r="K270" s="661" t="s">
        <v>1516</v>
      </c>
      <c r="L270" s="662">
        <v>32.74</v>
      </c>
      <c r="M270" s="662">
        <v>32.74</v>
      </c>
      <c r="N270" s="661">
        <v>1</v>
      </c>
      <c r="O270" s="742">
        <v>0.5</v>
      </c>
      <c r="P270" s="662"/>
      <c r="Q270" s="677">
        <v>0</v>
      </c>
      <c r="R270" s="661"/>
      <c r="S270" s="677">
        <v>0</v>
      </c>
      <c r="T270" s="742"/>
      <c r="U270" s="700">
        <v>0</v>
      </c>
    </row>
    <row r="271" spans="1:21" ht="14.4" customHeight="1" x14ac:dyDescent="0.3">
      <c r="A271" s="660">
        <v>11</v>
      </c>
      <c r="B271" s="661" t="s">
        <v>578</v>
      </c>
      <c r="C271" s="661">
        <v>89301111</v>
      </c>
      <c r="D271" s="740" t="s">
        <v>4350</v>
      </c>
      <c r="E271" s="741" t="s">
        <v>2643</v>
      </c>
      <c r="F271" s="661" t="s">
        <v>2621</v>
      </c>
      <c r="G271" s="661" t="s">
        <v>2713</v>
      </c>
      <c r="H271" s="661" t="s">
        <v>1059</v>
      </c>
      <c r="I271" s="661" t="s">
        <v>2714</v>
      </c>
      <c r="J271" s="661" t="s">
        <v>2715</v>
      </c>
      <c r="K271" s="661" t="s">
        <v>2716</v>
      </c>
      <c r="L271" s="662">
        <v>147.36000000000001</v>
      </c>
      <c r="M271" s="662">
        <v>147.36000000000001</v>
      </c>
      <c r="N271" s="661">
        <v>1</v>
      </c>
      <c r="O271" s="742">
        <v>0.5</v>
      </c>
      <c r="P271" s="662">
        <v>147.36000000000001</v>
      </c>
      <c r="Q271" s="677">
        <v>1</v>
      </c>
      <c r="R271" s="661">
        <v>1</v>
      </c>
      <c r="S271" s="677">
        <v>1</v>
      </c>
      <c r="T271" s="742">
        <v>0.5</v>
      </c>
      <c r="U271" s="700">
        <v>1</v>
      </c>
    </row>
    <row r="272" spans="1:21" ht="14.4" customHeight="1" x14ac:dyDescent="0.3">
      <c r="A272" s="660">
        <v>11</v>
      </c>
      <c r="B272" s="661" t="s">
        <v>578</v>
      </c>
      <c r="C272" s="661">
        <v>89301111</v>
      </c>
      <c r="D272" s="740" t="s">
        <v>4350</v>
      </c>
      <c r="E272" s="741" t="s">
        <v>2643</v>
      </c>
      <c r="F272" s="661" t="s">
        <v>2621</v>
      </c>
      <c r="G272" s="661" t="s">
        <v>2713</v>
      </c>
      <c r="H272" s="661" t="s">
        <v>1059</v>
      </c>
      <c r="I272" s="661" t="s">
        <v>1111</v>
      </c>
      <c r="J272" s="661" t="s">
        <v>1112</v>
      </c>
      <c r="K272" s="661" t="s">
        <v>2507</v>
      </c>
      <c r="L272" s="662">
        <v>98.23</v>
      </c>
      <c r="M272" s="662">
        <v>392.92</v>
      </c>
      <c r="N272" s="661">
        <v>4</v>
      </c>
      <c r="O272" s="742">
        <v>3</v>
      </c>
      <c r="P272" s="662">
        <v>294.69</v>
      </c>
      <c r="Q272" s="677">
        <v>0.75</v>
      </c>
      <c r="R272" s="661">
        <v>3</v>
      </c>
      <c r="S272" s="677">
        <v>0.75</v>
      </c>
      <c r="T272" s="742">
        <v>2.5</v>
      </c>
      <c r="U272" s="700">
        <v>0.83333333333333337</v>
      </c>
    </row>
    <row r="273" spans="1:21" ht="14.4" customHeight="1" x14ac:dyDescent="0.3">
      <c r="A273" s="660">
        <v>11</v>
      </c>
      <c r="B273" s="661" t="s">
        <v>578</v>
      </c>
      <c r="C273" s="661">
        <v>89301111</v>
      </c>
      <c r="D273" s="740" t="s">
        <v>4350</v>
      </c>
      <c r="E273" s="741" t="s">
        <v>2643</v>
      </c>
      <c r="F273" s="661" t="s">
        <v>2621</v>
      </c>
      <c r="G273" s="661" t="s">
        <v>2848</v>
      </c>
      <c r="H273" s="661" t="s">
        <v>579</v>
      </c>
      <c r="I273" s="661" t="s">
        <v>2849</v>
      </c>
      <c r="J273" s="661" t="s">
        <v>2850</v>
      </c>
      <c r="K273" s="661" t="s">
        <v>881</v>
      </c>
      <c r="L273" s="662">
        <v>154.33000000000001</v>
      </c>
      <c r="M273" s="662">
        <v>154.33000000000001</v>
      </c>
      <c r="N273" s="661">
        <v>1</v>
      </c>
      <c r="O273" s="742">
        <v>1</v>
      </c>
      <c r="P273" s="662">
        <v>154.33000000000001</v>
      </c>
      <c r="Q273" s="677">
        <v>1</v>
      </c>
      <c r="R273" s="661">
        <v>1</v>
      </c>
      <c r="S273" s="677">
        <v>1</v>
      </c>
      <c r="T273" s="742">
        <v>1</v>
      </c>
      <c r="U273" s="700">
        <v>1</v>
      </c>
    </row>
    <row r="274" spans="1:21" ht="14.4" customHeight="1" x14ac:dyDescent="0.3">
      <c r="A274" s="660">
        <v>11</v>
      </c>
      <c r="B274" s="661" t="s">
        <v>578</v>
      </c>
      <c r="C274" s="661">
        <v>89301111</v>
      </c>
      <c r="D274" s="740" t="s">
        <v>4350</v>
      </c>
      <c r="E274" s="741" t="s">
        <v>2643</v>
      </c>
      <c r="F274" s="661" t="s">
        <v>2622</v>
      </c>
      <c r="G274" s="661" t="s">
        <v>2677</v>
      </c>
      <c r="H274" s="661" t="s">
        <v>579</v>
      </c>
      <c r="I274" s="661" t="s">
        <v>2678</v>
      </c>
      <c r="J274" s="661" t="s">
        <v>2679</v>
      </c>
      <c r="K274" s="661" t="s">
        <v>2680</v>
      </c>
      <c r="L274" s="662">
        <v>200</v>
      </c>
      <c r="M274" s="662">
        <v>1200</v>
      </c>
      <c r="N274" s="661">
        <v>6</v>
      </c>
      <c r="O274" s="742">
        <v>3</v>
      </c>
      <c r="P274" s="662">
        <v>800</v>
      </c>
      <c r="Q274" s="677">
        <v>0.66666666666666663</v>
      </c>
      <c r="R274" s="661">
        <v>4</v>
      </c>
      <c r="S274" s="677">
        <v>0.66666666666666663</v>
      </c>
      <c r="T274" s="742">
        <v>2</v>
      </c>
      <c r="U274" s="700">
        <v>0.66666666666666663</v>
      </c>
    </row>
    <row r="275" spans="1:21" ht="14.4" customHeight="1" x14ac:dyDescent="0.3">
      <c r="A275" s="660">
        <v>11</v>
      </c>
      <c r="B275" s="661" t="s">
        <v>578</v>
      </c>
      <c r="C275" s="661">
        <v>89301111</v>
      </c>
      <c r="D275" s="740" t="s">
        <v>4350</v>
      </c>
      <c r="E275" s="741" t="s">
        <v>2643</v>
      </c>
      <c r="F275" s="661" t="s">
        <v>2622</v>
      </c>
      <c r="G275" s="661" t="s">
        <v>2684</v>
      </c>
      <c r="H275" s="661" t="s">
        <v>579</v>
      </c>
      <c r="I275" s="661" t="s">
        <v>2812</v>
      </c>
      <c r="J275" s="661" t="s">
        <v>2813</v>
      </c>
      <c r="K275" s="661" t="s">
        <v>2814</v>
      </c>
      <c r="L275" s="662">
        <v>245.43</v>
      </c>
      <c r="M275" s="662">
        <v>245.43</v>
      </c>
      <c r="N275" s="661">
        <v>1</v>
      </c>
      <c r="O275" s="742">
        <v>1</v>
      </c>
      <c r="P275" s="662">
        <v>245.43</v>
      </c>
      <c r="Q275" s="677">
        <v>1</v>
      </c>
      <c r="R275" s="661">
        <v>1</v>
      </c>
      <c r="S275" s="677">
        <v>1</v>
      </c>
      <c r="T275" s="742">
        <v>1</v>
      </c>
      <c r="U275" s="700">
        <v>1</v>
      </c>
    </row>
    <row r="276" spans="1:21" ht="14.4" customHeight="1" x14ac:dyDescent="0.3">
      <c r="A276" s="660">
        <v>11</v>
      </c>
      <c r="B276" s="661" t="s">
        <v>578</v>
      </c>
      <c r="C276" s="661">
        <v>89301111</v>
      </c>
      <c r="D276" s="740" t="s">
        <v>4350</v>
      </c>
      <c r="E276" s="741" t="s">
        <v>2643</v>
      </c>
      <c r="F276" s="661" t="s">
        <v>2622</v>
      </c>
      <c r="G276" s="661" t="s">
        <v>2684</v>
      </c>
      <c r="H276" s="661" t="s">
        <v>579</v>
      </c>
      <c r="I276" s="661" t="s">
        <v>2688</v>
      </c>
      <c r="J276" s="661" t="s">
        <v>2689</v>
      </c>
      <c r="K276" s="661" t="s">
        <v>2690</v>
      </c>
      <c r="L276" s="662">
        <v>1000</v>
      </c>
      <c r="M276" s="662">
        <v>1000</v>
      </c>
      <c r="N276" s="661">
        <v>1</v>
      </c>
      <c r="O276" s="742">
        <v>1</v>
      </c>
      <c r="P276" s="662">
        <v>1000</v>
      </c>
      <c r="Q276" s="677">
        <v>1</v>
      </c>
      <c r="R276" s="661">
        <v>1</v>
      </c>
      <c r="S276" s="677">
        <v>1</v>
      </c>
      <c r="T276" s="742">
        <v>1</v>
      </c>
      <c r="U276" s="700">
        <v>1</v>
      </c>
    </row>
    <row r="277" spans="1:21" ht="14.4" customHeight="1" x14ac:dyDescent="0.3">
      <c r="A277" s="660">
        <v>11</v>
      </c>
      <c r="B277" s="661" t="s">
        <v>578</v>
      </c>
      <c r="C277" s="661">
        <v>89301111</v>
      </c>
      <c r="D277" s="740" t="s">
        <v>4350</v>
      </c>
      <c r="E277" s="741" t="s">
        <v>2643</v>
      </c>
      <c r="F277" s="661" t="s">
        <v>2622</v>
      </c>
      <c r="G277" s="661" t="s">
        <v>2684</v>
      </c>
      <c r="H277" s="661" t="s">
        <v>579</v>
      </c>
      <c r="I277" s="661" t="s">
        <v>2691</v>
      </c>
      <c r="J277" s="661" t="s">
        <v>2692</v>
      </c>
      <c r="K277" s="661" t="s">
        <v>2693</v>
      </c>
      <c r="L277" s="662">
        <v>500</v>
      </c>
      <c r="M277" s="662">
        <v>1500</v>
      </c>
      <c r="N277" s="661">
        <v>3</v>
      </c>
      <c r="O277" s="742">
        <v>3</v>
      </c>
      <c r="P277" s="662">
        <v>1500</v>
      </c>
      <c r="Q277" s="677">
        <v>1</v>
      </c>
      <c r="R277" s="661">
        <v>3</v>
      </c>
      <c r="S277" s="677">
        <v>1</v>
      </c>
      <c r="T277" s="742">
        <v>3</v>
      </c>
      <c r="U277" s="700">
        <v>1</v>
      </c>
    </row>
    <row r="278" spans="1:21" ht="14.4" customHeight="1" x14ac:dyDescent="0.3">
      <c r="A278" s="660">
        <v>11</v>
      </c>
      <c r="B278" s="661" t="s">
        <v>578</v>
      </c>
      <c r="C278" s="661">
        <v>89301111</v>
      </c>
      <c r="D278" s="740" t="s">
        <v>4350</v>
      </c>
      <c r="E278" s="741" t="s">
        <v>2643</v>
      </c>
      <c r="F278" s="661" t="s">
        <v>2622</v>
      </c>
      <c r="G278" s="661" t="s">
        <v>2684</v>
      </c>
      <c r="H278" s="661" t="s">
        <v>579</v>
      </c>
      <c r="I278" s="661" t="s">
        <v>2697</v>
      </c>
      <c r="J278" s="661" t="s">
        <v>2698</v>
      </c>
      <c r="K278" s="661" t="s">
        <v>2699</v>
      </c>
      <c r="L278" s="662">
        <v>971.25</v>
      </c>
      <c r="M278" s="662">
        <v>1942.5</v>
      </c>
      <c r="N278" s="661">
        <v>2</v>
      </c>
      <c r="O278" s="742">
        <v>2</v>
      </c>
      <c r="P278" s="662">
        <v>1942.5</v>
      </c>
      <c r="Q278" s="677">
        <v>1</v>
      </c>
      <c r="R278" s="661">
        <v>2</v>
      </c>
      <c r="S278" s="677">
        <v>1</v>
      </c>
      <c r="T278" s="742">
        <v>2</v>
      </c>
      <c r="U278" s="700">
        <v>1</v>
      </c>
    </row>
    <row r="279" spans="1:21" ht="14.4" customHeight="1" x14ac:dyDescent="0.3">
      <c r="A279" s="660">
        <v>11</v>
      </c>
      <c r="B279" s="661" t="s">
        <v>578</v>
      </c>
      <c r="C279" s="661">
        <v>89301111</v>
      </c>
      <c r="D279" s="740" t="s">
        <v>4350</v>
      </c>
      <c r="E279" s="741" t="s">
        <v>2643</v>
      </c>
      <c r="F279" s="661" t="s">
        <v>2622</v>
      </c>
      <c r="G279" s="661" t="s">
        <v>2720</v>
      </c>
      <c r="H279" s="661" t="s">
        <v>579</v>
      </c>
      <c r="I279" s="661" t="s">
        <v>2691</v>
      </c>
      <c r="J279" s="661" t="s">
        <v>2692</v>
      </c>
      <c r="K279" s="661" t="s">
        <v>2693</v>
      </c>
      <c r="L279" s="662">
        <v>500</v>
      </c>
      <c r="M279" s="662">
        <v>1000</v>
      </c>
      <c r="N279" s="661">
        <v>2</v>
      </c>
      <c r="O279" s="742">
        <v>2</v>
      </c>
      <c r="P279" s="662">
        <v>1000</v>
      </c>
      <c r="Q279" s="677">
        <v>1</v>
      </c>
      <c r="R279" s="661">
        <v>2</v>
      </c>
      <c r="S279" s="677">
        <v>1</v>
      </c>
      <c r="T279" s="742">
        <v>2</v>
      </c>
      <c r="U279" s="700">
        <v>1</v>
      </c>
    </row>
    <row r="280" spans="1:21" ht="14.4" customHeight="1" x14ac:dyDescent="0.3">
      <c r="A280" s="660">
        <v>11</v>
      </c>
      <c r="B280" s="661" t="s">
        <v>578</v>
      </c>
      <c r="C280" s="661">
        <v>89301111</v>
      </c>
      <c r="D280" s="740" t="s">
        <v>4350</v>
      </c>
      <c r="E280" s="741" t="s">
        <v>2643</v>
      </c>
      <c r="F280" s="661" t="s">
        <v>2622</v>
      </c>
      <c r="G280" s="661" t="s">
        <v>2720</v>
      </c>
      <c r="H280" s="661" t="s">
        <v>579</v>
      </c>
      <c r="I280" s="661" t="s">
        <v>2694</v>
      </c>
      <c r="J280" s="661" t="s">
        <v>2695</v>
      </c>
      <c r="K280" s="661" t="s">
        <v>2696</v>
      </c>
      <c r="L280" s="662">
        <v>999.46</v>
      </c>
      <c r="M280" s="662">
        <v>999.46</v>
      </c>
      <c r="N280" s="661">
        <v>1</v>
      </c>
      <c r="O280" s="742">
        <v>1</v>
      </c>
      <c r="P280" s="662">
        <v>999.46</v>
      </c>
      <c r="Q280" s="677">
        <v>1</v>
      </c>
      <c r="R280" s="661">
        <v>1</v>
      </c>
      <c r="S280" s="677">
        <v>1</v>
      </c>
      <c r="T280" s="742">
        <v>1</v>
      </c>
      <c r="U280" s="700">
        <v>1</v>
      </c>
    </row>
    <row r="281" spans="1:21" ht="14.4" customHeight="1" x14ac:dyDescent="0.3">
      <c r="A281" s="660">
        <v>11</v>
      </c>
      <c r="B281" s="661" t="s">
        <v>578</v>
      </c>
      <c r="C281" s="661">
        <v>89301111</v>
      </c>
      <c r="D281" s="740" t="s">
        <v>4350</v>
      </c>
      <c r="E281" s="741" t="s">
        <v>2643</v>
      </c>
      <c r="F281" s="661" t="s">
        <v>2622</v>
      </c>
      <c r="G281" s="661" t="s">
        <v>2720</v>
      </c>
      <c r="H281" s="661" t="s">
        <v>579</v>
      </c>
      <c r="I281" s="661" t="s">
        <v>2697</v>
      </c>
      <c r="J281" s="661" t="s">
        <v>2698</v>
      </c>
      <c r="K281" s="661" t="s">
        <v>2699</v>
      </c>
      <c r="L281" s="662">
        <v>971.25</v>
      </c>
      <c r="M281" s="662">
        <v>971.25</v>
      </c>
      <c r="N281" s="661">
        <v>1</v>
      </c>
      <c r="O281" s="742">
        <v>1</v>
      </c>
      <c r="P281" s="662">
        <v>971.25</v>
      </c>
      <c r="Q281" s="677">
        <v>1</v>
      </c>
      <c r="R281" s="661">
        <v>1</v>
      </c>
      <c r="S281" s="677">
        <v>1</v>
      </c>
      <c r="T281" s="742">
        <v>1</v>
      </c>
      <c r="U281" s="700">
        <v>1</v>
      </c>
    </row>
    <row r="282" spans="1:21" ht="14.4" customHeight="1" x14ac:dyDescent="0.3">
      <c r="A282" s="660">
        <v>11</v>
      </c>
      <c r="B282" s="661" t="s">
        <v>578</v>
      </c>
      <c r="C282" s="661">
        <v>89301111</v>
      </c>
      <c r="D282" s="740" t="s">
        <v>4350</v>
      </c>
      <c r="E282" s="741" t="s">
        <v>2643</v>
      </c>
      <c r="F282" s="661" t="s">
        <v>2622</v>
      </c>
      <c r="G282" s="661" t="s">
        <v>2720</v>
      </c>
      <c r="H282" s="661" t="s">
        <v>579</v>
      </c>
      <c r="I282" s="661" t="s">
        <v>2700</v>
      </c>
      <c r="J282" s="661" t="s">
        <v>2701</v>
      </c>
      <c r="K282" s="661"/>
      <c r="L282" s="662">
        <v>1000</v>
      </c>
      <c r="M282" s="662">
        <v>1000</v>
      </c>
      <c r="N282" s="661">
        <v>1</v>
      </c>
      <c r="O282" s="742">
        <v>1</v>
      </c>
      <c r="P282" s="662"/>
      <c r="Q282" s="677">
        <v>0</v>
      </c>
      <c r="R282" s="661"/>
      <c r="S282" s="677">
        <v>0</v>
      </c>
      <c r="T282" s="742"/>
      <c r="U282" s="700">
        <v>0</v>
      </c>
    </row>
    <row r="283" spans="1:21" ht="14.4" customHeight="1" x14ac:dyDescent="0.3">
      <c r="A283" s="660">
        <v>11</v>
      </c>
      <c r="B283" s="661" t="s">
        <v>578</v>
      </c>
      <c r="C283" s="661">
        <v>89301111</v>
      </c>
      <c r="D283" s="740" t="s">
        <v>4350</v>
      </c>
      <c r="E283" s="741" t="s">
        <v>2643</v>
      </c>
      <c r="F283" s="661" t="s">
        <v>2622</v>
      </c>
      <c r="G283" s="661" t="s">
        <v>2720</v>
      </c>
      <c r="H283" s="661" t="s">
        <v>579</v>
      </c>
      <c r="I283" s="661" t="s">
        <v>2721</v>
      </c>
      <c r="J283" s="661" t="s">
        <v>2722</v>
      </c>
      <c r="K283" s="661" t="s">
        <v>2723</v>
      </c>
      <c r="L283" s="662">
        <v>500</v>
      </c>
      <c r="M283" s="662">
        <v>500</v>
      </c>
      <c r="N283" s="661">
        <v>1</v>
      </c>
      <c r="O283" s="742">
        <v>1</v>
      </c>
      <c r="P283" s="662">
        <v>500</v>
      </c>
      <c r="Q283" s="677">
        <v>1</v>
      </c>
      <c r="R283" s="661">
        <v>1</v>
      </c>
      <c r="S283" s="677">
        <v>1</v>
      </c>
      <c r="T283" s="742">
        <v>1</v>
      </c>
      <c r="U283" s="700">
        <v>1</v>
      </c>
    </row>
    <row r="284" spans="1:21" ht="14.4" customHeight="1" x14ac:dyDescent="0.3">
      <c r="A284" s="660">
        <v>11</v>
      </c>
      <c r="B284" s="661" t="s">
        <v>578</v>
      </c>
      <c r="C284" s="661">
        <v>89301111</v>
      </c>
      <c r="D284" s="740" t="s">
        <v>4350</v>
      </c>
      <c r="E284" s="741" t="s">
        <v>2643</v>
      </c>
      <c r="F284" s="661" t="s">
        <v>2622</v>
      </c>
      <c r="G284" s="661" t="s">
        <v>2724</v>
      </c>
      <c r="H284" s="661" t="s">
        <v>579</v>
      </c>
      <c r="I284" s="661" t="s">
        <v>2678</v>
      </c>
      <c r="J284" s="661" t="s">
        <v>2679</v>
      </c>
      <c r="K284" s="661" t="s">
        <v>2680</v>
      </c>
      <c r="L284" s="662">
        <v>200</v>
      </c>
      <c r="M284" s="662">
        <v>200</v>
      </c>
      <c r="N284" s="661">
        <v>1</v>
      </c>
      <c r="O284" s="742">
        <v>1</v>
      </c>
      <c r="P284" s="662">
        <v>200</v>
      </c>
      <c r="Q284" s="677">
        <v>1</v>
      </c>
      <c r="R284" s="661">
        <v>1</v>
      </c>
      <c r="S284" s="677">
        <v>1</v>
      </c>
      <c r="T284" s="742">
        <v>1</v>
      </c>
      <c r="U284" s="700">
        <v>1</v>
      </c>
    </row>
    <row r="285" spans="1:21" ht="14.4" customHeight="1" x14ac:dyDescent="0.3">
      <c r="A285" s="660">
        <v>11</v>
      </c>
      <c r="B285" s="661" t="s">
        <v>578</v>
      </c>
      <c r="C285" s="661">
        <v>89301111</v>
      </c>
      <c r="D285" s="740" t="s">
        <v>4350</v>
      </c>
      <c r="E285" s="741" t="s">
        <v>2644</v>
      </c>
      <c r="F285" s="661" t="s">
        <v>2621</v>
      </c>
      <c r="G285" s="661" t="s">
        <v>2654</v>
      </c>
      <c r="H285" s="661" t="s">
        <v>579</v>
      </c>
      <c r="I285" s="661" t="s">
        <v>1210</v>
      </c>
      <c r="J285" s="661" t="s">
        <v>2491</v>
      </c>
      <c r="K285" s="661" t="s">
        <v>2492</v>
      </c>
      <c r="L285" s="662">
        <v>156.86000000000001</v>
      </c>
      <c r="M285" s="662">
        <v>470.58000000000004</v>
      </c>
      <c r="N285" s="661">
        <v>3</v>
      </c>
      <c r="O285" s="742">
        <v>1</v>
      </c>
      <c r="P285" s="662">
        <v>470.58000000000004</v>
      </c>
      <c r="Q285" s="677">
        <v>1</v>
      </c>
      <c r="R285" s="661">
        <v>3</v>
      </c>
      <c r="S285" s="677">
        <v>1</v>
      </c>
      <c r="T285" s="742">
        <v>1</v>
      </c>
      <c r="U285" s="700">
        <v>1</v>
      </c>
    </row>
    <row r="286" spans="1:21" ht="14.4" customHeight="1" x14ac:dyDescent="0.3">
      <c r="A286" s="660">
        <v>11</v>
      </c>
      <c r="B286" s="661" t="s">
        <v>578</v>
      </c>
      <c r="C286" s="661">
        <v>89301111</v>
      </c>
      <c r="D286" s="740" t="s">
        <v>4350</v>
      </c>
      <c r="E286" s="741" t="s">
        <v>2644</v>
      </c>
      <c r="F286" s="661" t="s">
        <v>2621</v>
      </c>
      <c r="G286" s="661" t="s">
        <v>2655</v>
      </c>
      <c r="H286" s="661" t="s">
        <v>1059</v>
      </c>
      <c r="I286" s="661" t="s">
        <v>1243</v>
      </c>
      <c r="J286" s="661" t="s">
        <v>1244</v>
      </c>
      <c r="K286" s="661" t="s">
        <v>1578</v>
      </c>
      <c r="L286" s="662">
        <v>178.27</v>
      </c>
      <c r="M286" s="662">
        <v>1782.7000000000003</v>
      </c>
      <c r="N286" s="661">
        <v>10</v>
      </c>
      <c r="O286" s="742">
        <v>3.5</v>
      </c>
      <c r="P286" s="662">
        <v>713.08</v>
      </c>
      <c r="Q286" s="677">
        <v>0.39999999999999997</v>
      </c>
      <c r="R286" s="661">
        <v>4</v>
      </c>
      <c r="S286" s="677">
        <v>0.4</v>
      </c>
      <c r="T286" s="742">
        <v>2</v>
      </c>
      <c r="U286" s="700">
        <v>0.5714285714285714</v>
      </c>
    </row>
    <row r="287" spans="1:21" ht="14.4" customHeight="1" x14ac:dyDescent="0.3">
      <c r="A287" s="660">
        <v>11</v>
      </c>
      <c r="B287" s="661" t="s">
        <v>578</v>
      </c>
      <c r="C287" s="661">
        <v>89301111</v>
      </c>
      <c r="D287" s="740" t="s">
        <v>4350</v>
      </c>
      <c r="E287" s="741" t="s">
        <v>2644</v>
      </c>
      <c r="F287" s="661" t="s">
        <v>2621</v>
      </c>
      <c r="G287" s="661" t="s">
        <v>2655</v>
      </c>
      <c r="H287" s="661" t="s">
        <v>1059</v>
      </c>
      <c r="I287" s="661" t="s">
        <v>1243</v>
      </c>
      <c r="J287" s="661" t="s">
        <v>1244</v>
      </c>
      <c r="K287" s="661" t="s">
        <v>1578</v>
      </c>
      <c r="L287" s="662">
        <v>184.22</v>
      </c>
      <c r="M287" s="662">
        <v>1657.98</v>
      </c>
      <c r="N287" s="661">
        <v>9</v>
      </c>
      <c r="O287" s="742">
        <v>3.5</v>
      </c>
      <c r="P287" s="662">
        <v>1289.54</v>
      </c>
      <c r="Q287" s="677">
        <v>0.77777777777777779</v>
      </c>
      <c r="R287" s="661">
        <v>7</v>
      </c>
      <c r="S287" s="677">
        <v>0.77777777777777779</v>
      </c>
      <c r="T287" s="742">
        <v>3</v>
      </c>
      <c r="U287" s="700">
        <v>0.8571428571428571</v>
      </c>
    </row>
    <row r="288" spans="1:21" ht="14.4" customHeight="1" x14ac:dyDescent="0.3">
      <c r="A288" s="660">
        <v>11</v>
      </c>
      <c r="B288" s="661" t="s">
        <v>578</v>
      </c>
      <c r="C288" s="661">
        <v>89301111</v>
      </c>
      <c r="D288" s="740" t="s">
        <v>4350</v>
      </c>
      <c r="E288" s="741" t="s">
        <v>2644</v>
      </c>
      <c r="F288" s="661" t="s">
        <v>2621</v>
      </c>
      <c r="G288" s="661" t="s">
        <v>2662</v>
      </c>
      <c r="H288" s="661" t="s">
        <v>579</v>
      </c>
      <c r="I288" s="661" t="s">
        <v>2664</v>
      </c>
      <c r="J288" s="661" t="s">
        <v>840</v>
      </c>
      <c r="K288" s="661" t="s">
        <v>2665</v>
      </c>
      <c r="L288" s="662">
        <v>0</v>
      </c>
      <c r="M288" s="662">
        <v>0</v>
      </c>
      <c r="N288" s="661">
        <v>2</v>
      </c>
      <c r="O288" s="742">
        <v>2</v>
      </c>
      <c r="P288" s="662"/>
      <c r="Q288" s="677"/>
      <c r="R288" s="661"/>
      <c r="S288" s="677">
        <v>0</v>
      </c>
      <c r="T288" s="742"/>
      <c r="U288" s="700">
        <v>0</v>
      </c>
    </row>
    <row r="289" spans="1:21" ht="14.4" customHeight="1" x14ac:dyDescent="0.3">
      <c r="A289" s="660">
        <v>11</v>
      </c>
      <c r="B289" s="661" t="s">
        <v>578</v>
      </c>
      <c r="C289" s="661">
        <v>89301111</v>
      </c>
      <c r="D289" s="740" t="s">
        <v>4350</v>
      </c>
      <c r="E289" s="741" t="s">
        <v>2644</v>
      </c>
      <c r="F289" s="661" t="s">
        <v>2621</v>
      </c>
      <c r="G289" s="661" t="s">
        <v>2667</v>
      </c>
      <c r="H289" s="661" t="s">
        <v>1059</v>
      </c>
      <c r="I289" s="661" t="s">
        <v>1173</v>
      </c>
      <c r="J289" s="661" t="s">
        <v>1078</v>
      </c>
      <c r="K289" s="661" t="s">
        <v>1174</v>
      </c>
      <c r="L289" s="662">
        <v>625.29</v>
      </c>
      <c r="M289" s="662">
        <v>11880.509999999998</v>
      </c>
      <c r="N289" s="661">
        <v>19</v>
      </c>
      <c r="O289" s="742">
        <v>11.5</v>
      </c>
      <c r="P289" s="662">
        <v>4377.03</v>
      </c>
      <c r="Q289" s="677">
        <v>0.36842105263157898</v>
      </c>
      <c r="R289" s="661">
        <v>7</v>
      </c>
      <c r="S289" s="677">
        <v>0.36842105263157893</v>
      </c>
      <c r="T289" s="742">
        <v>6</v>
      </c>
      <c r="U289" s="700">
        <v>0.52173913043478259</v>
      </c>
    </row>
    <row r="290" spans="1:21" ht="14.4" customHeight="1" x14ac:dyDescent="0.3">
      <c r="A290" s="660">
        <v>11</v>
      </c>
      <c r="B290" s="661" t="s">
        <v>578</v>
      </c>
      <c r="C290" s="661">
        <v>89301111</v>
      </c>
      <c r="D290" s="740" t="s">
        <v>4350</v>
      </c>
      <c r="E290" s="741" t="s">
        <v>2644</v>
      </c>
      <c r="F290" s="661" t="s">
        <v>2621</v>
      </c>
      <c r="G290" s="661" t="s">
        <v>2667</v>
      </c>
      <c r="H290" s="661" t="s">
        <v>1059</v>
      </c>
      <c r="I290" s="661" t="s">
        <v>1077</v>
      </c>
      <c r="J290" s="661" t="s">
        <v>1078</v>
      </c>
      <c r="K290" s="661" t="s">
        <v>1079</v>
      </c>
      <c r="L290" s="662">
        <v>937.93</v>
      </c>
      <c r="M290" s="662">
        <v>73158.540000000008</v>
      </c>
      <c r="N290" s="661">
        <v>78</v>
      </c>
      <c r="O290" s="742">
        <v>62.5</v>
      </c>
      <c r="P290" s="662">
        <v>52524.080000000009</v>
      </c>
      <c r="Q290" s="677">
        <v>0.71794871794871795</v>
      </c>
      <c r="R290" s="661">
        <v>56</v>
      </c>
      <c r="S290" s="677">
        <v>0.71794871794871795</v>
      </c>
      <c r="T290" s="742">
        <v>47.5</v>
      </c>
      <c r="U290" s="700">
        <v>0.76</v>
      </c>
    </row>
    <row r="291" spans="1:21" ht="14.4" customHeight="1" x14ac:dyDescent="0.3">
      <c r="A291" s="660">
        <v>11</v>
      </c>
      <c r="B291" s="661" t="s">
        <v>578</v>
      </c>
      <c r="C291" s="661">
        <v>89301111</v>
      </c>
      <c r="D291" s="740" t="s">
        <v>4350</v>
      </c>
      <c r="E291" s="741" t="s">
        <v>2644</v>
      </c>
      <c r="F291" s="661" t="s">
        <v>2621</v>
      </c>
      <c r="G291" s="661" t="s">
        <v>2667</v>
      </c>
      <c r="H291" s="661" t="s">
        <v>1059</v>
      </c>
      <c r="I291" s="661" t="s">
        <v>1081</v>
      </c>
      <c r="J291" s="661" t="s">
        <v>1078</v>
      </c>
      <c r="K291" s="661" t="s">
        <v>1082</v>
      </c>
      <c r="L291" s="662">
        <v>1166.47</v>
      </c>
      <c r="M291" s="662">
        <v>1166.47</v>
      </c>
      <c r="N291" s="661">
        <v>1</v>
      </c>
      <c r="O291" s="742">
        <v>1</v>
      </c>
      <c r="P291" s="662">
        <v>1166.47</v>
      </c>
      <c r="Q291" s="677">
        <v>1</v>
      </c>
      <c r="R291" s="661">
        <v>1</v>
      </c>
      <c r="S291" s="677">
        <v>1</v>
      </c>
      <c r="T291" s="742">
        <v>1</v>
      </c>
      <c r="U291" s="700">
        <v>1</v>
      </c>
    </row>
    <row r="292" spans="1:21" ht="14.4" customHeight="1" x14ac:dyDescent="0.3">
      <c r="A292" s="660">
        <v>11</v>
      </c>
      <c r="B292" s="661" t="s">
        <v>578</v>
      </c>
      <c r="C292" s="661">
        <v>89301111</v>
      </c>
      <c r="D292" s="740" t="s">
        <v>4350</v>
      </c>
      <c r="E292" s="741" t="s">
        <v>2644</v>
      </c>
      <c r="F292" s="661" t="s">
        <v>2621</v>
      </c>
      <c r="G292" s="661" t="s">
        <v>2667</v>
      </c>
      <c r="H292" s="661" t="s">
        <v>1059</v>
      </c>
      <c r="I292" s="661" t="s">
        <v>1115</v>
      </c>
      <c r="J292" s="661" t="s">
        <v>1116</v>
      </c>
      <c r="K292" s="661" t="s">
        <v>1079</v>
      </c>
      <c r="L292" s="662">
        <v>1749.69</v>
      </c>
      <c r="M292" s="662">
        <v>1749.69</v>
      </c>
      <c r="N292" s="661">
        <v>1</v>
      </c>
      <c r="O292" s="742">
        <v>1</v>
      </c>
      <c r="P292" s="662"/>
      <c r="Q292" s="677">
        <v>0</v>
      </c>
      <c r="R292" s="661"/>
      <c r="S292" s="677">
        <v>0</v>
      </c>
      <c r="T292" s="742"/>
      <c r="U292" s="700">
        <v>0</v>
      </c>
    </row>
    <row r="293" spans="1:21" ht="14.4" customHeight="1" x14ac:dyDescent="0.3">
      <c r="A293" s="660">
        <v>11</v>
      </c>
      <c r="B293" s="661" t="s">
        <v>578</v>
      </c>
      <c r="C293" s="661">
        <v>89301111</v>
      </c>
      <c r="D293" s="740" t="s">
        <v>4350</v>
      </c>
      <c r="E293" s="741" t="s">
        <v>2644</v>
      </c>
      <c r="F293" s="661" t="s">
        <v>2621</v>
      </c>
      <c r="G293" s="661" t="s">
        <v>2668</v>
      </c>
      <c r="H293" s="661" t="s">
        <v>1059</v>
      </c>
      <c r="I293" s="661" t="s">
        <v>1064</v>
      </c>
      <c r="J293" s="661" t="s">
        <v>612</v>
      </c>
      <c r="K293" s="661" t="s">
        <v>613</v>
      </c>
      <c r="L293" s="662">
        <v>96.63</v>
      </c>
      <c r="M293" s="662">
        <v>483.15</v>
      </c>
      <c r="N293" s="661">
        <v>5</v>
      </c>
      <c r="O293" s="742">
        <v>3.5</v>
      </c>
      <c r="P293" s="662">
        <v>193.26</v>
      </c>
      <c r="Q293" s="677">
        <v>0.4</v>
      </c>
      <c r="R293" s="661">
        <v>2</v>
      </c>
      <c r="S293" s="677">
        <v>0.4</v>
      </c>
      <c r="T293" s="742">
        <v>1.5</v>
      </c>
      <c r="U293" s="700">
        <v>0.42857142857142855</v>
      </c>
    </row>
    <row r="294" spans="1:21" ht="14.4" customHeight="1" x14ac:dyDescent="0.3">
      <c r="A294" s="660">
        <v>11</v>
      </c>
      <c r="B294" s="661" t="s">
        <v>578</v>
      </c>
      <c r="C294" s="661">
        <v>89301111</v>
      </c>
      <c r="D294" s="740" t="s">
        <v>4350</v>
      </c>
      <c r="E294" s="741" t="s">
        <v>2644</v>
      </c>
      <c r="F294" s="661" t="s">
        <v>2621</v>
      </c>
      <c r="G294" s="661" t="s">
        <v>2668</v>
      </c>
      <c r="H294" s="661" t="s">
        <v>1059</v>
      </c>
      <c r="I294" s="661" t="s">
        <v>1064</v>
      </c>
      <c r="J294" s="661" t="s">
        <v>612</v>
      </c>
      <c r="K294" s="661" t="s">
        <v>613</v>
      </c>
      <c r="L294" s="662">
        <v>59.55</v>
      </c>
      <c r="M294" s="662">
        <v>59.55</v>
      </c>
      <c r="N294" s="661">
        <v>1</v>
      </c>
      <c r="O294" s="742">
        <v>0.5</v>
      </c>
      <c r="P294" s="662">
        <v>59.55</v>
      </c>
      <c r="Q294" s="677">
        <v>1</v>
      </c>
      <c r="R294" s="661">
        <v>1</v>
      </c>
      <c r="S294" s="677">
        <v>1</v>
      </c>
      <c r="T294" s="742">
        <v>0.5</v>
      </c>
      <c r="U294" s="700">
        <v>1</v>
      </c>
    </row>
    <row r="295" spans="1:21" ht="14.4" customHeight="1" x14ac:dyDescent="0.3">
      <c r="A295" s="660">
        <v>11</v>
      </c>
      <c r="B295" s="661" t="s">
        <v>578</v>
      </c>
      <c r="C295" s="661">
        <v>89301111</v>
      </c>
      <c r="D295" s="740" t="s">
        <v>4350</v>
      </c>
      <c r="E295" s="741" t="s">
        <v>2644</v>
      </c>
      <c r="F295" s="661" t="s">
        <v>2621</v>
      </c>
      <c r="G295" s="661" t="s">
        <v>2668</v>
      </c>
      <c r="H295" s="661" t="s">
        <v>579</v>
      </c>
      <c r="I295" s="661" t="s">
        <v>2177</v>
      </c>
      <c r="J295" s="661" t="s">
        <v>612</v>
      </c>
      <c r="K295" s="661" t="s">
        <v>2735</v>
      </c>
      <c r="L295" s="662">
        <v>96.63</v>
      </c>
      <c r="M295" s="662">
        <v>96.63</v>
      </c>
      <c r="N295" s="661">
        <v>1</v>
      </c>
      <c r="O295" s="742">
        <v>0.5</v>
      </c>
      <c r="P295" s="662">
        <v>96.63</v>
      </c>
      <c r="Q295" s="677">
        <v>1</v>
      </c>
      <c r="R295" s="661">
        <v>1</v>
      </c>
      <c r="S295" s="677">
        <v>1</v>
      </c>
      <c r="T295" s="742">
        <v>0.5</v>
      </c>
      <c r="U295" s="700">
        <v>1</v>
      </c>
    </row>
    <row r="296" spans="1:21" ht="14.4" customHeight="1" x14ac:dyDescent="0.3">
      <c r="A296" s="660">
        <v>11</v>
      </c>
      <c r="B296" s="661" t="s">
        <v>578</v>
      </c>
      <c r="C296" s="661">
        <v>89301111</v>
      </c>
      <c r="D296" s="740" t="s">
        <v>4350</v>
      </c>
      <c r="E296" s="741" t="s">
        <v>2644</v>
      </c>
      <c r="F296" s="661" t="s">
        <v>2621</v>
      </c>
      <c r="G296" s="661" t="s">
        <v>2674</v>
      </c>
      <c r="H296" s="661" t="s">
        <v>579</v>
      </c>
      <c r="I296" s="661" t="s">
        <v>736</v>
      </c>
      <c r="J296" s="661" t="s">
        <v>2675</v>
      </c>
      <c r="K296" s="661" t="s">
        <v>2676</v>
      </c>
      <c r="L296" s="662">
        <v>0</v>
      </c>
      <c r="M296" s="662">
        <v>0</v>
      </c>
      <c r="N296" s="661">
        <v>9</v>
      </c>
      <c r="O296" s="742">
        <v>7</v>
      </c>
      <c r="P296" s="662">
        <v>0</v>
      </c>
      <c r="Q296" s="677"/>
      <c r="R296" s="661">
        <v>7</v>
      </c>
      <c r="S296" s="677">
        <v>0.77777777777777779</v>
      </c>
      <c r="T296" s="742">
        <v>5.5</v>
      </c>
      <c r="U296" s="700">
        <v>0.7857142857142857</v>
      </c>
    </row>
    <row r="297" spans="1:21" ht="14.4" customHeight="1" x14ac:dyDescent="0.3">
      <c r="A297" s="660">
        <v>11</v>
      </c>
      <c r="B297" s="661" t="s">
        <v>578</v>
      </c>
      <c r="C297" s="661">
        <v>89301111</v>
      </c>
      <c r="D297" s="740" t="s">
        <v>4350</v>
      </c>
      <c r="E297" s="741" t="s">
        <v>2644</v>
      </c>
      <c r="F297" s="661" t="s">
        <v>2621</v>
      </c>
      <c r="G297" s="661" t="s">
        <v>2713</v>
      </c>
      <c r="H297" s="661" t="s">
        <v>1059</v>
      </c>
      <c r="I297" s="661" t="s">
        <v>1111</v>
      </c>
      <c r="J297" s="661" t="s">
        <v>1112</v>
      </c>
      <c r="K297" s="661" t="s">
        <v>2507</v>
      </c>
      <c r="L297" s="662">
        <v>98.23</v>
      </c>
      <c r="M297" s="662">
        <v>98.23</v>
      </c>
      <c r="N297" s="661">
        <v>1</v>
      </c>
      <c r="O297" s="742">
        <v>0.5</v>
      </c>
      <c r="P297" s="662">
        <v>98.23</v>
      </c>
      <c r="Q297" s="677">
        <v>1</v>
      </c>
      <c r="R297" s="661">
        <v>1</v>
      </c>
      <c r="S297" s="677">
        <v>1</v>
      </c>
      <c r="T297" s="742">
        <v>0.5</v>
      </c>
      <c r="U297" s="700">
        <v>1</v>
      </c>
    </row>
    <row r="298" spans="1:21" ht="14.4" customHeight="1" x14ac:dyDescent="0.3">
      <c r="A298" s="660">
        <v>11</v>
      </c>
      <c r="B298" s="661" t="s">
        <v>578</v>
      </c>
      <c r="C298" s="661">
        <v>89301111</v>
      </c>
      <c r="D298" s="740" t="s">
        <v>4350</v>
      </c>
      <c r="E298" s="741" t="s">
        <v>2644</v>
      </c>
      <c r="F298" s="661" t="s">
        <v>2622</v>
      </c>
      <c r="G298" s="661" t="s">
        <v>2677</v>
      </c>
      <c r="H298" s="661" t="s">
        <v>579</v>
      </c>
      <c r="I298" s="661" t="s">
        <v>2681</v>
      </c>
      <c r="J298" s="661" t="s">
        <v>2682</v>
      </c>
      <c r="K298" s="661" t="s">
        <v>2683</v>
      </c>
      <c r="L298" s="662">
        <v>278.75</v>
      </c>
      <c r="M298" s="662">
        <v>2230</v>
      </c>
      <c r="N298" s="661">
        <v>8</v>
      </c>
      <c r="O298" s="742">
        <v>4</v>
      </c>
      <c r="P298" s="662">
        <v>2230</v>
      </c>
      <c r="Q298" s="677">
        <v>1</v>
      </c>
      <c r="R298" s="661">
        <v>8</v>
      </c>
      <c r="S298" s="677">
        <v>1</v>
      </c>
      <c r="T298" s="742">
        <v>4</v>
      </c>
      <c r="U298" s="700">
        <v>1</v>
      </c>
    </row>
    <row r="299" spans="1:21" ht="14.4" customHeight="1" x14ac:dyDescent="0.3">
      <c r="A299" s="660">
        <v>11</v>
      </c>
      <c r="B299" s="661" t="s">
        <v>578</v>
      </c>
      <c r="C299" s="661">
        <v>89301111</v>
      </c>
      <c r="D299" s="740" t="s">
        <v>4350</v>
      </c>
      <c r="E299" s="741" t="s">
        <v>2644</v>
      </c>
      <c r="F299" s="661" t="s">
        <v>2622</v>
      </c>
      <c r="G299" s="661" t="s">
        <v>2684</v>
      </c>
      <c r="H299" s="661" t="s">
        <v>579</v>
      </c>
      <c r="I299" s="661" t="s">
        <v>2812</v>
      </c>
      <c r="J299" s="661" t="s">
        <v>2813</v>
      </c>
      <c r="K299" s="661" t="s">
        <v>2814</v>
      </c>
      <c r="L299" s="662">
        <v>245.43</v>
      </c>
      <c r="M299" s="662">
        <v>245.43</v>
      </c>
      <c r="N299" s="661">
        <v>1</v>
      </c>
      <c r="O299" s="742">
        <v>1</v>
      </c>
      <c r="P299" s="662">
        <v>245.43</v>
      </c>
      <c r="Q299" s="677">
        <v>1</v>
      </c>
      <c r="R299" s="661">
        <v>1</v>
      </c>
      <c r="S299" s="677">
        <v>1</v>
      </c>
      <c r="T299" s="742">
        <v>1</v>
      </c>
      <c r="U299" s="700">
        <v>1</v>
      </c>
    </row>
    <row r="300" spans="1:21" ht="14.4" customHeight="1" x14ac:dyDescent="0.3">
      <c r="A300" s="660">
        <v>11</v>
      </c>
      <c r="B300" s="661" t="s">
        <v>578</v>
      </c>
      <c r="C300" s="661">
        <v>89301111</v>
      </c>
      <c r="D300" s="740" t="s">
        <v>4350</v>
      </c>
      <c r="E300" s="741" t="s">
        <v>2644</v>
      </c>
      <c r="F300" s="661" t="s">
        <v>2622</v>
      </c>
      <c r="G300" s="661" t="s">
        <v>2684</v>
      </c>
      <c r="H300" s="661" t="s">
        <v>579</v>
      </c>
      <c r="I300" s="661" t="s">
        <v>674</v>
      </c>
      <c r="J300" s="661" t="s">
        <v>2839</v>
      </c>
      <c r="K300" s="661" t="s">
        <v>2840</v>
      </c>
      <c r="L300" s="662">
        <v>748.12</v>
      </c>
      <c r="M300" s="662">
        <v>1496.24</v>
      </c>
      <c r="N300" s="661">
        <v>2</v>
      </c>
      <c r="O300" s="742">
        <v>2</v>
      </c>
      <c r="P300" s="662">
        <v>748.12</v>
      </c>
      <c r="Q300" s="677">
        <v>0.5</v>
      </c>
      <c r="R300" s="661">
        <v>1</v>
      </c>
      <c r="S300" s="677">
        <v>0.5</v>
      </c>
      <c r="T300" s="742">
        <v>1</v>
      </c>
      <c r="U300" s="700">
        <v>0.5</v>
      </c>
    </row>
    <row r="301" spans="1:21" ht="14.4" customHeight="1" x14ac:dyDescent="0.3">
      <c r="A301" s="660">
        <v>11</v>
      </c>
      <c r="B301" s="661" t="s">
        <v>578</v>
      </c>
      <c r="C301" s="661">
        <v>89301111</v>
      </c>
      <c r="D301" s="740" t="s">
        <v>4350</v>
      </c>
      <c r="E301" s="741" t="s">
        <v>2644</v>
      </c>
      <c r="F301" s="661" t="s">
        <v>2622</v>
      </c>
      <c r="G301" s="661" t="s">
        <v>2684</v>
      </c>
      <c r="H301" s="661" t="s">
        <v>579</v>
      </c>
      <c r="I301" s="661" t="s">
        <v>2688</v>
      </c>
      <c r="J301" s="661" t="s">
        <v>2689</v>
      </c>
      <c r="K301" s="661" t="s">
        <v>2690</v>
      </c>
      <c r="L301" s="662">
        <v>1000</v>
      </c>
      <c r="M301" s="662">
        <v>1000</v>
      </c>
      <c r="N301" s="661">
        <v>1</v>
      </c>
      <c r="O301" s="742">
        <v>1</v>
      </c>
      <c r="P301" s="662">
        <v>1000</v>
      </c>
      <c r="Q301" s="677">
        <v>1</v>
      </c>
      <c r="R301" s="661">
        <v>1</v>
      </c>
      <c r="S301" s="677">
        <v>1</v>
      </c>
      <c r="T301" s="742">
        <v>1</v>
      </c>
      <c r="U301" s="700">
        <v>1</v>
      </c>
    </row>
    <row r="302" spans="1:21" ht="14.4" customHeight="1" x14ac:dyDescent="0.3">
      <c r="A302" s="660">
        <v>11</v>
      </c>
      <c r="B302" s="661" t="s">
        <v>578</v>
      </c>
      <c r="C302" s="661">
        <v>89301111</v>
      </c>
      <c r="D302" s="740" t="s">
        <v>4350</v>
      </c>
      <c r="E302" s="741" t="s">
        <v>2644</v>
      </c>
      <c r="F302" s="661" t="s">
        <v>2622</v>
      </c>
      <c r="G302" s="661" t="s">
        <v>2684</v>
      </c>
      <c r="H302" s="661" t="s">
        <v>579</v>
      </c>
      <c r="I302" s="661" t="s">
        <v>2717</v>
      </c>
      <c r="J302" s="661" t="s">
        <v>2718</v>
      </c>
      <c r="K302" s="661" t="s">
        <v>2719</v>
      </c>
      <c r="L302" s="662">
        <v>350</v>
      </c>
      <c r="M302" s="662">
        <v>350</v>
      </c>
      <c r="N302" s="661">
        <v>1</v>
      </c>
      <c r="O302" s="742">
        <v>1</v>
      </c>
      <c r="P302" s="662">
        <v>350</v>
      </c>
      <c r="Q302" s="677">
        <v>1</v>
      </c>
      <c r="R302" s="661">
        <v>1</v>
      </c>
      <c r="S302" s="677">
        <v>1</v>
      </c>
      <c r="T302" s="742">
        <v>1</v>
      </c>
      <c r="U302" s="700">
        <v>1</v>
      </c>
    </row>
    <row r="303" spans="1:21" ht="14.4" customHeight="1" x14ac:dyDescent="0.3">
      <c r="A303" s="660">
        <v>11</v>
      </c>
      <c r="B303" s="661" t="s">
        <v>578</v>
      </c>
      <c r="C303" s="661">
        <v>89301111</v>
      </c>
      <c r="D303" s="740" t="s">
        <v>4350</v>
      </c>
      <c r="E303" s="741" t="s">
        <v>2644</v>
      </c>
      <c r="F303" s="661" t="s">
        <v>2622</v>
      </c>
      <c r="G303" s="661" t="s">
        <v>2684</v>
      </c>
      <c r="H303" s="661" t="s">
        <v>579</v>
      </c>
      <c r="I303" s="661" t="s">
        <v>2691</v>
      </c>
      <c r="J303" s="661" t="s">
        <v>2692</v>
      </c>
      <c r="K303" s="661" t="s">
        <v>2693</v>
      </c>
      <c r="L303" s="662">
        <v>500</v>
      </c>
      <c r="M303" s="662">
        <v>5000</v>
      </c>
      <c r="N303" s="661">
        <v>10</v>
      </c>
      <c r="O303" s="742">
        <v>10</v>
      </c>
      <c r="P303" s="662">
        <v>4500</v>
      </c>
      <c r="Q303" s="677">
        <v>0.9</v>
      </c>
      <c r="R303" s="661">
        <v>9</v>
      </c>
      <c r="S303" s="677">
        <v>0.9</v>
      </c>
      <c r="T303" s="742">
        <v>9</v>
      </c>
      <c r="U303" s="700">
        <v>0.9</v>
      </c>
    </row>
    <row r="304" spans="1:21" ht="14.4" customHeight="1" x14ac:dyDescent="0.3">
      <c r="A304" s="660">
        <v>11</v>
      </c>
      <c r="B304" s="661" t="s">
        <v>578</v>
      </c>
      <c r="C304" s="661">
        <v>89301111</v>
      </c>
      <c r="D304" s="740" t="s">
        <v>4350</v>
      </c>
      <c r="E304" s="741" t="s">
        <v>2644</v>
      </c>
      <c r="F304" s="661" t="s">
        <v>2622</v>
      </c>
      <c r="G304" s="661" t="s">
        <v>2684</v>
      </c>
      <c r="H304" s="661" t="s">
        <v>579</v>
      </c>
      <c r="I304" s="661" t="s">
        <v>2851</v>
      </c>
      <c r="J304" s="661" t="s">
        <v>2852</v>
      </c>
      <c r="K304" s="661" t="s">
        <v>2853</v>
      </c>
      <c r="L304" s="662">
        <v>58.5</v>
      </c>
      <c r="M304" s="662">
        <v>58.5</v>
      </c>
      <c r="N304" s="661">
        <v>1</v>
      </c>
      <c r="O304" s="742">
        <v>1</v>
      </c>
      <c r="P304" s="662">
        <v>58.5</v>
      </c>
      <c r="Q304" s="677">
        <v>1</v>
      </c>
      <c r="R304" s="661">
        <v>1</v>
      </c>
      <c r="S304" s="677">
        <v>1</v>
      </c>
      <c r="T304" s="742">
        <v>1</v>
      </c>
      <c r="U304" s="700">
        <v>1</v>
      </c>
    </row>
    <row r="305" spans="1:21" ht="14.4" customHeight="1" x14ac:dyDescent="0.3">
      <c r="A305" s="660">
        <v>11</v>
      </c>
      <c r="B305" s="661" t="s">
        <v>578</v>
      </c>
      <c r="C305" s="661">
        <v>89301111</v>
      </c>
      <c r="D305" s="740" t="s">
        <v>4350</v>
      </c>
      <c r="E305" s="741" t="s">
        <v>2644</v>
      </c>
      <c r="F305" s="661" t="s">
        <v>2622</v>
      </c>
      <c r="G305" s="661" t="s">
        <v>2684</v>
      </c>
      <c r="H305" s="661" t="s">
        <v>579</v>
      </c>
      <c r="I305" s="661" t="s">
        <v>2697</v>
      </c>
      <c r="J305" s="661" t="s">
        <v>2698</v>
      </c>
      <c r="K305" s="661" t="s">
        <v>2699</v>
      </c>
      <c r="L305" s="662">
        <v>971.25</v>
      </c>
      <c r="M305" s="662">
        <v>5827.5</v>
      </c>
      <c r="N305" s="661">
        <v>6</v>
      </c>
      <c r="O305" s="742">
        <v>6</v>
      </c>
      <c r="P305" s="662">
        <v>5827.5</v>
      </c>
      <c r="Q305" s="677">
        <v>1</v>
      </c>
      <c r="R305" s="661">
        <v>6</v>
      </c>
      <c r="S305" s="677">
        <v>1</v>
      </c>
      <c r="T305" s="742">
        <v>6</v>
      </c>
      <c r="U305" s="700">
        <v>1</v>
      </c>
    </row>
    <row r="306" spans="1:21" ht="14.4" customHeight="1" x14ac:dyDescent="0.3">
      <c r="A306" s="660">
        <v>11</v>
      </c>
      <c r="B306" s="661" t="s">
        <v>578</v>
      </c>
      <c r="C306" s="661">
        <v>89301111</v>
      </c>
      <c r="D306" s="740" t="s">
        <v>4350</v>
      </c>
      <c r="E306" s="741" t="s">
        <v>2644</v>
      </c>
      <c r="F306" s="661" t="s">
        <v>2622</v>
      </c>
      <c r="G306" s="661" t="s">
        <v>2684</v>
      </c>
      <c r="H306" s="661" t="s">
        <v>579</v>
      </c>
      <c r="I306" s="661" t="s">
        <v>2721</v>
      </c>
      <c r="J306" s="661" t="s">
        <v>2722</v>
      </c>
      <c r="K306" s="661" t="s">
        <v>2723</v>
      </c>
      <c r="L306" s="662">
        <v>500</v>
      </c>
      <c r="M306" s="662">
        <v>500</v>
      </c>
      <c r="N306" s="661">
        <v>1</v>
      </c>
      <c r="O306" s="742">
        <v>1</v>
      </c>
      <c r="P306" s="662">
        <v>500</v>
      </c>
      <c r="Q306" s="677">
        <v>1</v>
      </c>
      <c r="R306" s="661">
        <v>1</v>
      </c>
      <c r="S306" s="677">
        <v>1</v>
      </c>
      <c r="T306" s="742">
        <v>1</v>
      </c>
      <c r="U306" s="700">
        <v>1</v>
      </c>
    </row>
    <row r="307" spans="1:21" ht="14.4" customHeight="1" x14ac:dyDescent="0.3">
      <c r="A307" s="660">
        <v>11</v>
      </c>
      <c r="B307" s="661" t="s">
        <v>578</v>
      </c>
      <c r="C307" s="661">
        <v>89301111</v>
      </c>
      <c r="D307" s="740" t="s">
        <v>4350</v>
      </c>
      <c r="E307" s="741" t="s">
        <v>2644</v>
      </c>
      <c r="F307" s="661" t="s">
        <v>2622</v>
      </c>
      <c r="G307" s="661" t="s">
        <v>2684</v>
      </c>
      <c r="H307" s="661" t="s">
        <v>579</v>
      </c>
      <c r="I307" s="661" t="s">
        <v>2854</v>
      </c>
      <c r="J307" s="661" t="s">
        <v>2852</v>
      </c>
      <c r="K307" s="661" t="s">
        <v>2855</v>
      </c>
      <c r="L307" s="662">
        <v>58.5</v>
      </c>
      <c r="M307" s="662">
        <v>58.5</v>
      </c>
      <c r="N307" s="661">
        <v>1</v>
      </c>
      <c r="O307" s="742">
        <v>1</v>
      </c>
      <c r="P307" s="662">
        <v>58.5</v>
      </c>
      <c r="Q307" s="677">
        <v>1</v>
      </c>
      <c r="R307" s="661">
        <v>1</v>
      </c>
      <c r="S307" s="677">
        <v>1</v>
      </c>
      <c r="T307" s="742">
        <v>1</v>
      </c>
      <c r="U307" s="700">
        <v>1</v>
      </c>
    </row>
    <row r="308" spans="1:21" ht="14.4" customHeight="1" x14ac:dyDescent="0.3">
      <c r="A308" s="660">
        <v>11</v>
      </c>
      <c r="B308" s="661" t="s">
        <v>578</v>
      </c>
      <c r="C308" s="661">
        <v>89301111</v>
      </c>
      <c r="D308" s="740" t="s">
        <v>4350</v>
      </c>
      <c r="E308" s="741" t="s">
        <v>2644</v>
      </c>
      <c r="F308" s="661" t="s">
        <v>2622</v>
      </c>
      <c r="G308" s="661" t="s">
        <v>2720</v>
      </c>
      <c r="H308" s="661" t="s">
        <v>579</v>
      </c>
      <c r="I308" s="661" t="s">
        <v>2691</v>
      </c>
      <c r="J308" s="661" t="s">
        <v>2692</v>
      </c>
      <c r="K308" s="661" t="s">
        <v>2693</v>
      </c>
      <c r="L308" s="662">
        <v>500</v>
      </c>
      <c r="M308" s="662">
        <v>500</v>
      </c>
      <c r="N308" s="661">
        <v>1</v>
      </c>
      <c r="O308" s="742">
        <v>1</v>
      </c>
      <c r="P308" s="662"/>
      <c r="Q308" s="677">
        <v>0</v>
      </c>
      <c r="R308" s="661"/>
      <c r="S308" s="677">
        <v>0</v>
      </c>
      <c r="T308" s="742"/>
      <c r="U308" s="700">
        <v>0</v>
      </c>
    </row>
    <row r="309" spans="1:21" ht="14.4" customHeight="1" x14ac:dyDescent="0.3">
      <c r="A309" s="660">
        <v>11</v>
      </c>
      <c r="B309" s="661" t="s">
        <v>578</v>
      </c>
      <c r="C309" s="661">
        <v>89301111</v>
      </c>
      <c r="D309" s="740" t="s">
        <v>4350</v>
      </c>
      <c r="E309" s="741" t="s">
        <v>2644</v>
      </c>
      <c r="F309" s="661" t="s">
        <v>2622</v>
      </c>
      <c r="G309" s="661" t="s">
        <v>2720</v>
      </c>
      <c r="H309" s="661" t="s">
        <v>579</v>
      </c>
      <c r="I309" s="661" t="s">
        <v>2697</v>
      </c>
      <c r="J309" s="661" t="s">
        <v>2698</v>
      </c>
      <c r="K309" s="661" t="s">
        <v>2699</v>
      </c>
      <c r="L309" s="662">
        <v>971.25</v>
      </c>
      <c r="M309" s="662">
        <v>1942.5</v>
      </c>
      <c r="N309" s="661">
        <v>2</v>
      </c>
      <c r="O309" s="742">
        <v>2</v>
      </c>
      <c r="P309" s="662">
        <v>1942.5</v>
      </c>
      <c r="Q309" s="677">
        <v>1</v>
      </c>
      <c r="R309" s="661">
        <v>2</v>
      </c>
      <c r="S309" s="677">
        <v>1</v>
      </c>
      <c r="T309" s="742">
        <v>2</v>
      </c>
      <c r="U309" s="700">
        <v>1</v>
      </c>
    </row>
    <row r="310" spans="1:21" ht="14.4" customHeight="1" x14ac:dyDescent="0.3">
      <c r="A310" s="660">
        <v>11</v>
      </c>
      <c r="B310" s="661" t="s">
        <v>578</v>
      </c>
      <c r="C310" s="661">
        <v>89301111</v>
      </c>
      <c r="D310" s="740" t="s">
        <v>4350</v>
      </c>
      <c r="E310" s="741" t="s">
        <v>2644</v>
      </c>
      <c r="F310" s="661" t="s">
        <v>2622</v>
      </c>
      <c r="G310" s="661" t="s">
        <v>2725</v>
      </c>
      <c r="H310" s="661" t="s">
        <v>579</v>
      </c>
      <c r="I310" s="661" t="s">
        <v>2726</v>
      </c>
      <c r="J310" s="661" t="s">
        <v>2727</v>
      </c>
      <c r="K310" s="661" t="s">
        <v>2728</v>
      </c>
      <c r="L310" s="662">
        <v>0</v>
      </c>
      <c r="M310" s="662">
        <v>0</v>
      </c>
      <c r="N310" s="661">
        <v>2</v>
      </c>
      <c r="O310" s="742">
        <v>2</v>
      </c>
      <c r="P310" s="662"/>
      <c r="Q310" s="677"/>
      <c r="R310" s="661"/>
      <c r="S310" s="677">
        <v>0</v>
      </c>
      <c r="T310" s="742"/>
      <c r="U310" s="700">
        <v>0</v>
      </c>
    </row>
    <row r="311" spans="1:21" ht="14.4" customHeight="1" x14ac:dyDescent="0.3">
      <c r="A311" s="660">
        <v>11</v>
      </c>
      <c r="B311" s="661" t="s">
        <v>578</v>
      </c>
      <c r="C311" s="661">
        <v>89301111</v>
      </c>
      <c r="D311" s="740" t="s">
        <v>4350</v>
      </c>
      <c r="E311" s="741" t="s">
        <v>2645</v>
      </c>
      <c r="F311" s="661" t="s">
        <v>2621</v>
      </c>
      <c r="G311" s="661" t="s">
        <v>2654</v>
      </c>
      <c r="H311" s="661" t="s">
        <v>579</v>
      </c>
      <c r="I311" s="661" t="s">
        <v>1210</v>
      </c>
      <c r="J311" s="661" t="s">
        <v>2491</v>
      </c>
      <c r="K311" s="661" t="s">
        <v>2492</v>
      </c>
      <c r="L311" s="662">
        <v>333.31</v>
      </c>
      <c r="M311" s="662">
        <v>999.93000000000006</v>
      </c>
      <c r="N311" s="661">
        <v>3</v>
      </c>
      <c r="O311" s="742">
        <v>0.5</v>
      </c>
      <c r="P311" s="662">
        <v>999.93000000000006</v>
      </c>
      <c r="Q311" s="677">
        <v>1</v>
      </c>
      <c r="R311" s="661">
        <v>3</v>
      </c>
      <c r="S311" s="677">
        <v>1</v>
      </c>
      <c r="T311" s="742">
        <v>0.5</v>
      </c>
      <c r="U311" s="700">
        <v>1</v>
      </c>
    </row>
    <row r="312" spans="1:21" ht="14.4" customHeight="1" x14ac:dyDescent="0.3">
      <c r="A312" s="660">
        <v>11</v>
      </c>
      <c r="B312" s="661" t="s">
        <v>578</v>
      </c>
      <c r="C312" s="661">
        <v>89301111</v>
      </c>
      <c r="D312" s="740" t="s">
        <v>4350</v>
      </c>
      <c r="E312" s="741" t="s">
        <v>2645</v>
      </c>
      <c r="F312" s="661" t="s">
        <v>2621</v>
      </c>
      <c r="G312" s="661" t="s">
        <v>2654</v>
      </c>
      <c r="H312" s="661" t="s">
        <v>579</v>
      </c>
      <c r="I312" s="661" t="s">
        <v>1210</v>
      </c>
      <c r="J312" s="661" t="s">
        <v>2491</v>
      </c>
      <c r="K312" s="661" t="s">
        <v>2492</v>
      </c>
      <c r="L312" s="662">
        <v>156.86000000000001</v>
      </c>
      <c r="M312" s="662">
        <v>1411.74</v>
      </c>
      <c r="N312" s="661">
        <v>9</v>
      </c>
      <c r="O312" s="742">
        <v>2</v>
      </c>
      <c r="P312" s="662">
        <v>1411.74</v>
      </c>
      <c r="Q312" s="677">
        <v>1</v>
      </c>
      <c r="R312" s="661">
        <v>9</v>
      </c>
      <c r="S312" s="677">
        <v>1</v>
      </c>
      <c r="T312" s="742">
        <v>2</v>
      </c>
      <c r="U312" s="700">
        <v>1</v>
      </c>
    </row>
    <row r="313" spans="1:21" ht="14.4" customHeight="1" x14ac:dyDescent="0.3">
      <c r="A313" s="660">
        <v>11</v>
      </c>
      <c r="B313" s="661" t="s">
        <v>578</v>
      </c>
      <c r="C313" s="661">
        <v>89301111</v>
      </c>
      <c r="D313" s="740" t="s">
        <v>4350</v>
      </c>
      <c r="E313" s="741" t="s">
        <v>2645</v>
      </c>
      <c r="F313" s="661" t="s">
        <v>2621</v>
      </c>
      <c r="G313" s="661" t="s">
        <v>2655</v>
      </c>
      <c r="H313" s="661" t="s">
        <v>1059</v>
      </c>
      <c r="I313" s="661" t="s">
        <v>1243</v>
      </c>
      <c r="J313" s="661" t="s">
        <v>1244</v>
      </c>
      <c r="K313" s="661" t="s">
        <v>1578</v>
      </c>
      <c r="L313" s="662">
        <v>178.27</v>
      </c>
      <c r="M313" s="662">
        <v>356.54</v>
      </c>
      <c r="N313" s="661">
        <v>2</v>
      </c>
      <c r="O313" s="742">
        <v>0.5</v>
      </c>
      <c r="P313" s="662">
        <v>356.54</v>
      </c>
      <c r="Q313" s="677">
        <v>1</v>
      </c>
      <c r="R313" s="661">
        <v>2</v>
      </c>
      <c r="S313" s="677">
        <v>1</v>
      </c>
      <c r="T313" s="742">
        <v>0.5</v>
      </c>
      <c r="U313" s="700">
        <v>1</v>
      </c>
    </row>
    <row r="314" spans="1:21" ht="14.4" customHeight="1" x14ac:dyDescent="0.3">
      <c r="A314" s="660">
        <v>11</v>
      </c>
      <c r="B314" s="661" t="s">
        <v>578</v>
      </c>
      <c r="C314" s="661">
        <v>89301111</v>
      </c>
      <c r="D314" s="740" t="s">
        <v>4350</v>
      </c>
      <c r="E314" s="741" t="s">
        <v>2645</v>
      </c>
      <c r="F314" s="661" t="s">
        <v>2621</v>
      </c>
      <c r="G314" s="661" t="s">
        <v>2655</v>
      </c>
      <c r="H314" s="661" t="s">
        <v>1059</v>
      </c>
      <c r="I314" s="661" t="s">
        <v>1243</v>
      </c>
      <c r="J314" s="661" t="s">
        <v>1244</v>
      </c>
      <c r="K314" s="661" t="s">
        <v>1578</v>
      </c>
      <c r="L314" s="662">
        <v>184.22</v>
      </c>
      <c r="M314" s="662">
        <v>4052.84</v>
      </c>
      <c r="N314" s="661">
        <v>22</v>
      </c>
      <c r="O314" s="742">
        <v>9</v>
      </c>
      <c r="P314" s="662">
        <v>2026.42</v>
      </c>
      <c r="Q314" s="677">
        <v>0.5</v>
      </c>
      <c r="R314" s="661">
        <v>11</v>
      </c>
      <c r="S314" s="677">
        <v>0.5</v>
      </c>
      <c r="T314" s="742">
        <v>4.5</v>
      </c>
      <c r="U314" s="700">
        <v>0.5</v>
      </c>
    </row>
    <row r="315" spans="1:21" ht="14.4" customHeight="1" x14ac:dyDescent="0.3">
      <c r="A315" s="660">
        <v>11</v>
      </c>
      <c r="B315" s="661" t="s">
        <v>578</v>
      </c>
      <c r="C315" s="661">
        <v>89301111</v>
      </c>
      <c r="D315" s="740" t="s">
        <v>4350</v>
      </c>
      <c r="E315" s="741" t="s">
        <v>2645</v>
      </c>
      <c r="F315" s="661" t="s">
        <v>2621</v>
      </c>
      <c r="G315" s="661" t="s">
        <v>2755</v>
      </c>
      <c r="H315" s="661" t="s">
        <v>1059</v>
      </c>
      <c r="I315" s="661" t="s">
        <v>1247</v>
      </c>
      <c r="J315" s="661" t="s">
        <v>1248</v>
      </c>
      <c r="K315" s="661" t="s">
        <v>1578</v>
      </c>
      <c r="L315" s="662">
        <v>69.86</v>
      </c>
      <c r="M315" s="662">
        <v>139.72</v>
      </c>
      <c r="N315" s="661">
        <v>2</v>
      </c>
      <c r="O315" s="742">
        <v>1</v>
      </c>
      <c r="P315" s="662">
        <v>139.72</v>
      </c>
      <c r="Q315" s="677">
        <v>1</v>
      </c>
      <c r="R315" s="661">
        <v>2</v>
      </c>
      <c r="S315" s="677">
        <v>1</v>
      </c>
      <c r="T315" s="742">
        <v>1</v>
      </c>
      <c r="U315" s="700">
        <v>1</v>
      </c>
    </row>
    <row r="316" spans="1:21" ht="14.4" customHeight="1" x14ac:dyDescent="0.3">
      <c r="A316" s="660">
        <v>11</v>
      </c>
      <c r="B316" s="661" t="s">
        <v>578</v>
      </c>
      <c r="C316" s="661">
        <v>89301111</v>
      </c>
      <c r="D316" s="740" t="s">
        <v>4350</v>
      </c>
      <c r="E316" s="741" t="s">
        <v>2645</v>
      </c>
      <c r="F316" s="661" t="s">
        <v>2621</v>
      </c>
      <c r="G316" s="661" t="s">
        <v>2666</v>
      </c>
      <c r="H316" s="661" t="s">
        <v>1059</v>
      </c>
      <c r="I316" s="661" t="s">
        <v>1258</v>
      </c>
      <c r="J316" s="661" t="s">
        <v>1259</v>
      </c>
      <c r="K316" s="661" t="s">
        <v>1260</v>
      </c>
      <c r="L316" s="662">
        <v>154.01</v>
      </c>
      <c r="M316" s="662">
        <v>462.03</v>
      </c>
      <c r="N316" s="661">
        <v>3</v>
      </c>
      <c r="O316" s="742">
        <v>1.5</v>
      </c>
      <c r="P316" s="662">
        <v>154.01</v>
      </c>
      <c r="Q316" s="677">
        <v>0.33333333333333331</v>
      </c>
      <c r="R316" s="661">
        <v>1</v>
      </c>
      <c r="S316" s="677">
        <v>0.33333333333333331</v>
      </c>
      <c r="T316" s="742">
        <v>0.5</v>
      </c>
      <c r="U316" s="700">
        <v>0.33333333333333331</v>
      </c>
    </row>
    <row r="317" spans="1:21" ht="14.4" customHeight="1" x14ac:dyDescent="0.3">
      <c r="A317" s="660">
        <v>11</v>
      </c>
      <c r="B317" s="661" t="s">
        <v>578</v>
      </c>
      <c r="C317" s="661">
        <v>89301111</v>
      </c>
      <c r="D317" s="740" t="s">
        <v>4350</v>
      </c>
      <c r="E317" s="741" t="s">
        <v>2645</v>
      </c>
      <c r="F317" s="661" t="s">
        <v>2621</v>
      </c>
      <c r="G317" s="661" t="s">
        <v>2667</v>
      </c>
      <c r="H317" s="661" t="s">
        <v>1059</v>
      </c>
      <c r="I317" s="661" t="s">
        <v>1170</v>
      </c>
      <c r="J317" s="661" t="s">
        <v>1078</v>
      </c>
      <c r="K317" s="661" t="s">
        <v>1171</v>
      </c>
      <c r="L317" s="662">
        <v>468.96</v>
      </c>
      <c r="M317" s="662">
        <v>468.96</v>
      </c>
      <c r="N317" s="661">
        <v>1</v>
      </c>
      <c r="O317" s="742">
        <v>0.5</v>
      </c>
      <c r="P317" s="662">
        <v>468.96</v>
      </c>
      <c r="Q317" s="677">
        <v>1</v>
      </c>
      <c r="R317" s="661">
        <v>1</v>
      </c>
      <c r="S317" s="677">
        <v>1</v>
      </c>
      <c r="T317" s="742">
        <v>0.5</v>
      </c>
      <c r="U317" s="700">
        <v>1</v>
      </c>
    </row>
    <row r="318" spans="1:21" ht="14.4" customHeight="1" x14ac:dyDescent="0.3">
      <c r="A318" s="660">
        <v>11</v>
      </c>
      <c r="B318" s="661" t="s">
        <v>578</v>
      </c>
      <c r="C318" s="661">
        <v>89301111</v>
      </c>
      <c r="D318" s="740" t="s">
        <v>4350</v>
      </c>
      <c r="E318" s="741" t="s">
        <v>2645</v>
      </c>
      <c r="F318" s="661" t="s">
        <v>2621</v>
      </c>
      <c r="G318" s="661" t="s">
        <v>2667</v>
      </c>
      <c r="H318" s="661" t="s">
        <v>1059</v>
      </c>
      <c r="I318" s="661" t="s">
        <v>1173</v>
      </c>
      <c r="J318" s="661" t="s">
        <v>1078</v>
      </c>
      <c r="K318" s="661" t="s">
        <v>1174</v>
      </c>
      <c r="L318" s="662">
        <v>625.29</v>
      </c>
      <c r="M318" s="662">
        <v>5002.32</v>
      </c>
      <c r="N318" s="661">
        <v>8</v>
      </c>
      <c r="O318" s="742">
        <v>6</v>
      </c>
      <c r="P318" s="662">
        <v>3126.45</v>
      </c>
      <c r="Q318" s="677">
        <v>0.625</v>
      </c>
      <c r="R318" s="661">
        <v>5</v>
      </c>
      <c r="S318" s="677">
        <v>0.625</v>
      </c>
      <c r="T318" s="742">
        <v>3</v>
      </c>
      <c r="U318" s="700">
        <v>0.5</v>
      </c>
    </row>
    <row r="319" spans="1:21" ht="14.4" customHeight="1" x14ac:dyDescent="0.3">
      <c r="A319" s="660">
        <v>11</v>
      </c>
      <c r="B319" s="661" t="s">
        <v>578</v>
      </c>
      <c r="C319" s="661">
        <v>89301111</v>
      </c>
      <c r="D319" s="740" t="s">
        <v>4350</v>
      </c>
      <c r="E319" s="741" t="s">
        <v>2645</v>
      </c>
      <c r="F319" s="661" t="s">
        <v>2621</v>
      </c>
      <c r="G319" s="661" t="s">
        <v>2667</v>
      </c>
      <c r="H319" s="661" t="s">
        <v>1059</v>
      </c>
      <c r="I319" s="661" t="s">
        <v>1077</v>
      </c>
      <c r="J319" s="661" t="s">
        <v>1078</v>
      </c>
      <c r="K319" s="661" t="s">
        <v>1079</v>
      </c>
      <c r="L319" s="662">
        <v>937.93</v>
      </c>
      <c r="M319" s="662">
        <v>16882.740000000002</v>
      </c>
      <c r="N319" s="661">
        <v>18</v>
      </c>
      <c r="O319" s="742">
        <v>15.5</v>
      </c>
      <c r="P319" s="662">
        <v>5627.58</v>
      </c>
      <c r="Q319" s="677">
        <v>0.33333333333333331</v>
      </c>
      <c r="R319" s="661">
        <v>6</v>
      </c>
      <c r="S319" s="677">
        <v>0.33333333333333331</v>
      </c>
      <c r="T319" s="742">
        <v>4</v>
      </c>
      <c r="U319" s="700">
        <v>0.25806451612903225</v>
      </c>
    </row>
    <row r="320" spans="1:21" ht="14.4" customHeight="1" x14ac:dyDescent="0.3">
      <c r="A320" s="660">
        <v>11</v>
      </c>
      <c r="B320" s="661" t="s">
        <v>578</v>
      </c>
      <c r="C320" s="661">
        <v>89301111</v>
      </c>
      <c r="D320" s="740" t="s">
        <v>4350</v>
      </c>
      <c r="E320" s="741" t="s">
        <v>2645</v>
      </c>
      <c r="F320" s="661" t="s">
        <v>2621</v>
      </c>
      <c r="G320" s="661" t="s">
        <v>2667</v>
      </c>
      <c r="H320" s="661" t="s">
        <v>1059</v>
      </c>
      <c r="I320" s="661" t="s">
        <v>1081</v>
      </c>
      <c r="J320" s="661" t="s">
        <v>1078</v>
      </c>
      <c r="K320" s="661" t="s">
        <v>1082</v>
      </c>
      <c r="L320" s="662">
        <v>1166.47</v>
      </c>
      <c r="M320" s="662">
        <v>3499.41</v>
      </c>
      <c r="N320" s="661">
        <v>3</v>
      </c>
      <c r="O320" s="742">
        <v>1.5</v>
      </c>
      <c r="P320" s="662">
        <v>2332.94</v>
      </c>
      <c r="Q320" s="677">
        <v>0.66666666666666674</v>
      </c>
      <c r="R320" s="661">
        <v>2</v>
      </c>
      <c r="S320" s="677">
        <v>0.66666666666666663</v>
      </c>
      <c r="T320" s="742">
        <v>0.5</v>
      </c>
      <c r="U320" s="700">
        <v>0.33333333333333331</v>
      </c>
    </row>
    <row r="321" spans="1:21" ht="14.4" customHeight="1" x14ac:dyDescent="0.3">
      <c r="A321" s="660">
        <v>11</v>
      </c>
      <c r="B321" s="661" t="s">
        <v>578</v>
      </c>
      <c r="C321" s="661">
        <v>89301111</v>
      </c>
      <c r="D321" s="740" t="s">
        <v>4350</v>
      </c>
      <c r="E321" s="741" t="s">
        <v>2645</v>
      </c>
      <c r="F321" s="661" t="s">
        <v>2621</v>
      </c>
      <c r="G321" s="661" t="s">
        <v>2668</v>
      </c>
      <c r="H321" s="661" t="s">
        <v>1059</v>
      </c>
      <c r="I321" s="661" t="s">
        <v>1064</v>
      </c>
      <c r="J321" s="661" t="s">
        <v>612</v>
      </c>
      <c r="K321" s="661" t="s">
        <v>613</v>
      </c>
      <c r="L321" s="662">
        <v>96.63</v>
      </c>
      <c r="M321" s="662">
        <v>289.89</v>
      </c>
      <c r="N321" s="661">
        <v>3</v>
      </c>
      <c r="O321" s="742">
        <v>1</v>
      </c>
      <c r="P321" s="662">
        <v>289.89</v>
      </c>
      <c r="Q321" s="677">
        <v>1</v>
      </c>
      <c r="R321" s="661">
        <v>3</v>
      </c>
      <c r="S321" s="677">
        <v>1</v>
      </c>
      <c r="T321" s="742">
        <v>1</v>
      </c>
      <c r="U321" s="700">
        <v>1</v>
      </c>
    </row>
    <row r="322" spans="1:21" ht="14.4" customHeight="1" x14ac:dyDescent="0.3">
      <c r="A322" s="660">
        <v>11</v>
      </c>
      <c r="B322" s="661" t="s">
        <v>578</v>
      </c>
      <c r="C322" s="661">
        <v>89301111</v>
      </c>
      <c r="D322" s="740" t="s">
        <v>4350</v>
      </c>
      <c r="E322" s="741" t="s">
        <v>2645</v>
      </c>
      <c r="F322" s="661" t="s">
        <v>2621</v>
      </c>
      <c r="G322" s="661" t="s">
        <v>2767</v>
      </c>
      <c r="H322" s="661" t="s">
        <v>579</v>
      </c>
      <c r="I322" s="661" t="s">
        <v>816</v>
      </c>
      <c r="J322" s="661" t="s">
        <v>817</v>
      </c>
      <c r="K322" s="661" t="s">
        <v>2768</v>
      </c>
      <c r="L322" s="662">
        <v>112.13</v>
      </c>
      <c r="M322" s="662">
        <v>112.13</v>
      </c>
      <c r="N322" s="661">
        <v>1</v>
      </c>
      <c r="O322" s="742">
        <v>1</v>
      </c>
      <c r="P322" s="662">
        <v>112.13</v>
      </c>
      <c r="Q322" s="677">
        <v>1</v>
      </c>
      <c r="R322" s="661">
        <v>1</v>
      </c>
      <c r="S322" s="677">
        <v>1</v>
      </c>
      <c r="T322" s="742">
        <v>1</v>
      </c>
      <c r="U322" s="700">
        <v>1</v>
      </c>
    </row>
    <row r="323" spans="1:21" ht="14.4" customHeight="1" x14ac:dyDescent="0.3">
      <c r="A323" s="660">
        <v>11</v>
      </c>
      <c r="B323" s="661" t="s">
        <v>578</v>
      </c>
      <c r="C323" s="661">
        <v>89301111</v>
      </c>
      <c r="D323" s="740" t="s">
        <v>4350</v>
      </c>
      <c r="E323" s="741" t="s">
        <v>2645</v>
      </c>
      <c r="F323" s="661" t="s">
        <v>2621</v>
      </c>
      <c r="G323" s="661" t="s">
        <v>2674</v>
      </c>
      <c r="H323" s="661" t="s">
        <v>579</v>
      </c>
      <c r="I323" s="661" t="s">
        <v>736</v>
      </c>
      <c r="J323" s="661" t="s">
        <v>2675</v>
      </c>
      <c r="K323" s="661" t="s">
        <v>2676</v>
      </c>
      <c r="L323" s="662">
        <v>0</v>
      </c>
      <c r="M323" s="662">
        <v>0</v>
      </c>
      <c r="N323" s="661">
        <v>5</v>
      </c>
      <c r="O323" s="742">
        <v>3</v>
      </c>
      <c r="P323" s="662">
        <v>0</v>
      </c>
      <c r="Q323" s="677"/>
      <c r="R323" s="661">
        <v>5</v>
      </c>
      <c r="S323" s="677">
        <v>1</v>
      </c>
      <c r="T323" s="742">
        <v>3</v>
      </c>
      <c r="U323" s="700">
        <v>1</v>
      </c>
    </row>
    <row r="324" spans="1:21" ht="14.4" customHeight="1" x14ac:dyDescent="0.3">
      <c r="A324" s="660">
        <v>11</v>
      </c>
      <c r="B324" s="661" t="s">
        <v>578</v>
      </c>
      <c r="C324" s="661">
        <v>89301111</v>
      </c>
      <c r="D324" s="740" t="s">
        <v>4350</v>
      </c>
      <c r="E324" s="741" t="s">
        <v>2645</v>
      </c>
      <c r="F324" s="661" t="s">
        <v>2622</v>
      </c>
      <c r="G324" s="661" t="s">
        <v>2677</v>
      </c>
      <c r="H324" s="661" t="s">
        <v>579</v>
      </c>
      <c r="I324" s="661" t="s">
        <v>2781</v>
      </c>
      <c r="J324" s="661" t="s">
        <v>2782</v>
      </c>
      <c r="K324" s="661" t="s">
        <v>2783</v>
      </c>
      <c r="L324" s="662">
        <v>1200</v>
      </c>
      <c r="M324" s="662">
        <v>1200</v>
      </c>
      <c r="N324" s="661">
        <v>1</v>
      </c>
      <c r="O324" s="742">
        <v>1</v>
      </c>
      <c r="P324" s="662">
        <v>1200</v>
      </c>
      <c r="Q324" s="677">
        <v>1</v>
      </c>
      <c r="R324" s="661">
        <v>1</v>
      </c>
      <c r="S324" s="677">
        <v>1</v>
      </c>
      <c r="T324" s="742">
        <v>1</v>
      </c>
      <c r="U324" s="700">
        <v>1</v>
      </c>
    </row>
    <row r="325" spans="1:21" ht="14.4" customHeight="1" x14ac:dyDescent="0.3">
      <c r="A325" s="660">
        <v>11</v>
      </c>
      <c r="B325" s="661" t="s">
        <v>578</v>
      </c>
      <c r="C325" s="661">
        <v>89301111</v>
      </c>
      <c r="D325" s="740" t="s">
        <v>4350</v>
      </c>
      <c r="E325" s="741" t="s">
        <v>2645</v>
      </c>
      <c r="F325" s="661" t="s">
        <v>2622</v>
      </c>
      <c r="G325" s="661" t="s">
        <v>2677</v>
      </c>
      <c r="H325" s="661" t="s">
        <v>579</v>
      </c>
      <c r="I325" s="661" t="s">
        <v>2856</v>
      </c>
      <c r="J325" s="661" t="s">
        <v>2857</v>
      </c>
      <c r="K325" s="661" t="s">
        <v>2858</v>
      </c>
      <c r="L325" s="662">
        <v>2000</v>
      </c>
      <c r="M325" s="662">
        <v>2000</v>
      </c>
      <c r="N325" s="661">
        <v>1</v>
      </c>
      <c r="O325" s="742">
        <v>1</v>
      </c>
      <c r="P325" s="662">
        <v>2000</v>
      </c>
      <c r="Q325" s="677">
        <v>1</v>
      </c>
      <c r="R325" s="661">
        <v>1</v>
      </c>
      <c r="S325" s="677">
        <v>1</v>
      </c>
      <c r="T325" s="742">
        <v>1</v>
      </c>
      <c r="U325" s="700">
        <v>1</v>
      </c>
    </row>
    <row r="326" spans="1:21" ht="14.4" customHeight="1" x14ac:dyDescent="0.3">
      <c r="A326" s="660">
        <v>11</v>
      </c>
      <c r="B326" s="661" t="s">
        <v>578</v>
      </c>
      <c r="C326" s="661">
        <v>89301111</v>
      </c>
      <c r="D326" s="740" t="s">
        <v>4350</v>
      </c>
      <c r="E326" s="741" t="s">
        <v>2645</v>
      </c>
      <c r="F326" s="661" t="s">
        <v>2622</v>
      </c>
      <c r="G326" s="661" t="s">
        <v>2684</v>
      </c>
      <c r="H326" s="661" t="s">
        <v>579</v>
      </c>
      <c r="I326" s="661" t="s">
        <v>2688</v>
      </c>
      <c r="J326" s="661" t="s">
        <v>2689</v>
      </c>
      <c r="K326" s="661" t="s">
        <v>2690</v>
      </c>
      <c r="L326" s="662">
        <v>1000</v>
      </c>
      <c r="M326" s="662">
        <v>1000</v>
      </c>
      <c r="N326" s="661">
        <v>1</v>
      </c>
      <c r="O326" s="742">
        <v>1</v>
      </c>
      <c r="P326" s="662">
        <v>1000</v>
      </c>
      <c r="Q326" s="677">
        <v>1</v>
      </c>
      <c r="R326" s="661">
        <v>1</v>
      </c>
      <c r="S326" s="677">
        <v>1</v>
      </c>
      <c r="T326" s="742">
        <v>1</v>
      </c>
      <c r="U326" s="700">
        <v>1</v>
      </c>
    </row>
    <row r="327" spans="1:21" ht="14.4" customHeight="1" x14ac:dyDescent="0.3">
      <c r="A327" s="660">
        <v>11</v>
      </c>
      <c r="B327" s="661" t="s">
        <v>578</v>
      </c>
      <c r="C327" s="661">
        <v>89301111</v>
      </c>
      <c r="D327" s="740" t="s">
        <v>4350</v>
      </c>
      <c r="E327" s="741" t="s">
        <v>2645</v>
      </c>
      <c r="F327" s="661" t="s">
        <v>2622</v>
      </c>
      <c r="G327" s="661" t="s">
        <v>2684</v>
      </c>
      <c r="H327" s="661" t="s">
        <v>579</v>
      </c>
      <c r="I327" s="661" t="s">
        <v>2717</v>
      </c>
      <c r="J327" s="661" t="s">
        <v>2718</v>
      </c>
      <c r="K327" s="661" t="s">
        <v>2719</v>
      </c>
      <c r="L327" s="662">
        <v>350</v>
      </c>
      <c r="M327" s="662">
        <v>700</v>
      </c>
      <c r="N327" s="661">
        <v>2</v>
      </c>
      <c r="O327" s="742">
        <v>2</v>
      </c>
      <c r="P327" s="662">
        <v>700</v>
      </c>
      <c r="Q327" s="677">
        <v>1</v>
      </c>
      <c r="R327" s="661">
        <v>2</v>
      </c>
      <c r="S327" s="677">
        <v>1</v>
      </c>
      <c r="T327" s="742">
        <v>2</v>
      </c>
      <c r="U327" s="700">
        <v>1</v>
      </c>
    </row>
    <row r="328" spans="1:21" ht="14.4" customHeight="1" x14ac:dyDescent="0.3">
      <c r="A328" s="660">
        <v>11</v>
      </c>
      <c r="B328" s="661" t="s">
        <v>578</v>
      </c>
      <c r="C328" s="661">
        <v>89301111</v>
      </c>
      <c r="D328" s="740" t="s">
        <v>4350</v>
      </c>
      <c r="E328" s="741" t="s">
        <v>2645</v>
      </c>
      <c r="F328" s="661" t="s">
        <v>2622</v>
      </c>
      <c r="G328" s="661" t="s">
        <v>2684</v>
      </c>
      <c r="H328" s="661" t="s">
        <v>579</v>
      </c>
      <c r="I328" s="661" t="s">
        <v>2691</v>
      </c>
      <c r="J328" s="661" t="s">
        <v>2692</v>
      </c>
      <c r="K328" s="661" t="s">
        <v>2693</v>
      </c>
      <c r="L328" s="662">
        <v>500</v>
      </c>
      <c r="M328" s="662">
        <v>1500</v>
      </c>
      <c r="N328" s="661">
        <v>3</v>
      </c>
      <c r="O328" s="742">
        <v>3</v>
      </c>
      <c r="P328" s="662">
        <v>1500</v>
      </c>
      <c r="Q328" s="677">
        <v>1</v>
      </c>
      <c r="R328" s="661">
        <v>3</v>
      </c>
      <c r="S328" s="677">
        <v>1</v>
      </c>
      <c r="T328" s="742">
        <v>3</v>
      </c>
      <c r="U328" s="700">
        <v>1</v>
      </c>
    </row>
    <row r="329" spans="1:21" ht="14.4" customHeight="1" x14ac:dyDescent="0.3">
      <c r="A329" s="660">
        <v>11</v>
      </c>
      <c r="B329" s="661" t="s">
        <v>578</v>
      </c>
      <c r="C329" s="661">
        <v>89301111</v>
      </c>
      <c r="D329" s="740" t="s">
        <v>4350</v>
      </c>
      <c r="E329" s="741" t="s">
        <v>2645</v>
      </c>
      <c r="F329" s="661" t="s">
        <v>2622</v>
      </c>
      <c r="G329" s="661" t="s">
        <v>2684</v>
      </c>
      <c r="H329" s="661" t="s">
        <v>579</v>
      </c>
      <c r="I329" s="661" t="s">
        <v>2697</v>
      </c>
      <c r="J329" s="661" t="s">
        <v>2698</v>
      </c>
      <c r="K329" s="661" t="s">
        <v>2699</v>
      </c>
      <c r="L329" s="662">
        <v>971.25</v>
      </c>
      <c r="M329" s="662">
        <v>971.25</v>
      </c>
      <c r="N329" s="661">
        <v>1</v>
      </c>
      <c r="O329" s="742">
        <v>1</v>
      </c>
      <c r="P329" s="662">
        <v>971.25</v>
      </c>
      <c r="Q329" s="677">
        <v>1</v>
      </c>
      <c r="R329" s="661">
        <v>1</v>
      </c>
      <c r="S329" s="677">
        <v>1</v>
      </c>
      <c r="T329" s="742">
        <v>1</v>
      </c>
      <c r="U329" s="700">
        <v>1</v>
      </c>
    </row>
    <row r="330" spans="1:21" ht="14.4" customHeight="1" x14ac:dyDescent="0.3">
      <c r="A330" s="660">
        <v>11</v>
      </c>
      <c r="B330" s="661" t="s">
        <v>578</v>
      </c>
      <c r="C330" s="661">
        <v>89301111</v>
      </c>
      <c r="D330" s="740" t="s">
        <v>4350</v>
      </c>
      <c r="E330" s="741" t="s">
        <v>2645</v>
      </c>
      <c r="F330" s="661" t="s">
        <v>2622</v>
      </c>
      <c r="G330" s="661" t="s">
        <v>2684</v>
      </c>
      <c r="H330" s="661" t="s">
        <v>579</v>
      </c>
      <c r="I330" s="661" t="s">
        <v>2829</v>
      </c>
      <c r="J330" s="661" t="s">
        <v>2830</v>
      </c>
      <c r="K330" s="661"/>
      <c r="L330" s="662">
        <v>500</v>
      </c>
      <c r="M330" s="662">
        <v>500</v>
      </c>
      <c r="N330" s="661">
        <v>1</v>
      </c>
      <c r="O330" s="742">
        <v>1</v>
      </c>
      <c r="P330" s="662">
        <v>500</v>
      </c>
      <c r="Q330" s="677">
        <v>1</v>
      </c>
      <c r="R330" s="661">
        <v>1</v>
      </c>
      <c r="S330" s="677">
        <v>1</v>
      </c>
      <c r="T330" s="742">
        <v>1</v>
      </c>
      <c r="U330" s="700">
        <v>1</v>
      </c>
    </row>
    <row r="331" spans="1:21" ht="14.4" customHeight="1" x14ac:dyDescent="0.3">
      <c r="A331" s="660">
        <v>11</v>
      </c>
      <c r="B331" s="661" t="s">
        <v>578</v>
      </c>
      <c r="C331" s="661">
        <v>89301111</v>
      </c>
      <c r="D331" s="740" t="s">
        <v>4350</v>
      </c>
      <c r="E331" s="741" t="s">
        <v>2645</v>
      </c>
      <c r="F331" s="661" t="s">
        <v>2622</v>
      </c>
      <c r="G331" s="661" t="s">
        <v>2684</v>
      </c>
      <c r="H331" s="661" t="s">
        <v>579</v>
      </c>
      <c r="I331" s="661" t="s">
        <v>2721</v>
      </c>
      <c r="J331" s="661" t="s">
        <v>2722</v>
      </c>
      <c r="K331" s="661" t="s">
        <v>2723</v>
      </c>
      <c r="L331" s="662">
        <v>500</v>
      </c>
      <c r="M331" s="662">
        <v>2500</v>
      </c>
      <c r="N331" s="661">
        <v>5</v>
      </c>
      <c r="O331" s="742">
        <v>5</v>
      </c>
      <c r="P331" s="662">
        <v>2500</v>
      </c>
      <c r="Q331" s="677">
        <v>1</v>
      </c>
      <c r="R331" s="661">
        <v>5</v>
      </c>
      <c r="S331" s="677">
        <v>1</v>
      </c>
      <c r="T331" s="742">
        <v>5</v>
      </c>
      <c r="U331" s="700">
        <v>1</v>
      </c>
    </row>
    <row r="332" spans="1:21" ht="14.4" customHeight="1" x14ac:dyDescent="0.3">
      <c r="A332" s="660">
        <v>11</v>
      </c>
      <c r="B332" s="661" t="s">
        <v>578</v>
      </c>
      <c r="C332" s="661">
        <v>89301111</v>
      </c>
      <c r="D332" s="740" t="s">
        <v>4350</v>
      </c>
      <c r="E332" s="741" t="s">
        <v>2645</v>
      </c>
      <c r="F332" s="661" t="s">
        <v>2622</v>
      </c>
      <c r="G332" s="661" t="s">
        <v>2720</v>
      </c>
      <c r="H332" s="661" t="s">
        <v>579</v>
      </c>
      <c r="I332" s="661" t="s">
        <v>2697</v>
      </c>
      <c r="J332" s="661" t="s">
        <v>2698</v>
      </c>
      <c r="K332" s="661" t="s">
        <v>2699</v>
      </c>
      <c r="L332" s="662">
        <v>971.25</v>
      </c>
      <c r="M332" s="662">
        <v>1942.5</v>
      </c>
      <c r="N332" s="661">
        <v>2</v>
      </c>
      <c r="O332" s="742">
        <v>2</v>
      </c>
      <c r="P332" s="662">
        <v>1942.5</v>
      </c>
      <c r="Q332" s="677">
        <v>1</v>
      </c>
      <c r="R332" s="661">
        <v>2</v>
      </c>
      <c r="S332" s="677">
        <v>1</v>
      </c>
      <c r="T332" s="742">
        <v>2</v>
      </c>
      <c r="U332" s="700">
        <v>1</v>
      </c>
    </row>
    <row r="333" spans="1:21" ht="14.4" customHeight="1" x14ac:dyDescent="0.3">
      <c r="A333" s="660">
        <v>11</v>
      </c>
      <c r="B333" s="661" t="s">
        <v>578</v>
      </c>
      <c r="C333" s="661">
        <v>89301111</v>
      </c>
      <c r="D333" s="740" t="s">
        <v>4350</v>
      </c>
      <c r="E333" s="741" t="s">
        <v>2646</v>
      </c>
      <c r="F333" s="661" t="s">
        <v>2621</v>
      </c>
      <c r="G333" s="661" t="s">
        <v>2655</v>
      </c>
      <c r="H333" s="661" t="s">
        <v>1059</v>
      </c>
      <c r="I333" s="661" t="s">
        <v>1243</v>
      </c>
      <c r="J333" s="661" t="s">
        <v>1244</v>
      </c>
      <c r="K333" s="661" t="s">
        <v>1578</v>
      </c>
      <c r="L333" s="662">
        <v>184.22</v>
      </c>
      <c r="M333" s="662">
        <v>552.66</v>
      </c>
      <c r="N333" s="661">
        <v>3</v>
      </c>
      <c r="O333" s="742">
        <v>1.5</v>
      </c>
      <c r="P333" s="662">
        <v>368.44</v>
      </c>
      <c r="Q333" s="677">
        <v>0.66666666666666674</v>
      </c>
      <c r="R333" s="661">
        <v>2</v>
      </c>
      <c r="S333" s="677">
        <v>0.66666666666666663</v>
      </c>
      <c r="T333" s="742">
        <v>1</v>
      </c>
      <c r="U333" s="700">
        <v>0.66666666666666663</v>
      </c>
    </row>
    <row r="334" spans="1:21" ht="14.4" customHeight="1" x14ac:dyDescent="0.3">
      <c r="A334" s="660">
        <v>11</v>
      </c>
      <c r="B334" s="661" t="s">
        <v>578</v>
      </c>
      <c r="C334" s="661">
        <v>89301111</v>
      </c>
      <c r="D334" s="740" t="s">
        <v>4350</v>
      </c>
      <c r="E334" s="741" t="s">
        <v>2646</v>
      </c>
      <c r="F334" s="661" t="s">
        <v>2621</v>
      </c>
      <c r="G334" s="661" t="s">
        <v>2667</v>
      </c>
      <c r="H334" s="661" t="s">
        <v>1059</v>
      </c>
      <c r="I334" s="661" t="s">
        <v>1173</v>
      </c>
      <c r="J334" s="661" t="s">
        <v>1078</v>
      </c>
      <c r="K334" s="661" t="s">
        <v>1174</v>
      </c>
      <c r="L334" s="662">
        <v>625.29</v>
      </c>
      <c r="M334" s="662">
        <v>10004.64</v>
      </c>
      <c r="N334" s="661">
        <v>16</v>
      </c>
      <c r="O334" s="742">
        <v>14</v>
      </c>
      <c r="P334" s="662">
        <v>7503.48</v>
      </c>
      <c r="Q334" s="677">
        <v>0.75</v>
      </c>
      <c r="R334" s="661">
        <v>12</v>
      </c>
      <c r="S334" s="677">
        <v>0.75</v>
      </c>
      <c r="T334" s="742">
        <v>10.5</v>
      </c>
      <c r="U334" s="700">
        <v>0.75</v>
      </c>
    </row>
    <row r="335" spans="1:21" ht="14.4" customHeight="1" x14ac:dyDescent="0.3">
      <c r="A335" s="660">
        <v>11</v>
      </c>
      <c r="B335" s="661" t="s">
        <v>578</v>
      </c>
      <c r="C335" s="661">
        <v>89301111</v>
      </c>
      <c r="D335" s="740" t="s">
        <v>4350</v>
      </c>
      <c r="E335" s="741" t="s">
        <v>2646</v>
      </c>
      <c r="F335" s="661" t="s">
        <v>2621</v>
      </c>
      <c r="G335" s="661" t="s">
        <v>2667</v>
      </c>
      <c r="H335" s="661" t="s">
        <v>1059</v>
      </c>
      <c r="I335" s="661" t="s">
        <v>1077</v>
      </c>
      <c r="J335" s="661" t="s">
        <v>1078</v>
      </c>
      <c r="K335" s="661" t="s">
        <v>1079</v>
      </c>
      <c r="L335" s="662">
        <v>937.93</v>
      </c>
      <c r="M335" s="662">
        <v>16882.740000000002</v>
      </c>
      <c r="N335" s="661">
        <v>18</v>
      </c>
      <c r="O335" s="742">
        <v>15.5</v>
      </c>
      <c r="P335" s="662">
        <v>15944.810000000003</v>
      </c>
      <c r="Q335" s="677">
        <v>0.94444444444444453</v>
      </c>
      <c r="R335" s="661">
        <v>17</v>
      </c>
      <c r="S335" s="677">
        <v>0.94444444444444442</v>
      </c>
      <c r="T335" s="742">
        <v>14.5</v>
      </c>
      <c r="U335" s="700">
        <v>0.93548387096774188</v>
      </c>
    </row>
    <row r="336" spans="1:21" ht="14.4" customHeight="1" x14ac:dyDescent="0.3">
      <c r="A336" s="660">
        <v>11</v>
      </c>
      <c r="B336" s="661" t="s">
        <v>578</v>
      </c>
      <c r="C336" s="661">
        <v>89301111</v>
      </c>
      <c r="D336" s="740" t="s">
        <v>4350</v>
      </c>
      <c r="E336" s="741" t="s">
        <v>2646</v>
      </c>
      <c r="F336" s="661" t="s">
        <v>2621</v>
      </c>
      <c r="G336" s="661" t="s">
        <v>2674</v>
      </c>
      <c r="H336" s="661" t="s">
        <v>579</v>
      </c>
      <c r="I336" s="661" t="s">
        <v>736</v>
      </c>
      <c r="J336" s="661" t="s">
        <v>2675</v>
      </c>
      <c r="K336" s="661" t="s">
        <v>2676</v>
      </c>
      <c r="L336" s="662">
        <v>0</v>
      </c>
      <c r="M336" s="662">
        <v>0</v>
      </c>
      <c r="N336" s="661">
        <v>6</v>
      </c>
      <c r="O336" s="742">
        <v>2.5</v>
      </c>
      <c r="P336" s="662">
        <v>0</v>
      </c>
      <c r="Q336" s="677"/>
      <c r="R336" s="661">
        <v>6</v>
      </c>
      <c r="S336" s="677">
        <v>1</v>
      </c>
      <c r="T336" s="742">
        <v>2.5</v>
      </c>
      <c r="U336" s="700">
        <v>1</v>
      </c>
    </row>
    <row r="337" spans="1:21" ht="14.4" customHeight="1" x14ac:dyDescent="0.3">
      <c r="A337" s="660">
        <v>11</v>
      </c>
      <c r="B337" s="661" t="s">
        <v>578</v>
      </c>
      <c r="C337" s="661">
        <v>89301111</v>
      </c>
      <c r="D337" s="740" t="s">
        <v>4350</v>
      </c>
      <c r="E337" s="741" t="s">
        <v>2646</v>
      </c>
      <c r="F337" s="661" t="s">
        <v>2621</v>
      </c>
      <c r="G337" s="661" t="s">
        <v>2750</v>
      </c>
      <c r="H337" s="661" t="s">
        <v>579</v>
      </c>
      <c r="I337" s="661" t="s">
        <v>2859</v>
      </c>
      <c r="J337" s="661" t="s">
        <v>2752</v>
      </c>
      <c r="K337" s="661" t="s">
        <v>803</v>
      </c>
      <c r="L337" s="662">
        <v>0</v>
      </c>
      <c r="M337" s="662">
        <v>0</v>
      </c>
      <c r="N337" s="661">
        <v>1</v>
      </c>
      <c r="O337" s="742">
        <v>0.5</v>
      </c>
      <c r="P337" s="662">
        <v>0</v>
      </c>
      <c r="Q337" s="677"/>
      <c r="R337" s="661">
        <v>1</v>
      </c>
      <c r="S337" s="677">
        <v>1</v>
      </c>
      <c r="T337" s="742">
        <v>0.5</v>
      </c>
      <c r="U337" s="700">
        <v>1</v>
      </c>
    </row>
    <row r="338" spans="1:21" ht="14.4" customHeight="1" x14ac:dyDescent="0.3">
      <c r="A338" s="660">
        <v>11</v>
      </c>
      <c r="B338" s="661" t="s">
        <v>578</v>
      </c>
      <c r="C338" s="661">
        <v>89301111</v>
      </c>
      <c r="D338" s="740" t="s">
        <v>4350</v>
      </c>
      <c r="E338" s="741" t="s">
        <v>2646</v>
      </c>
      <c r="F338" s="661" t="s">
        <v>2622</v>
      </c>
      <c r="G338" s="661" t="s">
        <v>2677</v>
      </c>
      <c r="H338" s="661" t="s">
        <v>579</v>
      </c>
      <c r="I338" s="661" t="s">
        <v>2678</v>
      </c>
      <c r="J338" s="661" t="s">
        <v>2679</v>
      </c>
      <c r="K338" s="661" t="s">
        <v>2680</v>
      </c>
      <c r="L338" s="662">
        <v>200</v>
      </c>
      <c r="M338" s="662">
        <v>200</v>
      </c>
      <c r="N338" s="661">
        <v>1</v>
      </c>
      <c r="O338" s="742">
        <v>1</v>
      </c>
      <c r="P338" s="662">
        <v>200</v>
      </c>
      <c r="Q338" s="677">
        <v>1</v>
      </c>
      <c r="R338" s="661">
        <v>1</v>
      </c>
      <c r="S338" s="677">
        <v>1</v>
      </c>
      <c r="T338" s="742">
        <v>1</v>
      </c>
      <c r="U338" s="700">
        <v>1</v>
      </c>
    </row>
    <row r="339" spans="1:21" ht="14.4" customHeight="1" x14ac:dyDescent="0.3">
      <c r="A339" s="660">
        <v>11</v>
      </c>
      <c r="B339" s="661" t="s">
        <v>578</v>
      </c>
      <c r="C339" s="661">
        <v>89301111</v>
      </c>
      <c r="D339" s="740" t="s">
        <v>4350</v>
      </c>
      <c r="E339" s="741" t="s">
        <v>2647</v>
      </c>
      <c r="F339" s="661" t="s">
        <v>2621</v>
      </c>
      <c r="G339" s="661" t="s">
        <v>2655</v>
      </c>
      <c r="H339" s="661" t="s">
        <v>1059</v>
      </c>
      <c r="I339" s="661" t="s">
        <v>1243</v>
      </c>
      <c r="J339" s="661" t="s">
        <v>1244</v>
      </c>
      <c r="K339" s="661" t="s">
        <v>1578</v>
      </c>
      <c r="L339" s="662">
        <v>184.22</v>
      </c>
      <c r="M339" s="662">
        <v>921.09999999999991</v>
      </c>
      <c r="N339" s="661">
        <v>5</v>
      </c>
      <c r="O339" s="742">
        <v>2</v>
      </c>
      <c r="P339" s="662">
        <v>552.66</v>
      </c>
      <c r="Q339" s="677">
        <v>0.6</v>
      </c>
      <c r="R339" s="661">
        <v>3</v>
      </c>
      <c r="S339" s="677">
        <v>0.6</v>
      </c>
      <c r="T339" s="742">
        <v>1</v>
      </c>
      <c r="U339" s="700">
        <v>0.5</v>
      </c>
    </row>
    <row r="340" spans="1:21" ht="14.4" customHeight="1" x14ac:dyDescent="0.3">
      <c r="A340" s="660">
        <v>11</v>
      </c>
      <c r="B340" s="661" t="s">
        <v>578</v>
      </c>
      <c r="C340" s="661">
        <v>89301111</v>
      </c>
      <c r="D340" s="740" t="s">
        <v>4350</v>
      </c>
      <c r="E340" s="741" t="s">
        <v>2647</v>
      </c>
      <c r="F340" s="661" t="s">
        <v>2621</v>
      </c>
      <c r="G340" s="661" t="s">
        <v>2667</v>
      </c>
      <c r="H340" s="661" t="s">
        <v>1059</v>
      </c>
      <c r="I340" s="661" t="s">
        <v>1173</v>
      </c>
      <c r="J340" s="661" t="s">
        <v>1078</v>
      </c>
      <c r="K340" s="661" t="s">
        <v>1174</v>
      </c>
      <c r="L340" s="662">
        <v>625.29</v>
      </c>
      <c r="M340" s="662">
        <v>2501.16</v>
      </c>
      <c r="N340" s="661">
        <v>4</v>
      </c>
      <c r="O340" s="742">
        <v>3</v>
      </c>
      <c r="P340" s="662">
        <v>2501.16</v>
      </c>
      <c r="Q340" s="677">
        <v>1</v>
      </c>
      <c r="R340" s="661">
        <v>4</v>
      </c>
      <c r="S340" s="677">
        <v>1</v>
      </c>
      <c r="T340" s="742">
        <v>3</v>
      </c>
      <c r="U340" s="700">
        <v>1</v>
      </c>
    </row>
    <row r="341" spans="1:21" ht="14.4" customHeight="1" x14ac:dyDescent="0.3">
      <c r="A341" s="660">
        <v>11</v>
      </c>
      <c r="B341" s="661" t="s">
        <v>578</v>
      </c>
      <c r="C341" s="661">
        <v>89301111</v>
      </c>
      <c r="D341" s="740" t="s">
        <v>4350</v>
      </c>
      <c r="E341" s="741" t="s">
        <v>2647</v>
      </c>
      <c r="F341" s="661" t="s">
        <v>2621</v>
      </c>
      <c r="G341" s="661" t="s">
        <v>2667</v>
      </c>
      <c r="H341" s="661" t="s">
        <v>1059</v>
      </c>
      <c r="I341" s="661" t="s">
        <v>1077</v>
      </c>
      <c r="J341" s="661" t="s">
        <v>1078</v>
      </c>
      <c r="K341" s="661" t="s">
        <v>1079</v>
      </c>
      <c r="L341" s="662">
        <v>937.93</v>
      </c>
      <c r="M341" s="662">
        <v>13131.02</v>
      </c>
      <c r="N341" s="661">
        <v>14</v>
      </c>
      <c r="O341" s="742">
        <v>7.5</v>
      </c>
      <c r="P341" s="662">
        <v>7503.44</v>
      </c>
      <c r="Q341" s="677">
        <v>0.5714285714285714</v>
      </c>
      <c r="R341" s="661">
        <v>8</v>
      </c>
      <c r="S341" s="677">
        <v>0.5714285714285714</v>
      </c>
      <c r="T341" s="742">
        <v>3.5</v>
      </c>
      <c r="U341" s="700">
        <v>0.46666666666666667</v>
      </c>
    </row>
    <row r="342" spans="1:21" ht="14.4" customHeight="1" x14ac:dyDescent="0.3">
      <c r="A342" s="660">
        <v>11</v>
      </c>
      <c r="B342" s="661" t="s">
        <v>578</v>
      </c>
      <c r="C342" s="661">
        <v>89301111</v>
      </c>
      <c r="D342" s="740" t="s">
        <v>4350</v>
      </c>
      <c r="E342" s="741" t="s">
        <v>2647</v>
      </c>
      <c r="F342" s="661" t="s">
        <v>2621</v>
      </c>
      <c r="G342" s="661" t="s">
        <v>2711</v>
      </c>
      <c r="H342" s="661" t="s">
        <v>579</v>
      </c>
      <c r="I342" s="661" t="s">
        <v>2847</v>
      </c>
      <c r="J342" s="661" t="s">
        <v>981</v>
      </c>
      <c r="K342" s="661" t="s">
        <v>752</v>
      </c>
      <c r="L342" s="662">
        <v>0</v>
      </c>
      <c r="M342" s="662">
        <v>0</v>
      </c>
      <c r="N342" s="661">
        <v>1</v>
      </c>
      <c r="O342" s="742">
        <v>1</v>
      </c>
      <c r="P342" s="662">
        <v>0</v>
      </c>
      <c r="Q342" s="677"/>
      <c r="R342" s="661">
        <v>1</v>
      </c>
      <c r="S342" s="677">
        <v>1</v>
      </c>
      <c r="T342" s="742">
        <v>1</v>
      </c>
      <c r="U342" s="700">
        <v>1</v>
      </c>
    </row>
    <row r="343" spans="1:21" ht="14.4" customHeight="1" x14ac:dyDescent="0.3">
      <c r="A343" s="660">
        <v>11</v>
      </c>
      <c r="B343" s="661" t="s">
        <v>578</v>
      </c>
      <c r="C343" s="661">
        <v>89301111</v>
      </c>
      <c r="D343" s="740" t="s">
        <v>4350</v>
      </c>
      <c r="E343" s="741" t="s">
        <v>2647</v>
      </c>
      <c r="F343" s="661" t="s">
        <v>2621</v>
      </c>
      <c r="G343" s="661" t="s">
        <v>2767</v>
      </c>
      <c r="H343" s="661" t="s">
        <v>579</v>
      </c>
      <c r="I343" s="661" t="s">
        <v>2860</v>
      </c>
      <c r="J343" s="661" t="s">
        <v>817</v>
      </c>
      <c r="K343" s="661" t="s">
        <v>2861</v>
      </c>
      <c r="L343" s="662">
        <v>0</v>
      </c>
      <c r="M343" s="662">
        <v>0</v>
      </c>
      <c r="N343" s="661">
        <v>1</v>
      </c>
      <c r="O343" s="742">
        <v>1</v>
      </c>
      <c r="P343" s="662">
        <v>0</v>
      </c>
      <c r="Q343" s="677"/>
      <c r="R343" s="661">
        <v>1</v>
      </c>
      <c r="S343" s="677">
        <v>1</v>
      </c>
      <c r="T343" s="742">
        <v>1</v>
      </c>
      <c r="U343" s="700">
        <v>1</v>
      </c>
    </row>
    <row r="344" spans="1:21" ht="14.4" customHeight="1" x14ac:dyDescent="0.3">
      <c r="A344" s="660">
        <v>11</v>
      </c>
      <c r="B344" s="661" t="s">
        <v>578</v>
      </c>
      <c r="C344" s="661">
        <v>89301111</v>
      </c>
      <c r="D344" s="740" t="s">
        <v>4350</v>
      </c>
      <c r="E344" s="741" t="s">
        <v>2647</v>
      </c>
      <c r="F344" s="661" t="s">
        <v>2621</v>
      </c>
      <c r="G344" s="661" t="s">
        <v>2674</v>
      </c>
      <c r="H344" s="661" t="s">
        <v>579</v>
      </c>
      <c r="I344" s="661" t="s">
        <v>736</v>
      </c>
      <c r="J344" s="661" t="s">
        <v>2675</v>
      </c>
      <c r="K344" s="661" t="s">
        <v>2676</v>
      </c>
      <c r="L344" s="662">
        <v>0</v>
      </c>
      <c r="M344" s="662">
        <v>0</v>
      </c>
      <c r="N344" s="661">
        <v>16</v>
      </c>
      <c r="O344" s="742">
        <v>4.5</v>
      </c>
      <c r="P344" s="662">
        <v>0</v>
      </c>
      <c r="Q344" s="677"/>
      <c r="R344" s="661">
        <v>6</v>
      </c>
      <c r="S344" s="677">
        <v>0.375</v>
      </c>
      <c r="T344" s="742">
        <v>1.5</v>
      </c>
      <c r="U344" s="700">
        <v>0.33333333333333331</v>
      </c>
    </row>
    <row r="345" spans="1:21" ht="14.4" customHeight="1" x14ac:dyDescent="0.3">
      <c r="A345" s="660">
        <v>11</v>
      </c>
      <c r="B345" s="661" t="s">
        <v>578</v>
      </c>
      <c r="C345" s="661">
        <v>89301111</v>
      </c>
      <c r="D345" s="740" t="s">
        <v>4350</v>
      </c>
      <c r="E345" s="741" t="s">
        <v>2647</v>
      </c>
      <c r="F345" s="661" t="s">
        <v>2622</v>
      </c>
      <c r="G345" s="661" t="s">
        <v>2677</v>
      </c>
      <c r="H345" s="661" t="s">
        <v>579</v>
      </c>
      <c r="I345" s="661" t="s">
        <v>2862</v>
      </c>
      <c r="J345" s="661" t="s">
        <v>2863</v>
      </c>
      <c r="K345" s="661" t="s">
        <v>2783</v>
      </c>
      <c r="L345" s="662">
        <v>950</v>
      </c>
      <c r="M345" s="662">
        <v>950</v>
      </c>
      <c r="N345" s="661">
        <v>1</v>
      </c>
      <c r="O345" s="742">
        <v>1</v>
      </c>
      <c r="P345" s="662">
        <v>950</v>
      </c>
      <c r="Q345" s="677">
        <v>1</v>
      </c>
      <c r="R345" s="661">
        <v>1</v>
      </c>
      <c r="S345" s="677">
        <v>1</v>
      </c>
      <c r="T345" s="742">
        <v>1</v>
      </c>
      <c r="U345" s="700">
        <v>1</v>
      </c>
    </row>
    <row r="346" spans="1:21" ht="14.4" customHeight="1" x14ac:dyDescent="0.3">
      <c r="A346" s="660">
        <v>11</v>
      </c>
      <c r="B346" s="661" t="s">
        <v>578</v>
      </c>
      <c r="C346" s="661">
        <v>89301111</v>
      </c>
      <c r="D346" s="740" t="s">
        <v>4350</v>
      </c>
      <c r="E346" s="741" t="s">
        <v>2647</v>
      </c>
      <c r="F346" s="661" t="s">
        <v>2622</v>
      </c>
      <c r="G346" s="661" t="s">
        <v>2684</v>
      </c>
      <c r="H346" s="661" t="s">
        <v>579</v>
      </c>
      <c r="I346" s="661" t="s">
        <v>2694</v>
      </c>
      <c r="J346" s="661" t="s">
        <v>2695</v>
      </c>
      <c r="K346" s="661" t="s">
        <v>2696</v>
      </c>
      <c r="L346" s="662">
        <v>999.46</v>
      </c>
      <c r="M346" s="662">
        <v>999.46</v>
      </c>
      <c r="N346" s="661">
        <v>1</v>
      </c>
      <c r="O346" s="742">
        <v>1</v>
      </c>
      <c r="P346" s="662">
        <v>999.46</v>
      </c>
      <c r="Q346" s="677">
        <v>1</v>
      </c>
      <c r="R346" s="661">
        <v>1</v>
      </c>
      <c r="S346" s="677">
        <v>1</v>
      </c>
      <c r="T346" s="742">
        <v>1</v>
      </c>
      <c r="U346" s="700">
        <v>1</v>
      </c>
    </row>
    <row r="347" spans="1:21" ht="14.4" customHeight="1" x14ac:dyDescent="0.3">
      <c r="A347" s="660">
        <v>11</v>
      </c>
      <c r="B347" s="661" t="s">
        <v>578</v>
      </c>
      <c r="C347" s="661">
        <v>89301111</v>
      </c>
      <c r="D347" s="740" t="s">
        <v>4350</v>
      </c>
      <c r="E347" s="741" t="s">
        <v>2647</v>
      </c>
      <c r="F347" s="661" t="s">
        <v>2622</v>
      </c>
      <c r="G347" s="661" t="s">
        <v>2684</v>
      </c>
      <c r="H347" s="661" t="s">
        <v>579</v>
      </c>
      <c r="I347" s="661" t="s">
        <v>2697</v>
      </c>
      <c r="J347" s="661" t="s">
        <v>2698</v>
      </c>
      <c r="K347" s="661" t="s">
        <v>2699</v>
      </c>
      <c r="L347" s="662">
        <v>971.25</v>
      </c>
      <c r="M347" s="662">
        <v>971.25</v>
      </c>
      <c r="N347" s="661">
        <v>1</v>
      </c>
      <c r="O347" s="742">
        <v>1</v>
      </c>
      <c r="P347" s="662">
        <v>971.25</v>
      </c>
      <c r="Q347" s="677">
        <v>1</v>
      </c>
      <c r="R347" s="661">
        <v>1</v>
      </c>
      <c r="S347" s="677">
        <v>1</v>
      </c>
      <c r="T347" s="742">
        <v>1</v>
      </c>
      <c r="U347" s="700">
        <v>1</v>
      </c>
    </row>
    <row r="348" spans="1:21" ht="14.4" customHeight="1" x14ac:dyDescent="0.3">
      <c r="A348" s="660">
        <v>11</v>
      </c>
      <c r="B348" s="661" t="s">
        <v>578</v>
      </c>
      <c r="C348" s="661">
        <v>89301111</v>
      </c>
      <c r="D348" s="740" t="s">
        <v>4350</v>
      </c>
      <c r="E348" s="741" t="s">
        <v>2647</v>
      </c>
      <c r="F348" s="661" t="s">
        <v>2622</v>
      </c>
      <c r="G348" s="661" t="s">
        <v>2818</v>
      </c>
      <c r="H348" s="661" t="s">
        <v>579</v>
      </c>
      <c r="I348" s="661" t="s">
        <v>2726</v>
      </c>
      <c r="J348" s="661" t="s">
        <v>2727</v>
      </c>
      <c r="K348" s="661" t="s">
        <v>2728</v>
      </c>
      <c r="L348" s="662">
        <v>0</v>
      </c>
      <c r="M348" s="662">
        <v>0</v>
      </c>
      <c r="N348" s="661">
        <v>1</v>
      </c>
      <c r="O348" s="742">
        <v>1</v>
      </c>
      <c r="P348" s="662"/>
      <c r="Q348" s="677"/>
      <c r="R348" s="661"/>
      <c r="S348" s="677">
        <v>0</v>
      </c>
      <c r="T348" s="742"/>
      <c r="U348" s="700">
        <v>0</v>
      </c>
    </row>
    <row r="349" spans="1:21" ht="14.4" customHeight="1" x14ac:dyDescent="0.3">
      <c r="A349" s="660">
        <v>11</v>
      </c>
      <c r="B349" s="661" t="s">
        <v>578</v>
      </c>
      <c r="C349" s="661">
        <v>89301111</v>
      </c>
      <c r="D349" s="740" t="s">
        <v>4350</v>
      </c>
      <c r="E349" s="741" t="s">
        <v>2648</v>
      </c>
      <c r="F349" s="661" t="s">
        <v>2621</v>
      </c>
      <c r="G349" s="661" t="s">
        <v>2655</v>
      </c>
      <c r="H349" s="661" t="s">
        <v>1059</v>
      </c>
      <c r="I349" s="661" t="s">
        <v>1243</v>
      </c>
      <c r="J349" s="661" t="s">
        <v>1244</v>
      </c>
      <c r="K349" s="661" t="s">
        <v>1578</v>
      </c>
      <c r="L349" s="662">
        <v>184.22</v>
      </c>
      <c r="M349" s="662">
        <v>4052.84</v>
      </c>
      <c r="N349" s="661">
        <v>22</v>
      </c>
      <c r="O349" s="742">
        <v>8.5</v>
      </c>
      <c r="P349" s="662">
        <v>2947.52</v>
      </c>
      <c r="Q349" s="677">
        <v>0.72727272727272729</v>
      </c>
      <c r="R349" s="661">
        <v>16</v>
      </c>
      <c r="S349" s="677">
        <v>0.72727272727272729</v>
      </c>
      <c r="T349" s="742">
        <v>6</v>
      </c>
      <c r="U349" s="700">
        <v>0.70588235294117652</v>
      </c>
    </row>
    <row r="350" spans="1:21" ht="14.4" customHeight="1" x14ac:dyDescent="0.3">
      <c r="A350" s="660">
        <v>11</v>
      </c>
      <c r="B350" s="661" t="s">
        <v>578</v>
      </c>
      <c r="C350" s="661">
        <v>89301111</v>
      </c>
      <c r="D350" s="740" t="s">
        <v>4350</v>
      </c>
      <c r="E350" s="741" t="s">
        <v>2648</v>
      </c>
      <c r="F350" s="661" t="s">
        <v>2621</v>
      </c>
      <c r="G350" s="661" t="s">
        <v>2740</v>
      </c>
      <c r="H350" s="661" t="s">
        <v>579</v>
      </c>
      <c r="I350" s="661" t="s">
        <v>820</v>
      </c>
      <c r="J350" s="661" t="s">
        <v>683</v>
      </c>
      <c r="K350" s="661" t="s">
        <v>2741</v>
      </c>
      <c r="L350" s="662">
        <v>57.65</v>
      </c>
      <c r="M350" s="662">
        <v>57.65</v>
      </c>
      <c r="N350" s="661">
        <v>1</v>
      </c>
      <c r="O350" s="742">
        <v>0.5</v>
      </c>
      <c r="P350" s="662"/>
      <c r="Q350" s="677">
        <v>0</v>
      </c>
      <c r="R350" s="661"/>
      <c r="S350" s="677">
        <v>0</v>
      </c>
      <c r="T350" s="742"/>
      <c r="U350" s="700">
        <v>0</v>
      </c>
    </row>
    <row r="351" spans="1:21" ht="14.4" customHeight="1" x14ac:dyDescent="0.3">
      <c r="A351" s="660">
        <v>11</v>
      </c>
      <c r="B351" s="661" t="s">
        <v>578</v>
      </c>
      <c r="C351" s="661">
        <v>89301111</v>
      </c>
      <c r="D351" s="740" t="s">
        <v>4350</v>
      </c>
      <c r="E351" s="741" t="s">
        <v>2648</v>
      </c>
      <c r="F351" s="661" t="s">
        <v>2621</v>
      </c>
      <c r="G351" s="661" t="s">
        <v>2662</v>
      </c>
      <c r="H351" s="661" t="s">
        <v>579</v>
      </c>
      <c r="I351" s="661" t="s">
        <v>1795</v>
      </c>
      <c r="J351" s="661" t="s">
        <v>840</v>
      </c>
      <c r="K351" s="661" t="s">
        <v>1796</v>
      </c>
      <c r="L351" s="662">
        <v>0</v>
      </c>
      <c r="M351" s="662">
        <v>0</v>
      </c>
      <c r="N351" s="661">
        <v>1</v>
      </c>
      <c r="O351" s="742">
        <v>0.5</v>
      </c>
      <c r="P351" s="662">
        <v>0</v>
      </c>
      <c r="Q351" s="677"/>
      <c r="R351" s="661">
        <v>1</v>
      </c>
      <c r="S351" s="677">
        <v>1</v>
      </c>
      <c r="T351" s="742">
        <v>0.5</v>
      </c>
      <c r="U351" s="700">
        <v>1</v>
      </c>
    </row>
    <row r="352" spans="1:21" ht="14.4" customHeight="1" x14ac:dyDescent="0.3">
      <c r="A352" s="660">
        <v>11</v>
      </c>
      <c r="B352" s="661" t="s">
        <v>578</v>
      </c>
      <c r="C352" s="661">
        <v>89301111</v>
      </c>
      <c r="D352" s="740" t="s">
        <v>4350</v>
      </c>
      <c r="E352" s="741" t="s">
        <v>2648</v>
      </c>
      <c r="F352" s="661" t="s">
        <v>2621</v>
      </c>
      <c r="G352" s="661" t="s">
        <v>2667</v>
      </c>
      <c r="H352" s="661" t="s">
        <v>1059</v>
      </c>
      <c r="I352" s="661" t="s">
        <v>1173</v>
      </c>
      <c r="J352" s="661" t="s">
        <v>1078</v>
      </c>
      <c r="K352" s="661" t="s">
        <v>1174</v>
      </c>
      <c r="L352" s="662">
        <v>625.29</v>
      </c>
      <c r="M352" s="662">
        <v>3751.74</v>
      </c>
      <c r="N352" s="661">
        <v>6</v>
      </c>
      <c r="O352" s="742">
        <v>5.5</v>
      </c>
      <c r="P352" s="662">
        <v>3751.74</v>
      </c>
      <c r="Q352" s="677">
        <v>1</v>
      </c>
      <c r="R352" s="661">
        <v>6</v>
      </c>
      <c r="S352" s="677">
        <v>1</v>
      </c>
      <c r="T352" s="742">
        <v>5.5</v>
      </c>
      <c r="U352" s="700">
        <v>1</v>
      </c>
    </row>
    <row r="353" spans="1:21" ht="14.4" customHeight="1" x14ac:dyDescent="0.3">
      <c r="A353" s="660">
        <v>11</v>
      </c>
      <c r="B353" s="661" t="s">
        <v>578</v>
      </c>
      <c r="C353" s="661">
        <v>89301111</v>
      </c>
      <c r="D353" s="740" t="s">
        <v>4350</v>
      </c>
      <c r="E353" s="741" t="s">
        <v>2648</v>
      </c>
      <c r="F353" s="661" t="s">
        <v>2621</v>
      </c>
      <c r="G353" s="661" t="s">
        <v>2667</v>
      </c>
      <c r="H353" s="661" t="s">
        <v>1059</v>
      </c>
      <c r="I353" s="661" t="s">
        <v>1077</v>
      </c>
      <c r="J353" s="661" t="s">
        <v>1078</v>
      </c>
      <c r="K353" s="661" t="s">
        <v>1079</v>
      </c>
      <c r="L353" s="662">
        <v>937.93</v>
      </c>
      <c r="M353" s="662">
        <v>34703.410000000003</v>
      </c>
      <c r="N353" s="661">
        <v>37</v>
      </c>
      <c r="O353" s="742">
        <v>33.5</v>
      </c>
      <c r="P353" s="662">
        <v>29075.830000000005</v>
      </c>
      <c r="Q353" s="677">
        <v>0.83783783783783794</v>
      </c>
      <c r="R353" s="661">
        <v>31</v>
      </c>
      <c r="S353" s="677">
        <v>0.83783783783783783</v>
      </c>
      <c r="T353" s="742">
        <v>28</v>
      </c>
      <c r="U353" s="700">
        <v>0.83582089552238803</v>
      </c>
    </row>
    <row r="354" spans="1:21" ht="14.4" customHeight="1" x14ac:dyDescent="0.3">
      <c r="A354" s="660">
        <v>11</v>
      </c>
      <c r="B354" s="661" t="s">
        <v>578</v>
      </c>
      <c r="C354" s="661">
        <v>89301111</v>
      </c>
      <c r="D354" s="740" t="s">
        <v>4350</v>
      </c>
      <c r="E354" s="741" t="s">
        <v>2648</v>
      </c>
      <c r="F354" s="661" t="s">
        <v>2621</v>
      </c>
      <c r="G354" s="661" t="s">
        <v>2667</v>
      </c>
      <c r="H354" s="661" t="s">
        <v>1059</v>
      </c>
      <c r="I354" s="661" t="s">
        <v>1115</v>
      </c>
      <c r="J354" s="661" t="s">
        <v>1116</v>
      </c>
      <c r="K354" s="661" t="s">
        <v>1079</v>
      </c>
      <c r="L354" s="662">
        <v>1749.69</v>
      </c>
      <c r="M354" s="662">
        <v>6998.76</v>
      </c>
      <c r="N354" s="661">
        <v>4</v>
      </c>
      <c r="O354" s="742">
        <v>3.5</v>
      </c>
      <c r="P354" s="662">
        <v>5249.07</v>
      </c>
      <c r="Q354" s="677">
        <v>0.74999999999999989</v>
      </c>
      <c r="R354" s="661">
        <v>3</v>
      </c>
      <c r="S354" s="677">
        <v>0.75</v>
      </c>
      <c r="T354" s="742">
        <v>3</v>
      </c>
      <c r="U354" s="700">
        <v>0.8571428571428571</v>
      </c>
    </row>
    <row r="355" spans="1:21" ht="14.4" customHeight="1" x14ac:dyDescent="0.3">
      <c r="A355" s="660">
        <v>11</v>
      </c>
      <c r="B355" s="661" t="s">
        <v>578</v>
      </c>
      <c r="C355" s="661">
        <v>89301111</v>
      </c>
      <c r="D355" s="740" t="s">
        <v>4350</v>
      </c>
      <c r="E355" s="741" t="s">
        <v>2648</v>
      </c>
      <c r="F355" s="661" t="s">
        <v>2621</v>
      </c>
      <c r="G355" s="661" t="s">
        <v>2667</v>
      </c>
      <c r="H355" s="661" t="s">
        <v>1059</v>
      </c>
      <c r="I355" s="661" t="s">
        <v>2238</v>
      </c>
      <c r="J355" s="661" t="s">
        <v>1116</v>
      </c>
      <c r="K355" s="661" t="s">
        <v>1082</v>
      </c>
      <c r="L355" s="662">
        <v>2332.92</v>
      </c>
      <c r="M355" s="662">
        <v>2332.92</v>
      </c>
      <c r="N355" s="661">
        <v>1</v>
      </c>
      <c r="O355" s="742">
        <v>0.5</v>
      </c>
      <c r="P355" s="662">
        <v>2332.92</v>
      </c>
      <c r="Q355" s="677">
        <v>1</v>
      </c>
      <c r="R355" s="661">
        <v>1</v>
      </c>
      <c r="S355" s="677">
        <v>1</v>
      </c>
      <c r="T355" s="742">
        <v>0.5</v>
      </c>
      <c r="U355" s="700">
        <v>1</v>
      </c>
    </row>
    <row r="356" spans="1:21" ht="14.4" customHeight="1" x14ac:dyDescent="0.3">
      <c r="A356" s="660">
        <v>11</v>
      </c>
      <c r="B356" s="661" t="s">
        <v>578</v>
      </c>
      <c r="C356" s="661">
        <v>89301111</v>
      </c>
      <c r="D356" s="740" t="s">
        <v>4350</v>
      </c>
      <c r="E356" s="741" t="s">
        <v>2648</v>
      </c>
      <c r="F356" s="661" t="s">
        <v>2621</v>
      </c>
      <c r="G356" s="661" t="s">
        <v>2669</v>
      </c>
      <c r="H356" s="661" t="s">
        <v>1059</v>
      </c>
      <c r="I356" s="661" t="s">
        <v>1876</v>
      </c>
      <c r="J356" s="661" t="s">
        <v>1877</v>
      </c>
      <c r="K356" s="661" t="s">
        <v>2570</v>
      </c>
      <c r="L356" s="662">
        <v>69.86</v>
      </c>
      <c r="M356" s="662">
        <v>69.86</v>
      </c>
      <c r="N356" s="661">
        <v>1</v>
      </c>
      <c r="O356" s="742">
        <v>0.5</v>
      </c>
      <c r="P356" s="662">
        <v>69.86</v>
      </c>
      <c r="Q356" s="677">
        <v>1</v>
      </c>
      <c r="R356" s="661">
        <v>1</v>
      </c>
      <c r="S356" s="677">
        <v>1</v>
      </c>
      <c r="T356" s="742">
        <v>0.5</v>
      </c>
      <c r="U356" s="700">
        <v>1</v>
      </c>
    </row>
    <row r="357" spans="1:21" ht="14.4" customHeight="1" x14ac:dyDescent="0.3">
      <c r="A357" s="660">
        <v>11</v>
      </c>
      <c r="B357" s="661" t="s">
        <v>578</v>
      </c>
      <c r="C357" s="661">
        <v>89301111</v>
      </c>
      <c r="D357" s="740" t="s">
        <v>4350</v>
      </c>
      <c r="E357" s="741" t="s">
        <v>2648</v>
      </c>
      <c r="F357" s="661" t="s">
        <v>2621</v>
      </c>
      <c r="G357" s="661" t="s">
        <v>2674</v>
      </c>
      <c r="H357" s="661" t="s">
        <v>579</v>
      </c>
      <c r="I357" s="661" t="s">
        <v>736</v>
      </c>
      <c r="J357" s="661" t="s">
        <v>2675</v>
      </c>
      <c r="K357" s="661" t="s">
        <v>2676</v>
      </c>
      <c r="L357" s="662">
        <v>0</v>
      </c>
      <c r="M357" s="662">
        <v>0</v>
      </c>
      <c r="N357" s="661">
        <v>4</v>
      </c>
      <c r="O357" s="742">
        <v>4</v>
      </c>
      <c r="P357" s="662">
        <v>0</v>
      </c>
      <c r="Q357" s="677"/>
      <c r="R357" s="661">
        <v>4</v>
      </c>
      <c r="S357" s="677">
        <v>1</v>
      </c>
      <c r="T357" s="742">
        <v>4</v>
      </c>
      <c r="U357" s="700">
        <v>1</v>
      </c>
    </row>
    <row r="358" spans="1:21" ht="14.4" customHeight="1" x14ac:dyDescent="0.3">
      <c r="A358" s="660">
        <v>11</v>
      </c>
      <c r="B358" s="661" t="s">
        <v>578</v>
      </c>
      <c r="C358" s="661">
        <v>89301111</v>
      </c>
      <c r="D358" s="740" t="s">
        <v>4350</v>
      </c>
      <c r="E358" s="741" t="s">
        <v>2648</v>
      </c>
      <c r="F358" s="661" t="s">
        <v>2621</v>
      </c>
      <c r="G358" s="661" t="s">
        <v>2713</v>
      </c>
      <c r="H358" s="661" t="s">
        <v>1059</v>
      </c>
      <c r="I358" s="661" t="s">
        <v>1514</v>
      </c>
      <c r="J358" s="661" t="s">
        <v>1515</v>
      </c>
      <c r="K358" s="661" t="s">
        <v>1516</v>
      </c>
      <c r="L358" s="662">
        <v>32.74</v>
      </c>
      <c r="M358" s="662">
        <v>32.74</v>
      </c>
      <c r="N358" s="661">
        <v>1</v>
      </c>
      <c r="O358" s="742">
        <v>1</v>
      </c>
      <c r="P358" s="662">
        <v>32.74</v>
      </c>
      <c r="Q358" s="677">
        <v>1</v>
      </c>
      <c r="R358" s="661">
        <v>1</v>
      </c>
      <c r="S358" s="677">
        <v>1</v>
      </c>
      <c r="T358" s="742">
        <v>1</v>
      </c>
      <c r="U358" s="700">
        <v>1</v>
      </c>
    </row>
    <row r="359" spans="1:21" ht="14.4" customHeight="1" x14ac:dyDescent="0.3">
      <c r="A359" s="660">
        <v>11</v>
      </c>
      <c r="B359" s="661" t="s">
        <v>578</v>
      </c>
      <c r="C359" s="661">
        <v>89301111</v>
      </c>
      <c r="D359" s="740" t="s">
        <v>4350</v>
      </c>
      <c r="E359" s="741" t="s">
        <v>2648</v>
      </c>
      <c r="F359" s="661" t="s">
        <v>2622</v>
      </c>
      <c r="G359" s="661" t="s">
        <v>2677</v>
      </c>
      <c r="H359" s="661" t="s">
        <v>579</v>
      </c>
      <c r="I359" s="661" t="s">
        <v>2678</v>
      </c>
      <c r="J359" s="661" t="s">
        <v>2679</v>
      </c>
      <c r="K359" s="661" t="s">
        <v>2680</v>
      </c>
      <c r="L359" s="662">
        <v>200</v>
      </c>
      <c r="M359" s="662">
        <v>800</v>
      </c>
      <c r="N359" s="661">
        <v>4</v>
      </c>
      <c r="O359" s="742">
        <v>2</v>
      </c>
      <c r="P359" s="662">
        <v>800</v>
      </c>
      <c r="Q359" s="677">
        <v>1</v>
      </c>
      <c r="R359" s="661">
        <v>4</v>
      </c>
      <c r="S359" s="677">
        <v>1</v>
      </c>
      <c r="T359" s="742">
        <v>2</v>
      </c>
      <c r="U359" s="700">
        <v>1</v>
      </c>
    </row>
    <row r="360" spans="1:21" ht="14.4" customHeight="1" x14ac:dyDescent="0.3">
      <c r="A360" s="660">
        <v>11</v>
      </c>
      <c r="B360" s="661" t="s">
        <v>578</v>
      </c>
      <c r="C360" s="661">
        <v>89301111</v>
      </c>
      <c r="D360" s="740" t="s">
        <v>4350</v>
      </c>
      <c r="E360" s="741" t="s">
        <v>2648</v>
      </c>
      <c r="F360" s="661" t="s">
        <v>2622</v>
      </c>
      <c r="G360" s="661" t="s">
        <v>2684</v>
      </c>
      <c r="H360" s="661" t="s">
        <v>579</v>
      </c>
      <c r="I360" s="661" t="s">
        <v>674</v>
      </c>
      <c r="J360" s="661" t="s">
        <v>2839</v>
      </c>
      <c r="K360" s="661" t="s">
        <v>2840</v>
      </c>
      <c r="L360" s="662">
        <v>748.12</v>
      </c>
      <c r="M360" s="662">
        <v>748.12</v>
      </c>
      <c r="N360" s="661">
        <v>1</v>
      </c>
      <c r="O360" s="742">
        <v>1</v>
      </c>
      <c r="P360" s="662">
        <v>748.12</v>
      </c>
      <c r="Q360" s="677">
        <v>1</v>
      </c>
      <c r="R360" s="661">
        <v>1</v>
      </c>
      <c r="S360" s="677">
        <v>1</v>
      </c>
      <c r="T360" s="742">
        <v>1</v>
      </c>
      <c r="U360" s="700">
        <v>1</v>
      </c>
    </row>
    <row r="361" spans="1:21" ht="14.4" customHeight="1" x14ac:dyDescent="0.3">
      <c r="A361" s="660">
        <v>11</v>
      </c>
      <c r="B361" s="661" t="s">
        <v>578</v>
      </c>
      <c r="C361" s="661">
        <v>89301111</v>
      </c>
      <c r="D361" s="740" t="s">
        <v>4350</v>
      </c>
      <c r="E361" s="741" t="s">
        <v>2648</v>
      </c>
      <c r="F361" s="661" t="s">
        <v>2622</v>
      </c>
      <c r="G361" s="661" t="s">
        <v>2684</v>
      </c>
      <c r="H361" s="661" t="s">
        <v>579</v>
      </c>
      <c r="I361" s="661" t="s">
        <v>2688</v>
      </c>
      <c r="J361" s="661" t="s">
        <v>2689</v>
      </c>
      <c r="K361" s="661" t="s">
        <v>2690</v>
      </c>
      <c r="L361" s="662">
        <v>1000</v>
      </c>
      <c r="M361" s="662">
        <v>1000</v>
      </c>
      <c r="N361" s="661">
        <v>1</v>
      </c>
      <c r="O361" s="742">
        <v>1</v>
      </c>
      <c r="P361" s="662">
        <v>1000</v>
      </c>
      <c r="Q361" s="677">
        <v>1</v>
      </c>
      <c r="R361" s="661">
        <v>1</v>
      </c>
      <c r="S361" s="677">
        <v>1</v>
      </c>
      <c r="T361" s="742">
        <v>1</v>
      </c>
      <c r="U361" s="700">
        <v>1</v>
      </c>
    </row>
    <row r="362" spans="1:21" ht="14.4" customHeight="1" x14ac:dyDescent="0.3">
      <c r="A362" s="660">
        <v>11</v>
      </c>
      <c r="B362" s="661" t="s">
        <v>578</v>
      </c>
      <c r="C362" s="661">
        <v>89301111</v>
      </c>
      <c r="D362" s="740" t="s">
        <v>4350</v>
      </c>
      <c r="E362" s="741" t="s">
        <v>2648</v>
      </c>
      <c r="F362" s="661" t="s">
        <v>2622</v>
      </c>
      <c r="G362" s="661" t="s">
        <v>2684</v>
      </c>
      <c r="H362" s="661" t="s">
        <v>579</v>
      </c>
      <c r="I362" s="661" t="s">
        <v>2691</v>
      </c>
      <c r="J362" s="661" t="s">
        <v>2692</v>
      </c>
      <c r="K362" s="661" t="s">
        <v>2693</v>
      </c>
      <c r="L362" s="662">
        <v>500</v>
      </c>
      <c r="M362" s="662">
        <v>500</v>
      </c>
      <c r="N362" s="661">
        <v>1</v>
      </c>
      <c r="O362" s="742">
        <v>1</v>
      </c>
      <c r="P362" s="662">
        <v>500</v>
      </c>
      <c r="Q362" s="677">
        <v>1</v>
      </c>
      <c r="R362" s="661">
        <v>1</v>
      </c>
      <c r="S362" s="677">
        <v>1</v>
      </c>
      <c r="T362" s="742">
        <v>1</v>
      </c>
      <c r="U362" s="700">
        <v>1</v>
      </c>
    </row>
    <row r="363" spans="1:21" ht="14.4" customHeight="1" x14ac:dyDescent="0.3">
      <c r="A363" s="660">
        <v>11</v>
      </c>
      <c r="B363" s="661" t="s">
        <v>578</v>
      </c>
      <c r="C363" s="661">
        <v>89301111</v>
      </c>
      <c r="D363" s="740" t="s">
        <v>4350</v>
      </c>
      <c r="E363" s="741" t="s">
        <v>2648</v>
      </c>
      <c r="F363" s="661" t="s">
        <v>2622</v>
      </c>
      <c r="G363" s="661" t="s">
        <v>2684</v>
      </c>
      <c r="H363" s="661" t="s">
        <v>579</v>
      </c>
      <c r="I363" s="661" t="s">
        <v>2694</v>
      </c>
      <c r="J363" s="661" t="s">
        <v>2695</v>
      </c>
      <c r="K363" s="661" t="s">
        <v>2696</v>
      </c>
      <c r="L363" s="662">
        <v>999.46</v>
      </c>
      <c r="M363" s="662">
        <v>999.46</v>
      </c>
      <c r="N363" s="661">
        <v>1</v>
      </c>
      <c r="O363" s="742">
        <v>1</v>
      </c>
      <c r="P363" s="662">
        <v>999.46</v>
      </c>
      <c r="Q363" s="677">
        <v>1</v>
      </c>
      <c r="R363" s="661">
        <v>1</v>
      </c>
      <c r="S363" s="677">
        <v>1</v>
      </c>
      <c r="T363" s="742">
        <v>1</v>
      </c>
      <c r="U363" s="700">
        <v>1</v>
      </c>
    </row>
    <row r="364" spans="1:21" ht="14.4" customHeight="1" x14ac:dyDescent="0.3">
      <c r="A364" s="660">
        <v>11</v>
      </c>
      <c r="B364" s="661" t="s">
        <v>578</v>
      </c>
      <c r="C364" s="661">
        <v>89301111</v>
      </c>
      <c r="D364" s="740" t="s">
        <v>4350</v>
      </c>
      <c r="E364" s="741" t="s">
        <v>2648</v>
      </c>
      <c r="F364" s="661" t="s">
        <v>2622</v>
      </c>
      <c r="G364" s="661" t="s">
        <v>2684</v>
      </c>
      <c r="H364" s="661" t="s">
        <v>579</v>
      </c>
      <c r="I364" s="661" t="s">
        <v>2697</v>
      </c>
      <c r="J364" s="661" t="s">
        <v>2698</v>
      </c>
      <c r="K364" s="661" t="s">
        <v>2699</v>
      </c>
      <c r="L364" s="662">
        <v>971.25</v>
      </c>
      <c r="M364" s="662">
        <v>1942.5</v>
      </c>
      <c r="N364" s="661">
        <v>2</v>
      </c>
      <c r="O364" s="742">
        <v>2</v>
      </c>
      <c r="P364" s="662">
        <v>1942.5</v>
      </c>
      <c r="Q364" s="677">
        <v>1</v>
      </c>
      <c r="R364" s="661">
        <v>2</v>
      </c>
      <c r="S364" s="677">
        <v>1</v>
      </c>
      <c r="T364" s="742">
        <v>2</v>
      </c>
      <c r="U364" s="700">
        <v>1</v>
      </c>
    </row>
    <row r="365" spans="1:21" ht="14.4" customHeight="1" x14ac:dyDescent="0.3">
      <c r="A365" s="660">
        <v>11</v>
      </c>
      <c r="B365" s="661" t="s">
        <v>578</v>
      </c>
      <c r="C365" s="661">
        <v>89301111</v>
      </c>
      <c r="D365" s="740" t="s">
        <v>4350</v>
      </c>
      <c r="E365" s="741" t="s">
        <v>2648</v>
      </c>
      <c r="F365" s="661" t="s">
        <v>2622</v>
      </c>
      <c r="G365" s="661" t="s">
        <v>2720</v>
      </c>
      <c r="H365" s="661" t="s">
        <v>579</v>
      </c>
      <c r="I365" s="661" t="s">
        <v>2697</v>
      </c>
      <c r="J365" s="661" t="s">
        <v>2698</v>
      </c>
      <c r="K365" s="661" t="s">
        <v>2699</v>
      </c>
      <c r="L365" s="662">
        <v>971.25</v>
      </c>
      <c r="M365" s="662">
        <v>971.25</v>
      </c>
      <c r="N365" s="661">
        <v>1</v>
      </c>
      <c r="O365" s="742">
        <v>1</v>
      </c>
      <c r="P365" s="662">
        <v>971.25</v>
      </c>
      <c r="Q365" s="677">
        <v>1</v>
      </c>
      <c r="R365" s="661">
        <v>1</v>
      </c>
      <c r="S365" s="677">
        <v>1</v>
      </c>
      <c r="T365" s="742">
        <v>1</v>
      </c>
      <c r="U365" s="700">
        <v>1</v>
      </c>
    </row>
    <row r="366" spans="1:21" ht="14.4" customHeight="1" x14ac:dyDescent="0.3">
      <c r="A366" s="660">
        <v>11</v>
      </c>
      <c r="B366" s="661" t="s">
        <v>578</v>
      </c>
      <c r="C366" s="661">
        <v>89301111</v>
      </c>
      <c r="D366" s="740" t="s">
        <v>4350</v>
      </c>
      <c r="E366" s="741" t="s">
        <v>2649</v>
      </c>
      <c r="F366" s="661" t="s">
        <v>2621</v>
      </c>
      <c r="G366" s="661" t="s">
        <v>2655</v>
      </c>
      <c r="H366" s="661" t="s">
        <v>1059</v>
      </c>
      <c r="I366" s="661" t="s">
        <v>1243</v>
      </c>
      <c r="J366" s="661" t="s">
        <v>1244</v>
      </c>
      <c r="K366" s="661" t="s">
        <v>1578</v>
      </c>
      <c r="L366" s="662">
        <v>184.22</v>
      </c>
      <c r="M366" s="662">
        <v>368.44</v>
      </c>
      <c r="N366" s="661">
        <v>2</v>
      </c>
      <c r="O366" s="742">
        <v>1</v>
      </c>
      <c r="P366" s="662">
        <v>368.44</v>
      </c>
      <c r="Q366" s="677">
        <v>1</v>
      </c>
      <c r="R366" s="661">
        <v>2</v>
      </c>
      <c r="S366" s="677">
        <v>1</v>
      </c>
      <c r="T366" s="742">
        <v>1</v>
      </c>
      <c r="U366" s="700">
        <v>1</v>
      </c>
    </row>
    <row r="367" spans="1:21" ht="14.4" customHeight="1" x14ac:dyDescent="0.3">
      <c r="A367" s="660">
        <v>11</v>
      </c>
      <c r="B367" s="661" t="s">
        <v>578</v>
      </c>
      <c r="C367" s="661">
        <v>89301111</v>
      </c>
      <c r="D367" s="740" t="s">
        <v>4350</v>
      </c>
      <c r="E367" s="741" t="s">
        <v>2649</v>
      </c>
      <c r="F367" s="661" t="s">
        <v>2621</v>
      </c>
      <c r="G367" s="661" t="s">
        <v>2666</v>
      </c>
      <c r="H367" s="661" t="s">
        <v>1059</v>
      </c>
      <c r="I367" s="661" t="s">
        <v>1258</v>
      </c>
      <c r="J367" s="661" t="s">
        <v>1259</v>
      </c>
      <c r="K367" s="661" t="s">
        <v>1260</v>
      </c>
      <c r="L367" s="662">
        <v>154.01</v>
      </c>
      <c r="M367" s="662">
        <v>154.01</v>
      </c>
      <c r="N367" s="661">
        <v>1</v>
      </c>
      <c r="O367" s="742">
        <v>1</v>
      </c>
      <c r="P367" s="662"/>
      <c r="Q367" s="677">
        <v>0</v>
      </c>
      <c r="R367" s="661"/>
      <c r="S367" s="677">
        <v>0</v>
      </c>
      <c r="T367" s="742"/>
      <c r="U367" s="700">
        <v>0</v>
      </c>
    </row>
    <row r="368" spans="1:21" ht="14.4" customHeight="1" x14ac:dyDescent="0.3">
      <c r="A368" s="660">
        <v>11</v>
      </c>
      <c r="B368" s="661" t="s">
        <v>578</v>
      </c>
      <c r="C368" s="661">
        <v>89301111</v>
      </c>
      <c r="D368" s="740" t="s">
        <v>4350</v>
      </c>
      <c r="E368" s="741" t="s">
        <v>2649</v>
      </c>
      <c r="F368" s="661" t="s">
        <v>2621</v>
      </c>
      <c r="G368" s="661" t="s">
        <v>2667</v>
      </c>
      <c r="H368" s="661" t="s">
        <v>1059</v>
      </c>
      <c r="I368" s="661" t="s">
        <v>1077</v>
      </c>
      <c r="J368" s="661" t="s">
        <v>1078</v>
      </c>
      <c r="K368" s="661" t="s">
        <v>1079</v>
      </c>
      <c r="L368" s="662">
        <v>937.93</v>
      </c>
      <c r="M368" s="662">
        <v>16882.740000000002</v>
      </c>
      <c r="N368" s="661">
        <v>18</v>
      </c>
      <c r="O368" s="742">
        <v>14</v>
      </c>
      <c r="P368" s="662">
        <v>1875.86</v>
      </c>
      <c r="Q368" s="677">
        <v>0.11111111111111109</v>
      </c>
      <c r="R368" s="661">
        <v>2</v>
      </c>
      <c r="S368" s="677">
        <v>0.1111111111111111</v>
      </c>
      <c r="T368" s="742">
        <v>2</v>
      </c>
      <c r="U368" s="700">
        <v>0.14285714285714285</v>
      </c>
    </row>
    <row r="369" spans="1:21" ht="14.4" customHeight="1" x14ac:dyDescent="0.3">
      <c r="A369" s="660">
        <v>11</v>
      </c>
      <c r="B369" s="661" t="s">
        <v>578</v>
      </c>
      <c r="C369" s="661">
        <v>89301111</v>
      </c>
      <c r="D369" s="740" t="s">
        <v>4350</v>
      </c>
      <c r="E369" s="741" t="s">
        <v>2649</v>
      </c>
      <c r="F369" s="661" t="s">
        <v>2621</v>
      </c>
      <c r="G369" s="661" t="s">
        <v>2667</v>
      </c>
      <c r="H369" s="661" t="s">
        <v>1059</v>
      </c>
      <c r="I369" s="661" t="s">
        <v>1081</v>
      </c>
      <c r="J369" s="661" t="s">
        <v>1078</v>
      </c>
      <c r="K369" s="661" t="s">
        <v>1082</v>
      </c>
      <c r="L369" s="662">
        <v>1166.47</v>
      </c>
      <c r="M369" s="662">
        <v>1166.47</v>
      </c>
      <c r="N369" s="661">
        <v>1</v>
      </c>
      <c r="O369" s="742">
        <v>1</v>
      </c>
      <c r="P369" s="662"/>
      <c r="Q369" s="677">
        <v>0</v>
      </c>
      <c r="R369" s="661"/>
      <c r="S369" s="677">
        <v>0</v>
      </c>
      <c r="T369" s="742"/>
      <c r="U369" s="700">
        <v>0</v>
      </c>
    </row>
    <row r="370" spans="1:21" ht="14.4" customHeight="1" x14ac:dyDescent="0.3">
      <c r="A370" s="660">
        <v>11</v>
      </c>
      <c r="B370" s="661" t="s">
        <v>578</v>
      </c>
      <c r="C370" s="661">
        <v>89301111</v>
      </c>
      <c r="D370" s="740" t="s">
        <v>4350</v>
      </c>
      <c r="E370" s="741" t="s">
        <v>2649</v>
      </c>
      <c r="F370" s="661" t="s">
        <v>2622</v>
      </c>
      <c r="G370" s="661" t="s">
        <v>2684</v>
      </c>
      <c r="H370" s="661" t="s">
        <v>579</v>
      </c>
      <c r="I370" s="661" t="s">
        <v>2688</v>
      </c>
      <c r="J370" s="661" t="s">
        <v>2689</v>
      </c>
      <c r="K370" s="661" t="s">
        <v>2690</v>
      </c>
      <c r="L370" s="662">
        <v>1000</v>
      </c>
      <c r="M370" s="662">
        <v>1000</v>
      </c>
      <c r="N370" s="661">
        <v>1</v>
      </c>
      <c r="O370" s="742">
        <v>1</v>
      </c>
      <c r="P370" s="662">
        <v>1000</v>
      </c>
      <c r="Q370" s="677">
        <v>1</v>
      </c>
      <c r="R370" s="661">
        <v>1</v>
      </c>
      <c r="S370" s="677">
        <v>1</v>
      </c>
      <c r="T370" s="742">
        <v>1</v>
      </c>
      <c r="U370" s="700">
        <v>1</v>
      </c>
    </row>
    <row r="371" spans="1:21" ht="14.4" customHeight="1" x14ac:dyDescent="0.3">
      <c r="A371" s="660">
        <v>11</v>
      </c>
      <c r="B371" s="661" t="s">
        <v>578</v>
      </c>
      <c r="C371" s="661">
        <v>89301111</v>
      </c>
      <c r="D371" s="740" t="s">
        <v>4350</v>
      </c>
      <c r="E371" s="741" t="s">
        <v>2649</v>
      </c>
      <c r="F371" s="661" t="s">
        <v>2622</v>
      </c>
      <c r="G371" s="661" t="s">
        <v>2684</v>
      </c>
      <c r="H371" s="661" t="s">
        <v>579</v>
      </c>
      <c r="I371" s="661" t="s">
        <v>2697</v>
      </c>
      <c r="J371" s="661" t="s">
        <v>2698</v>
      </c>
      <c r="K371" s="661" t="s">
        <v>2699</v>
      </c>
      <c r="L371" s="662">
        <v>971.25</v>
      </c>
      <c r="M371" s="662">
        <v>971.25</v>
      </c>
      <c r="N371" s="661">
        <v>1</v>
      </c>
      <c r="O371" s="742">
        <v>1</v>
      </c>
      <c r="P371" s="662">
        <v>971.25</v>
      </c>
      <c r="Q371" s="677">
        <v>1</v>
      </c>
      <c r="R371" s="661">
        <v>1</v>
      </c>
      <c r="S371" s="677">
        <v>1</v>
      </c>
      <c r="T371" s="742">
        <v>1</v>
      </c>
      <c r="U371" s="700">
        <v>1</v>
      </c>
    </row>
    <row r="372" spans="1:21" ht="14.4" customHeight="1" x14ac:dyDescent="0.3">
      <c r="A372" s="660">
        <v>11</v>
      </c>
      <c r="B372" s="661" t="s">
        <v>578</v>
      </c>
      <c r="C372" s="661">
        <v>89301111</v>
      </c>
      <c r="D372" s="740" t="s">
        <v>4350</v>
      </c>
      <c r="E372" s="741" t="s">
        <v>2649</v>
      </c>
      <c r="F372" s="661" t="s">
        <v>2622</v>
      </c>
      <c r="G372" s="661" t="s">
        <v>2818</v>
      </c>
      <c r="H372" s="661" t="s">
        <v>579</v>
      </c>
      <c r="I372" s="661" t="s">
        <v>2726</v>
      </c>
      <c r="J372" s="661" t="s">
        <v>2727</v>
      </c>
      <c r="K372" s="661" t="s">
        <v>2728</v>
      </c>
      <c r="L372" s="662">
        <v>0</v>
      </c>
      <c r="M372" s="662">
        <v>0</v>
      </c>
      <c r="N372" s="661">
        <v>1</v>
      </c>
      <c r="O372" s="742">
        <v>1</v>
      </c>
      <c r="P372" s="662"/>
      <c r="Q372" s="677"/>
      <c r="R372" s="661"/>
      <c r="S372" s="677">
        <v>0</v>
      </c>
      <c r="T372" s="742"/>
      <c r="U372" s="700">
        <v>0</v>
      </c>
    </row>
    <row r="373" spans="1:21" ht="14.4" customHeight="1" x14ac:dyDescent="0.3">
      <c r="A373" s="660">
        <v>11</v>
      </c>
      <c r="B373" s="661" t="s">
        <v>578</v>
      </c>
      <c r="C373" s="661">
        <v>89301111</v>
      </c>
      <c r="D373" s="740" t="s">
        <v>4350</v>
      </c>
      <c r="E373" s="741" t="s">
        <v>2651</v>
      </c>
      <c r="F373" s="661" t="s">
        <v>2621</v>
      </c>
      <c r="G373" s="661" t="s">
        <v>2655</v>
      </c>
      <c r="H373" s="661" t="s">
        <v>1059</v>
      </c>
      <c r="I373" s="661" t="s">
        <v>1243</v>
      </c>
      <c r="J373" s="661" t="s">
        <v>1244</v>
      </c>
      <c r="K373" s="661" t="s">
        <v>1578</v>
      </c>
      <c r="L373" s="662">
        <v>178.27</v>
      </c>
      <c r="M373" s="662">
        <v>1069.6200000000001</v>
      </c>
      <c r="N373" s="661">
        <v>6</v>
      </c>
      <c r="O373" s="742">
        <v>1</v>
      </c>
      <c r="P373" s="662">
        <v>713.08</v>
      </c>
      <c r="Q373" s="677">
        <v>0.66666666666666663</v>
      </c>
      <c r="R373" s="661">
        <v>4</v>
      </c>
      <c r="S373" s="677">
        <v>0.66666666666666663</v>
      </c>
      <c r="T373" s="742">
        <v>0.5</v>
      </c>
      <c r="U373" s="700">
        <v>0.5</v>
      </c>
    </row>
    <row r="374" spans="1:21" ht="14.4" customHeight="1" x14ac:dyDescent="0.3">
      <c r="A374" s="660">
        <v>11</v>
      </c>
      <c r="B374" s="661" t="s">
        <v>578</v>
      </c>
      <c r="C374" s="661">
        <v>89301111</v>
      </c>
      <c r="D374" s="740" t="s">
        <v>4350</v>
      </c>
      <c r="E374" s="741" t="s">
        <v>2651</v>
      </c>
      <c r="F374" s="661" t="s">
        <v>2621</v>
      </c>
      <c r="G374" s="661" t="s">
        <v>2667</v>
      </c>
      <c r="H374" s="661" t="s">
        <v>1059</v>
      </c>
      <c r="I374" s="661" t="s">
        <v>1173</v>
      </c>
      <c r="J374" s="661" t="s">
        <v>1078</v>
      </c>
      <c r="K374" s="661" t="s">
        <v>1174</v>
      </c>
      <c r="L374" s="662">
        <v>625.29</v>
      </c>
      <c r="M374" s="662">
        <v>625.29</v>
      </c>
      <c r="N374" s="661">
        <v>1</v>
      </c>
      <c r="O374" s="742">
        <v>1</v>
      </c>
      <c r="P374" s="662">
        <v>625.29</v>
      </c>
      <c r="Q374" s="677">
        <v>1</v>
      </c>
      <c r="R374" s="661">
        <v>1</v>
      </c>
      <c r="S374" s="677">
        <v>1</v>
      </c>
      <c r="T374" s="742">
        <v>1</v>
      </c>
      <c r="U374" s="700">
        <v>1</v>
      </c>
    </row>
    <row r="375" spans="1:21" ht="14.4" customHeight="1" x14ac:dyDescent="0.3">
      <c r="A375" s="660">
        <v>11</v>
      </c>
      <c r="B375" s="661" t="s">
        <v>578</v>
      </c>
      <c r="C375" s="661">
        <v>89301111</v>
      </c>
      <c r="D375" s="740" t="s">
        <v>4350</v>
      </c>
      <c r="E375" s="741" t="s">
        <v>2651</v>
      </c>
      <c r="F375" s="661" t="s">
        <v>2621</v>
      </c>
      <c r="G375" s="661" t="s">
        <v>2667</v>
      </c>
      <c r="H375" s="661" t="s">
        <v>1059</v>
      </c>
      <c r="I375" s="661" t="s">
        <v>2864</v>
      </c>
      <c r="J375" s="661" t="s">
        <v>1078</v>
      </c>
      <c r="K375" s="661" t="s">
        <v>2865</v>
      </c>
      <c r="L375" s="662">
        <v>187.59</v>
      </c>
      <c r="M375" s="662">
        <v>187.59</v>
      </c>
      <c r="N375" s="661">
        <v>1</v>
      </c>
      <c r="O375" s="742">
        <v>1</v>
      </c>
      <c r="P375" s="662"/>
      <c r="Q375" s="677">
        <v>0</v>
      </c>
      <c r="R375" s="661"/>
      <c r="S375" s="677">
        <v>0</v>
      </c>
      <c r="T375" s="742"/>
      <c r="U375" s="700">
        <v>0</v>
      </c>
    </row>
    <row r="376" spans="1:21" ht="14.4" customHeight="1" x14ac:dyDescent="0.3">
      <c r="A376" s="660">
        <v>11</v>
      </c>
      <c r="B376" s="661" t="s">
        <v>578</v>
      </c>
      <c r="C376" s="661">
        <v>89301111</v>
      </c>
      <c r="D376" s="740" t="s">
        <v>4350</v>
      </c>
      <c r="E376" s="741" t="s">
        <v>2651</v>
      </c>
      <c r="F376" s="661" t="s">
        <v>2621</v>
      </c>
      <c r="G376" s="661" t="s">
        <v>2667</v>
      </c>
      <c r="H376" s="661" t="s">
        <v>1059</v>
      </c>
      <c r="I376" s="661" t="s">
        <v>1077</v>
      </c>
      <c r="J376" s="661" t="s">
        <v>1078</v>
      </c>
      <c r="K376" s="661" t="s">
        <v>1079</v>
      </c>
      <c r="L376" s="662">
        <v>937.93</v>
      </c>
      <c r="M376" s="662">
        <v>18758.600000000002</v>
      </c>
      <c r="N376" s="661">
        <v>20</v>
      </c>
      <c r="O376" s="742">
        <v>16</v>
      </c>
      <c r="P376" s="662">
        <v>14068.950000000003</v>
      </c>
      <c r="Q376" s="677">
        <v>0.75</v>
      </c>
      <c r="R376" s="661">
        <v>15</v>
      </c>
      <c r="S376" s="677">
        <v>0.75</v>
      </c>
      <c r="T376" s="742">
        <v>13</v>
      </c>
      <c r="U376" s="700">
        <v>0.8125</v>
      </c>
    </row>
    <row r="377" spans="1:21" ht="14.4" customHeight="1" x14ac:dyDescent="0.3">
      <c r="A377" s="660">
        <v>11</v>
      </c>
      <c r="B377" s="661" t="s">
        <v>578</v>
      </c>
      <c r="C377" s="661">
        <v>89301111</v>
      </c>
      <c r="D377" s="740" t="s">
        <v>4350</v>
      </c>
      <c r="E377" s="741" t="s">
        <v>2651</v>
      </c>
      <c r="F377" s="661" t="s">
        <v>2621</v>
      </c>
      <c r="G377" s="661" t="s">
        <v>2668</v>
      </c>
      <c r="H377" s="661" t="s">
        <v>579</v>
      </c>
      <c r="I377" s="661" t="s">
        <v>1313</v>
      </c>
      <c r="J377" s="661" t="s">
        <v>612</v>
      </c>
      <c r="K377" s="661" t="s">
        <v>2866</v>
      </c>
      <c r="L377" s="662">
        <v>25.32</v>
      </c>
      <c r="M377" s="662">
        <v>25.32</v>
      </c>
      <c r="N377" s="661">
        <v>1</v>
      </c>
      <c r="O377" s="742">
        <v>0.5</v>
      </c>
      <c r="P377" s="662">
        <v>25.32</v>
      </c>
      <c r="Q377" s="677">
        <v>1</v>
      </c>
      <c r="R377" s="661">
        <v>1</v>
      </c>
      <c r="S377" s="677">
        <v>1</v>
      </c>
      <c r="T377" s="742">
        <v>0.5</v>
      </c>
      <c r="U377" s="700">
        <v>1</v>
      </c>
    </row>
    <row r="378" spans="1:21" ht="14.4" customHeight="1" x14ac:dyDescent="0.3">
      <c r="A378" s="660">
        <v>11</v>
      </c>
      <c r="B378" s="661" t="s">
        <v>578</v>
      </c>
      <c r="C378" s="661">
        <v>89301111</v>
      </c>
      <c r="D378" s="740" t="s">
        <v>4350</v>
      </c>
      <c r="E378" s="741" t="s">
        <v>2651</v>
      </c>
      <c r="F378" s="661" t="s">
        <v>2621</v>
      </c>
      <c r="G378" s="661" t="s">
        <v>2674</v>
      </c>
      <c r="H378" s="661" t="s">
        <v>579</v>
      </c>
      <c r="I378" s="661" t="s">
        <v>736</v>
      </c>
      <c r="J378" s="661" t="s">
        <v>2675</v>
      </c>
      <c r="K378" s="661" t="s">
        <v>2676</v>
      </c>
      <c r="L378" s="662">
        <v>0</v>
      </c>
      <c r="M378" s="662">
        <v>0</v>
      </c>
      <c r="N378" s="661">
        <v>2</v>
      </c>
      <c r="O378" s="742">
        <v>1.5</v>
      </c>
      <c r="P378" s="662">
        <v>0</v>
      </c>
      <c r="Q378" s="677"/>
      <c r="R378" s="661">
        <v>1</v>
      </c>
      <c r="S378" s="677">
        <v>0.5</v>
      </c>
      <c r="T378" s="742">
        <v>1</v>
      </c>
      <c r="U378" s="700">
        <v>0.66666666666666663</v>
      </c>
    </row>
    <row r="379" spans="1:21" ht="14.4" customHeight="1" x14ac:dyDescent="0.3">
      <c r="A379" s="660">
        <v>11</v>
      </c>
      <c r="B379" s="661" t="s">
        <v>578</v>
      </c>
      <c r="C379" s="661">
        <v>89301111</v>
      </c>
      <c r="D379" s="740" t="s">
        <v>4350</v>
      </c>
      <c r="E379" s="741" t="s">
        <v>2651</v>
      </c>
      <c r="F379" s="661" t="s">
        <v>2622</v>
      </c>
      <c r="G379" s="661" t="s">
        <v>2677</v>
      </c>
      <c r="H379" s="661" t="s">
        <v>579</v>
      </c>
      <c r="I379" s="661" t="s">
        <v>2681</v>
      </c>
      <c r="J379" s="661" t="s">
        <v>2682</v>
      </c>
      <c r="K379" s="661" t="s">
        <v>2683</v>
      </c>
      <c r="L379" s="662">
        <v>278.75</v>
      </c>
      <c r="M379" s="662">
        <v>1115</v>
      </c>
      <c r="N379" s="661">
        <v>4</v>
      </c>
      <c r="O379" s="742">
        <v>2</v>
      </c>
      <c r="P379" s="662">
        <v>1115</v>
      </c>
      <c r="Q379" s="677">
        <v>1</v>
      </c>
      <c r="R379" s="661">
        <v>4</v>
      </c>
      <c r="S379" s="677">
        <v>1</v>
      </c>
      <c r="T379" s="742">
        <v>2</v>
      </c>
      <c r="U379" s="700">
        <v>1</v>
      </c>
    </row>
    <row r="380" spans="1:21" ht="14.4" customHeight="1" x14ac:dyDescent="0.3">
      <c r="A380" s="660">
        <v>11</v>
      </c>
      <c r="B380" s="661" t="s">
        <v>578</v>
      </c>
      <c r="C380" s="661">
        <v>89301111</v>
      </c>
      <c r="D380" s="740" t="s">
        <v>4350</v>
      </c>
      <c r="E380" s="741" t="s">
        <v>2652</v>
      </c>
      <c r="F380" s="661" t="s">
        <v>2621</v>
      </c>
      <c r="G380" s="661" t="s">
        <v>2655</v>
      </c>
      <c r="H380" s="661" t="s">
        <v>1059</v>
      </c>
      <c r="I380" s="661" t="s">
        <v>1243</v>
      </c>
      <c r="J380" s="661" t="s">
        <v>1244</v>
      </c>
      <c r="K380" s="661" t="s">
        <v>1578</v>
      </c>
      <c r="L380" s="662">
        <v>178.27</v>
      </c>
      <c r="M380" s="662">
        <v>891.35</v>
      </c>
      <c r="N380" s="661">
        <v>5</v>
      </c>
      <c r="O380" s="742">
        <v>1.5</v>
      </c>
      <c r="P380" s="662">
        <v>891.35</v>
      </c>
      <c r="Q380" s="677">
        <v>1</v>
      </c>
      <c r="R380" s="661">
        <v>5</v>
      </c>
      <c r="S380" s="677">
        <v>1</v>
      </c>
      <c r="T380" s="742">
        <v>1.5</v>
      </c>
      <c r="U380" s="700">
        <v>1</v>
      </c>
    </row>
    <row r="381" spans="1:21" ht="14.4" customHeight="1" x14ac:dyDescent="0.3">
      <c r="A381" s="660">
        <v>11</v>
      </c>
      <c r="B381" s="661" t="s">
        <v>578</v>
      </c>
      <c r="C381" s="661">
        <v>89301111</v>
      </c>
      <c r="D381" s="740" t="s">
        <v>4350</v>
      </c>
      <c r="E381" s="741" t="s">
        <v>2652</v>
      </c>
      <c r="F381" s="661" t="s">
        <v>2621</v>
      </c>
      <c r="G381" s="661" t="s">
        <v>2659</v>
      </c>
      <c r="H381" s="661" t="s">
        <v>579</v>
      </c>
      <c r="I381" s="661" t="s">
        <v>1752</v>
      </c>
      <c r="J381" s="661" t="s">
        <v>2660</v>
      </c>
      <c r="K381" s="661" t="s">
        <v>2661</v>
      </c>
      <c r="L381" s="662">
        <v>33.36</v>
      </c>
      <c r="M381" s="662">
        <v>66.72</v>
      </c>
      <c r="N381" s="661">
        <v>2</v>
      </c>
      <c r="O381" s="742">
        <v>0.5</v>
      </c>
      <c r="P381" s="662">
        <v>66.72</v>
      </c>
      <c r="Q381" s="677">
        <v>1</v>
      </c>
      <c r="R381" s="661">
        <v>2</v>
      </c>
      <c r="S381" s="677">
        <v>1</v>
      </c>
      <c r="T381" s="742">
        <v>0.5</v>
      </c>
      <c r="U381" s="700">
        <v>1</v>
      </c>
    </row>
    <row r="382" spans="1:21" ht="14.4" customHeight="1" x14ac:dyDescent="0.3">
      <c r="A382" s="660">
        <v>11</v>
      </c>
      <c r="B382" s="661" t="s">
        <v>578</v>
      </c>
      <c r="C382" s="661">
        <v>89301111</v>
      </c>
      <c r="D382" s="740" t="s">
        <v>4350</v>
      </c>
      <c r="E382" s="741" t="s">
        <v>2652</v>
      </c>
      <c r="F382" s="661" t="s">
        <v>2621</v>
      </c>
      <c r="G382" s="661" t="s">
        <v>2662</v>
      </c>
      <c r="H382" s="661" t="s">
        <v>579</v>
      </c>
      <c r="I382" s="661" t="s">
        <v>839</v>
      </c>
      <c r="J382" s="661" t="s">
        <v>840</v>
      </c>
      <c r="K382" s="661" t="s">
        <v>2663</v>
      </c>
      <c r="L382" s="662">
        <v>0</v>
      </c>
      <c r="M382" s="662">
        <v>0</v>
      </c>
      <c r="N382" s="661">
        <v>2</v>
      </c>
      <c r="O382" s="742">
        <v>0.5</v>
      </c>
      <c r="P382" s="662">
        <v>0</v>
      </c>
      <c r="Q382" s="677"/>
      <c r="R382" s="661">
        <v>2</v>
      </c>
      <c r="S382" s="677">
        <v>1</v>
      </c>
      <c r="T382" s="742">
        <v>0.5</v>
      </c>
      <c r="U382" s="700">
        <v>1</v>
      </c>
    </row>
    <row r="383" spans="1:21" ht="14.4" customHeight="1" x14ac:dyDescent="0.3">
      <c r="A383" s="660">
        <v>11</v>
      </c>
      <c r="B383" s="661" t="s">
        <v>578</v>
      </c>
      <c r="C383" s="661">
        <v>89301111</v>
      </c>
      <c r="D383" s="740" t="s">
        <v>4350</v>
      </c>
      <c r="E383" s="741" t="s">
        <v>2652</v>
      </c>
      <c r="F383" s="661" t="s">
        <v>2621</v>
      </c>
      <c r="G383" s="661" t="s">
        <v>2662</v>
      </c>
      <c r="H383" s="661" t="s">
        <v>579</v>
      </c>
      <c r="I383" s="661" t="s">
        <v>2664</v>
      </c>
      <c r="J383" s="661" t="s">
        <v>840</v>
      </c>
      <c r="K383" s="661" t="s">
        <v>2665</v>
      </c>
      <c r="L383" s="662">
        <v>0</v>
      </c>
      <c r="M383" s="662">
        <v>0</v>
      </c>
      <c r="N383" s="661">
        <v>1</v>
      </c>
      <c r="O383" s="742">
        <v>0.5</v>
      </c>
      <c r="P383" s="662"/>
      <c r="Q383" s="677"/>
      <c r="R383" s="661"/>
      <c r="S383" s="677">
        <v>0</v>
      </c>
      <c r="T383" s="742"/>
      <c r="U383" s="700">
        <v>0</v>
      </c>
    </row>
    <row r="384" spans="1:21" ht="14.4" customHeight="1" x14ac:dyDescent="0.3">
      <c r="A384" s="660">
        <v>11</v>
      </c>
      <c r="B384" s="661" t="s">
        <v>578</v>
      </c>
      <c r="C384" s="661">
        <v>89301111</v>
      </c>
      <c r="D384" s="740" t="s">
        <v>4350</v>
      </c>
      <c r="E384" s="741" t="s">
        <v>2652</v>
      </c>
      <c r="F384" s="661" t="s">
        <v>2621</v>
      </c>
      <c r="G384" s="661" t="s">
        <v>2667</v>
      </c>
      <c r="H384" s="661" t="s">
        <v>1059</v>
      </c>
      <c r="I384" s="661" t="s">
        <v>1077</v>
      </c>
      <c r="J384" s="661" t="s">
        <v>1078</v>
      </c>
      <c r="K384" s="661" t="s">
        <v>1079</v>
      </c>
      <c r="L384" s="662">
        <v>937.93</v>
      </c>
      <c r="M384" s="662">
        <v>7503.4400000000005</v>
      </c>
      <c r="N384" s="661">
        <v>8</v>
      </c>
      <c r="O384" s="742">
        <v>6.5</v>
      </c>
      <c r="P384" s="662">
        <v>7503.4400000000005</v>
      </c>
      <c r="Q384" s="677">
        <v>1</v>
      </c>
      <c r="R384" s="661">
        <v>8</v>
      </c>
      <c r="S384" s="677">
        <v>1</v>
      </c>
      <c r="T384" s="742">
        <v>6.5</v>
      </c>
      <c r="U384" s="700">
        <v>1</v>
      </c>
    </row>
    <row r="385" spans="1:21" ht="14.4" customHeight="1" x14ac:dyDescent="0.3">
      <c r="A385" s="660">
        <v>11</v>
      </c>
      <c r="B385" s="661" t="s">
        <v>578</v>
      </c>
      <c r="C385" s="661">
        <v>89301111</v>
      </c>
      <c r="D385" s="740" t="s">
        <v>4350</v>
      </c>
      <c r="E385" s="741" t="s">
        <v>2652</v>
      </c>
      <c r="F385" s="661" t="s">
        <v>2621</v>
      </c>
      <c r="G385" s="661" t="s">
        <v>2674</v>
      </c>
      <c r="H385" s="661" t="s">
        <v>579</v>
      </c>
      <c r="I385" s="661" t="s">
        <v>736</v>
      </c>
      <c r="J385" s="661" t="s">
        <v>2675</v>
      </c>
      <c r="K385" s="661" t="s">
        <v>2676</v>
      </c>
      <c r="L385" s="662">
        <v>0</v>
      </c>
      <c r="M385" s="662">
        <v>0</v>
      </c>
      <c r="N385" s="661">
        <v>4</v>
      </c>
      <c r="O385" s="742">
        <v>1.5</v>
      </c>
      <c r="P385" s="662">
        <v>0</v>
      </c>
      <c r="Q385" s="677"/>
      <c r="R385" s="661">
        <v>3</v>
      </c>
      <c r="S385" s="677">
        <v>0.75</v>
      </c>
      <c r="T385" s="742">
        <v>1</v>
      </c>
      <c r="U385" s="700">
        <v>0.66666666666666663</v>
      </c>
    </row>
    <row r="386" spans="1:21" ht="14.4" customHeight="1" x14ac:dyDescent="0.3">
      <c r="A386" s="660">
        <v>11</v>
      </c>
      <c r="B386" s="661" t="s">
        <v>578</v>
      </c>
      <c r="C386" s="661">
        <v>89301111</v>
      </c>
      <c r="D386" s="740" t="s">
        <v>4350</v>
      </c>
      <c r="E386" s="741" t="s">
        <v>2652</v>
      </c>
      <c r="F386" s="661" t="s">
        <v>2621</v>
      </c>
      <c r="G386" s="661" t="s">
        <v>2713</v>
      </c>
      <c r="H386" s="661" t="s">
        <v>1059</v>
      </c>
      <c r="I386" s="661" t="s">
        <v>1514</v>
      </c>
      <c r="J386" s="661" t="s">
        <v>1515</v>
      </c>
      <c r="K386" s="661" t="s">
        <v>1516</v>
      </c>
      <c r="L386" s="662">
        <v>32.74</v>
      </c>
      <c r="M386" s="662">
        <v>32.74</v>
      </c>
      <c r="N386" s="661">
        <v>1</v>
      </c>
      <c r="O386" s="742">
        <v>1</v>
      </c>
      <c r="P386" s="662">
        <v>32.74</v>
      </c>
      <c r="Q386" s="677">
        <v>1</v>
      </c>
      <c r="R386" s="661">
        <v>1</v>
      </c>
      <c r="S386" s="677">
        <v>1</v>
      </c>
      <c r="T386" s="742">
        <v>1</v>
      </c>
      <c r="U386" s="700">
        <v>1</v>
      </c>
    </row>
    <row r="387" spans="1:21" ht="14.4" customHeight="1" x14ac:dyDescent="0.3">
      <c r="A387" s="660">
        <v>11</v>
      </c>
      <c r="B387" s="661" t="s">
        <v>578</v>
      </c>
      <c r="C387" s="661">
        <v>89301111</v>
      </c>
      <c r="D387" s="740" t="s">
        <v>4350</v>
      </c>
      <c r="E387" s="741" t="s">
        <v>2652</v>
      </c>
      <c r="F387" s="661" t="s">
        <v>2622</v>
      </c>
      <c r="G387" s="661" t="s">
        <v>2720</v>
      </c>
      <c r="H387" s="661" t="s">
        <v>579</v>
      </c>
      <c r="I387" s="661" t="s">
        <v>2691</v>
      </c>
      <c r="J387" s="661" t="s">
        <v>2692</v>
      </c>
      <c r="K387" s="661" t="s">
        <v>2693</v>
      </c>
      <c r="L387" s="662">
        <v>500</v>
      </c>
      <c r="M387" s="662">
        <v>1000</v>
      </c>
      <c r="N387" s="661">
        <v>2</v>
      </c>
      <c r="O387" s="742">
        <v>2</v>
      </c>
      <c r="P387" s="662">
        <v>1000</v>
      </c>
      <c r="Q387" s="677">
        <v>1</v>
      </c>
      <c r="R387" s="661">
        <v>2</v>
      </c>
      <c r="S387" s="677">
        <v>1</v>
      </c>
      <c r="T387" s="742">
        <v>2</v>
      </c>
      <c r="U387" s="700">
        <v>1</v>
      </c>
    </row>
    <row r="388" spans="1:21" ht="14.4" customHeight="1" x14ac:dyDescent="0.3">
      <c r="A388" s="660">
        <v>11</v>
      </c>
      <c r="B388" s="661" t="s">
        <v>578</v>
      </c>
      <c r="C388" s="661">
        <v>89301111</v>
      </c>
      <c r="D388" s="740" t="s">
        <v>4350</v>
      </c>
      <c r="E388" s="741" t="s">
        <v>2652</v>
      </c>
      <c r="F388" s="661" t="s">
        <v>2622</v>
      </c>
      <c r="G388" s="661" t="s">
        <v>2720</v>
      </c>
      <c r="H388" s="661" t="s">
        <v>579</v>
      </c>
      <c r="I388" s="661" t="s">
        <v>2697</v>
      </c>
      <c r="J388" s="661" t="s">
        <v>2698</v>
      </c>
      <c r="K388" s="661" t="s">
        <v>2699</v>
      </c>
      <c r="L388" s="662">
        <v>971.25</v>
      </c>
      <c r="M388" s="662">
        <v>2913.75</v>
      </c>
      <c r="N388" s="661">
        <v>3</v>
      </c>
      <c r="O388" s="742">
        <v>3</v>
      </c>
      <c r="P388" s="662">
        <v>2913.75</v>
      </c>
      <c r="Q388" s="677">
        <v>1</v>
      </c>
      <c r="R388" s="661">
        <v>3</v>
      </c>
      <c r="S388" s="677">
        <v>1</v>
      </c>
      <c r="T388" s="742">
        <v>3</v>
      </c>
      <c r="U388" s="700">
        <v>1</v>
      </c>
    </row>
    <row r="389" spans="1:21" ht="14.4" customHeight="1" x14ac:dyDescent="0.3">
      <c r="A389" s="660">
        <v>11</v>
      </c>
      <c r="B389" s="661" t="s">
        <v>578</v>
      </c>
      <c r="C389" s="661">
        <v>89301111</v>
      </c>
      <c r="D389" s="740" t="s">
        <v>4350</v>
      </c>
      <c r="E389" s="741" t="s">
        <v>2653</v>
      </c>
      <c r="F389" s="661" t="s">
        <v>2621</v>
      </c>
      <c r="G389" s="661" t="s">
        <v>2740</v>
      </c>
      <c r="H389" s="661" t="s">
        <v>579</v>
      </c>
      <c r="I389" s="661" t="s">
        <v>820</v>
      </c>
      <c r="J389" s="661" t="s">
        <v>683</v>
      </c>
      <c r="K389" s="661" t="s">
        <v>2741</v>
      </c>
      <c r="L389" s="662">
        <v>57.65</v>
      </c>
      <c r="M389" s="662">
        <v>57.65</v>
      </c>
      <c r="N389" s="661">
        <v>1</v>
      </c>
      <c r="O389" s="742">
        <v>0.5</v>
      </c>
      <c r="P389" s="662">
        <v>57.65</v>
      </c>
      <c r="Q389" s="677">
        <v>1</v>
      </c>
      <c r="R389" s="661">
        <v>1</v>
      </c>
      <c r="S389" s="677">
        <v>1</v>
      </c>
      <c r="T389" s="742">
        <v>0.5</v>
      </c>
      <c r="U389" s="700">
        <v>1</v>
      </c>
    </row>
    <row r="390" spans="1:21" ht="14.4" customHeight="1" x14ac:dyDescent="0.3">
      <c r="A390" s="660">
        <v>11</v>
      </c>
      <c r="B390" s="661" t="s">
        <v>578</v>
      </c>
      <c r="C390" s="661">
        <v>89301111</v>
      </c>
      <c r="D390" s="740" t="s">
        <v>4350</v>
      </c>
      <c r="E390" s="741" t="s">
        <v>2653</v>
      </c>
      <c r="F390" s="661" t="s">
        <v>2621</v>
      </c>
      <c r="G390" s="661" t="s">
        <v>2667</v>
      </c>
      <c r="H390" s="661" t="s">
        <v>1059</v>
      </c>
      <c r="I390" s="661" t="s">
        <v>1170</v>
      </c>
      <c r="J390" s="661" t="s">
        <v>1078</v>
      </c>
      <c r="K390" s="661" t="s">
        <v>1171</v>
      </c>
      <c r="L390" s="662">
        <v>468.96</v>
      </c>
      <c r="M390" s="662">
        <v>468.96</v>
      </c>
      <c r="N390" s="661">
        <v>1</v>
      </c>
      <c r="O390" s="742">
        <v>1</v>
      </c>
      <c r="P390" s="662">
        <v>468.96</v>
      </c>
      <c r="Q390" s="677">
        <v>1</v>
      </c>
      <c r="R390" s="661">
        <v>1</v>
      </c>
      <c r="S390" s="677">
        <v>1</v>
      </c>
      <c r="T390" s="742">
        <v>1</v>
      </c>
      <c r="U390" s="700">
        <v>1</v>
      </c>
    </row>
    <row r="391" spans="1:21" ht="14.4" customHeight="1" x14ac:dyDescent="0.3">
      <c r="A391" s="660">
        <v>11</v>
      </c>
      <c r="B391" s="661" t="s">
        <v>578</v>
      </c>
      <c r="C391" s="661">
        <v>89301111</v>
      </c>
      <c r="D391" s="740" t="s">
        <v>4350</v>
      </c>
      <c r="E391" s="741" t="s">
        <v>2653</v>
      </c>
      <c r="F391" s="661" t="s">
        <v>2621</v>
      </c>
      <c r="G391" s="661" t="s">
        <v>2667</v>
      </c>
      <c r="H391" s="661" t="s">
        <v>1059</v>
      </c>
      <c r="I391" s="661" t="s">
        <v>1077</v>
      </c>
      <c r="J391" s="661" t="s">
        <v>1078</v>
      </c>
      <c r="K391" s="661" t="s">
        <v>1079</v>
      </c>
      <c r="L391" s="662">
        <v>937.93</v>
      </c>
      <c r="M391" s="662">
        <v>14068.95</v>
      </c>
      <c r="N391" s="661">
        <v>15</v>
      </c>
      <c r="O391" s="742">
        <v>13.5</v>
      </c>
      <c r="P391" s="662">
        <v>11255.160000000002</v>
      </c>
      <c r="Q391" s="677">
        <v>0.8</v>
      </c>
      <c r="R391" s="661">
        <v>12</v>
      </c>
      <c r="S391" s="677">
        <v>0.8</v>
      </c>
      <c r="T391" s="742">
        <v>11</v>
      </c>
      <c r="U391" s="700">
        <v>0.81481481481481477</v>
      </c>
    </row>
    <row r="392" spans="1:21" ht="14.4" customHeight="1" x14ac:dyDescent="0.3">
      <c r="A392" s="660">
        <v>11</v>
      </c>
      <c r="B392" s="661" t="s">
        <v>578</v>
      </c>
      <c r="C392" s="661">
        <v>89301111</v>
      </c>
      <c r="D392" s="740" t="s">
        <v>4350</v>
      </c>
      <c r="E392" s="741" t="s">
        <v>2653</v>
      </c>
      <c r="F392" s="661" t="s">
        <v>2621</v>
      </c>
      <c r="G392" s="661" t="s">
        <v>2674</v>
      </c>
      <c r="H392" s="661" t="s">
        <v>579</v>
      </c>
      <c r="I392" s="661" t="s">
        <v>736</v>
      </c>
      <c r="J392" s="661" t="s">
        <v>2675</v>
      </c>
      <c r="K392" s="661" t="s">
        <v>2676</v>
      </c>
      <c r="L392" s="662">
        <v>0</v>
      </c>
      <c r="M392" s="662">
        <v>0</v>
      </c>
      <c r="N392" s="661">
        <v>3</v>
      </c>
      <c r="O392" s="742">
        <v>2</v>
      </c>
      <c r="P392" s="662">
        <v>0</v>
      </c>
      <c r="Q392" s="677"/>
      <c r="R392" s="661">
        <v>2</v>
      </c>
      <c r="S392" s="677">
        <v>0.66666666666666663</v>
      </c>
      <c r="T392" s="742">
        <v>1.5</v>
      </c>
      <c r="U392" s="700">
        <v>0.75</v>
      </c>
    </row>
    <row r="393" spans="1:21" ht="14.4" customHeight="1" x14ac:dyDescent="0.3">
      <c r="A393" s="660">
        <v>11</v>
      </c>
      <c r="B393" s="661" t="s">
        <v>578</v>
      </c>
      <c r="C393" s="661">
        <v>89301111</v>
      </c>
      <c r="D393" s="740" t="s">
        <v>4350</v>
      </c>
      <c r="E393" s="741" t="s">
        <v>2653</v>
      </c>
      <c r="F393" s="661" t="s">
        <v>2622</v>
      </c>
      <c r="G393" s="661" t="s">
        <v>2720</v>
      </c>
      <c r="H393" s="661" t="s">
        <v>579</v>
      </c>
      <c r="I393" s="661" t="s">
        <v>2694</v>
      </c>
      <c r="J393" s="661" t="s">
        <v>2695</v>
      </c>
      <c r="K393" s="661" t="s">
        <v>2696</v>
      </c>
      <c r="L393" s="662">
        <v>999.46</v>
      </c>
      <c r="M393" s="662">
        <v>999.46</v>
      </c>
      <c r="N393" s="661">
        <v>1</v>
      </c>
      <c r="O393" s="742">
        <v>1</v>
      </c>
      <c r="P393" s="662">
        <v>999.46</v>
      </c>
      <c r="Q393" s="677">
        <v>1</v>
      </c>
      <c r="R393" s="661">
        <v>1</v>
      </c>
      <c r="S393" s="677">
        <v>1</v>
      </c>
      <c r="T393" s="742">
        <v>1</v>
      </c>
      <c r="U393" s="700">
        <v>1</v>
      </c>
    </row>
    <row r="394" spans="1:21" ht="14.4" customHeight="1" x14ac:dyDescent="0.3">
      <c r="A394" s="660">
        <v>11</v>
      </c>
      <c r="B394" s="661" t="s">
        <v>578</v>
      </c>
      <c r="C394" s="661">
        <v>89301111</v>
      </c>
      <c r="D394" s="740" t="s">
        <v>4350</v>
      </c>
      <c r="E394" s="741" t="s">
        <v>2653</v>
      </c>
      <c r="F394" s="661" t="s">
        <v>2622</v>
      </c>
      <c r="G394" s="661" t="s">
        <v>2720</v>
      </c>
      <c r="H394" s="661" t="s">
        <v>579</v>
      </c>
      <c r="I394" s="661" t="s">
        <v>2697</v>
      </c>
      <c r="J394" s="661" t="s">
        <v>2698</v>
      </c>
      <c r="K394" s="661" t="s">
        <v>2699</v>
      </c>
      <c r="L394" s="662">
        <v>971.25</v>
      </c>
      <c r="M394" s="662">
        <v>2913.75</v>
      </c>
      <c r="N394" s="661">
        <v>3</v>
      </c>
      <c r="O394" s="742">
        <v>3</v>
      </c>
      <c r="P394" s="662">
        <v>2913.75</v>
      </c>
      <c r="Q394" s="677">
        <v>1</v>
      </c>
      <c r="R394" s="661">
        <v>3</v>
      </c>
      <c r="S394" s="677">
        <v>1</v>
      </c>
      <c r="T394" s="742">
        <v>3</v>
      </c>
      <c r="U394" s="700">
        <v>1</v>
      </c>
    </row>
    <row r="395" spans="1:21" ht="14.4" customHeight="1" x14ac:dyDescent="0.3">
      <c r="A395" s="660">
        <v>11</v>
      </c>
      <c r="B395" s="661" t="s">
        <v>578</v>
      </c>
      <c r="C395" s="661">
        <v>89301111</v>
      </c>
      <c r="D395" s="740" t="s">
        <v>4350</v>
      </c>
      <c r="E395" s="741" t="s">
        <v>2653</v>
      </c>
      <c r="F395" s="661" t="s">
        <v>2622</v>
      </c>
      <c r="G395" s="661" t="s">
        <v>2724</v>
      </c>
      <c r="H395" s="661" t="s">
        <v>579</v>
      </c>
      <c r="I395" s="661" t="s">
        <v>2681</v>
      </c>
      <c r="J395" s="661" t="s">
        <v>2682</v>
      </c>
      <c r="K395" s="661" t="s">
        <v>2683</v>
      </c>
      <c r="L395" s="662">
        <v>278.75</v>
      </c>
      <c r="M395" s="662">
        <v>278.75</v>
      </c>
      <c r="N395" s="661">
        <v>1</v>
      </c>
      <c r="O395" s="742">
        <v>1</v>
      </c>
      <c r="P395" s="662">
        <v>278.75</v>
      </c>
      <c r="Q395" s="677">
        <v>1</v>
      </c>
      <c r="R395" s="661">
        <v>1</v>
      </c>
      <c r="S395" s="677">
        <v>1</v>
      </c>
      <c r="T395" s="742">
        <v>1</v>
      </c>
      <c r="U395" s="700">
        <v>1</v>
      </c>
    </row>
    <row r="396" spans="1:21" ht="14.4" customHeight="1" x14ac:dyDescent="0.3">
      <c r="A396" s="660">
        <v>11</v>
      </c>
      <c r="B396" s="661" t="s">
        <v>578</v>
      </c>
      <c r="C396" s="661">
        <v>89301112</v>
      </c>
      <c r="D396" s="740" t="s">
        <v>4351</v>
      </c>
      <c r="E396" s="741" t="s">
        <v>2629</v>
      </c>
      <c r="F396" s="661" t="s">
        <v>2621</v>
      </c>
      <c r="G396" s="661" t="s">
        <v>2867</v>
      </c>
      <c r="H396" s="661" t="s">
        <v>579</v>
      </c>
      <c r="I396" s="661" t="s">
        <v>2868</v>
      </c>
      <c r="J396" s="661" t="s">
        <v>2869</v>
      </c>
      <c r="K396" s="661" t="s">
        <v>2870</v>
      </c>
      <c r="L396" s="662">
        <v>35.409999999999997</v>
      </c>
      <c r="M396" s="662">
        <v>35.409999999999997</v>
      </c>
      <c r="N396" s="661">
        <v>1</v>
      </c>
      <c r="O396" s="742">
        <v>0.5</v>
      </c>
      <c r="P396" s="662">
        <v>35.409999999999997</v>
      </c>
      <c r="Q396" s="677">
        <v>1</v>
      </c>
      <c r="R396" s="661">
        <v>1</v>
      </c>
      <c r="S396" s="677">
        <v>1</v>
      </c>
      <c r="T396" s="742">
        <v>0.5</v>
      </c>
      <c r="U396" s="700">
        <v>1</v>
      </c>
    </row>
    <row r="397" spans="1:21" ht="14.4" customHeight="1" x14ac:dyDescent="0.3">
      <c r="A397" s="660">
        <v>11</v>
      </c>
      <c r="B397" s="661" t="s">
        <v>578</v>
      </c>
      <c r="C397" s="661">
        <v>89301112</v>
      </c>
      <c r="D397" s="740" t="s">
        <v>4351</v>
      </c>
      <c r="E397" s="741" t="s">
        <v>2629</v>
      </c>
      <c r="F397" s="661" t="s">
        <v>2621</v>
      </c>
      <c r="G397" s="661" t="s">
        <v>2867</v>
      </c>
      <c r="H397" s="661" t="s">
        <v>579</v>
      </c>
      <c r="I397" s="661" t="s">
        <v>2871</v>
      </c>
      <c r="J397" s="661" t="s">
        <v>2869</v>
      </c>
      <c r="K397" s="661" t="s">
        <v>2861</v>
      </c>
      <c r="L397" s="662">
        <v>106.23</v>
      </c>
      <c r="M397" s="662">
        <v>106.23</v>
      </c>
      <c r="N397" s="661">
        <v>1</v>
      </c>
      <c r="O397" s="742">
        <v>1</v>
      </c>
      <c r="P397" s="662">
        <v>106.23</v>
      </c>
      <c r="Q397" s="677">
        <v>1</v>
      </c>
      <c r="R397" s="661">
        <v>1</v>
      </c>
      <c r="S397" s="677">
        <v>1</v>
      </c>
      <c r="T397" s="742">
        <v>1</v>
      </c>
      <c r="U397" s="700">
        <v>1</v>
      </c>
    </row>
    <row r="398" spans="1:21" ht="14.4" customHeight="1" x14ac:dyDescent="0.3">
      <c r="A398" s="660">
        <v>11</v>
      </c>
      <c r="B398" s="661" t="s">
        <v>578</v>
      </c>
      <c r="C398" s="661">
        <v>89301112</v>
      </c>
      <c r="D398" s="740" t="s">
        <v>4351</v>
      </c>
      <c r="E398" s="741" t="s">
        <v>2629</v>
      </c>
      <c r="F398" s="661" t="s">
        <v>2621</v>
      </c>
      <c r="G398" s="661" t="s">
        <v>2654</v>
      </c>
      <c r="H398" s="661" t="s">
        <v>579</v>
      </c>
      <c r="I398" s="661" t="s">
        <v>1210</v>
      </c>
      <c r="J398" s="661" t="s">
        <v>2491</v>
      </c>
      <c r="K398" s="661" t="s">
        <v>2492</v>
      </c>
      <c r="L398" s="662">
        <v>333.31</v>
      </c>
      <c r="M398" s="662">
        <v>999.93000000000006</v>
      </c>
      <c r="N398" s="661">
        <v>3</v>
      </c>
      <c r="O398" s="742">
        <v>2.5</v>
      </c>
      <c r="P398" s="662">
        <v>333.31</v>
      </c>
      <c r="Q398" s="677">
        <v>0.33333333333333331</v>
      </c>
      <c r="R398" s="661">
        <v>1</v>
      </c>
      <c r="S398" s="677">
        <v>0.33333333333333331</v>
      </c>
      <c r="T398" s="742">
        <v>1</v>
      </c>
      <c r="U398" s="700">
        <v>0.4</v>
      </c>
    </row>
    <row r="399" spans="1:21" ht="14.4" customHeight="1" x14ac:dyDescent="0.3">
      <c r="A399" s="660">
        <v>11</v>
      </c>
      <c r="B399" s="661" t="s">
        <v>578</v>
      </c>
      <c r="C399" s="661">
        <v>89301112</v>
      </c>
      <c r="D399" s="740" t="s">
        <v>4351</v>
      </c>
      <c r="E399" s="741" t="s">
        <v>2629</v>
      </c>
      <c r="F399" s="661" t="s">
        <v>2621</v>
      </c>
      <c r="G399" s="661" t="s">
        <v>2655</v>
      </c>
      <c r="H399" s="661" t="s">
        <v>1059</v>
      </c>
      <c r="I399" s="661" t="s">
        <v>1243</v>
      </c>
      <c r="J399" s="661" t="s">
        <v>1244</v>
      </c>
      <c r="K399" s="661" t="s">
        <v>1578</v>
      </c>
      <c r="L399" s="662">
        <v>184.22</v>
      </c>
      <c r="M399" s="662">
        <v>368.44</v>
      </c>
      <c r="N399" s="661">
        <v>2</v>
      </c>
      <c r="O399" s="742">
        <v>0.5</v>
      </c>
      <c r="P399" s="662">
        <v>368.44</v>
      </c>
      <c r="Q399" s="677">
        <v>1</v>
      </c>
      <c r="R399" s="661">
        <v>2</v>
      </c>
      <c r="S399" s="677">
        <v>1</v>
      </c>
      <c r="T399" s="742">
        <v>0.5</v>
      </c>
      <c r="U399" s="700">
        <v>1</v>
      </c>
    </row>
    <row r="400" spans="1:21" ht="14.4" customHeight="1" x14ac:dyDescent="0.3">
      <c r="A400" s="660">
        <v>11</v>
      </c>
      <c r="B400" s="661" t="s">
        <v>578</v>
      </c>
      <c r="C400" s="661">
        <v>89301112</v>
      </c>
      <c r="D400" s="740" t="s">
        <v>4351</v>
      </c>
      <c r="E400" s="741" t="s">
        <v>2629</v>
      </c>
      <c r="F400" s="661" t="s">
        <v>2621</v>
      </c>
      <c r="G400" s="661" t="s">
        <v>2824</v>
      </c>
      <c r="H400" s="661" t="s">
        <v>579</v>
      </c>
      <c r="I400" s="661" t="s">
        <v>926</v>
      </c>
      <c r="J400" s="661" t="s">
        <v>927</v>
      </c>
      <c r="K400" s="661" t="s">
        <v>928</v>
      </c>
      <c r="L400" s="662">
        <v>84.78</v>
      </c>
      <c r="M400" s="662">
        <v>932.57999999999993</v>
      </c>
      <c r="N400" s="661">
        <v>11</v>
      </c>
      <c r="O400" s="742">
        <v>11</v>
      </c>
      <c r="P400" s="662">
        <v>508.67999999999995</v>
      </c>
      <c r="Q400" s="677">
        <v>0.54545454545454541</v>
      </c>
      <c r="R400" s="661">
        <v>6</v>
      </c>
      <c r="S400" s="677">
        <v>0.54545454545454541</v>
      </c>
      <c r="T400" s="742">
        <v>6</v>
      </c>
      <c r="U400" s="700">
        <v>0.54545454545454541</v>
      </c>
    </row>
    <row r="401" spans="1:21" ht="14.4" customHeight="1" x14ac:dyDescent="0.3">
      <c r="A401" s="660">
        <v>11</v>
      </c>
      <c r="B401" s="661" t="s">
        <v>578</v>
      </c>
      <c r="C401" s="661">
        <v>89301112</v>
      </c>
      <c r="D401" s="740" t="s">
        <v>4351</v>
      </c>
      <c r="E401" s="741" t="s">
        <v>2629</v>
      </c>
      <c r="F401" s="661" t="s">
        <v>2621</v>
      </c>
      <c r="G401" s="661" t="s">
        <v>2824</v>
      </c>
      <c r="H401" s="661" t="s">
        <v>579</v>
      </c>
      <c r="I401" s="661" t="s">
        <v>2872</v>
      </c>
      <c r="J401" s="661" t="s">
        <v>2181</v>
      </c>
      <c r="K401" s="661" t="s">
        <v>2873</v>
      </c>
      <c r="L401" s="662">
        <v>0</v>
      </c>
      <c r="M401" s="662">
        <v>0</v>
      </c>
      <c r="N401" s="661">
        <v>1</v>
      </c>
      <c r="O401" s="742">
        <v>0.5</v>
      </c>
      <c r="P401" s="662">
        <v>0</v>
      </c>
      <c r="Q401" s="677"/>
      <c r="R401" s="661">
        <v>1</v>
      </c>
      <c r="S401" s="677">
        <v>1</v>
      </c>
      <c r="T401" s="742">
        <v>0.5</v>
      </c>
      <c r="U401" s="700">
        <v>1</v>
      </c>
    </row>
    <row r="402" spans="1:21" ht="14.4" customHeight="1" x14ac:dyDescent="0.3">
      <c r="A402" s="660">
        <v>11</v>
      </c>
      <c r="B402" s="661" t="s">
        <v>578</v>
      </c>
      <c r="C402" s="661">
        <v>89301112</v>
      </c>
      <c r="D402" s="740" t="s">
        <v>4351</v>
      </c>
      <c r="E402" s="741" t="s">
        <v>2629</v>
      </c>
      <c r="F402" s="661" t="s">
        <v>2621</v>
      </c>
      <c r="G402" s="661" t="s">
        <v>2874</v>
      </c>
      <c r="H402" s="661" t="s">
        <v>579</v>
      </c>
      <c r="I402" s="661" t="s">
        <v>771</v>
      </c>
      <c r="J402" s="661" t="s">
        <v>2875</v>
      </c>
      <c r="K402" s="661" t="s">
        <v>2876</v>
      </c>
      <c r="L402" s="662">
        <v>128.9</v>
      </c>
      <c r="M402" s="662">
        <v>128.9</v>
      </c>
      <c r="N402" s="661">
        <v>1</v>
      </c>
      <c r="O402" s="742">
        <v>0.5</v>
      </c>
      <c r="P402" s="662"/>
      <c r="Q402" s="677">
        <v>0</v>
      </c>
      <c r="R402" s="661"/>
      <c r="S402" s="677">
        <v>0</v>
      </c>
      <c r="T402" s="742"/>
      <c r="U402" s="700">
        <v>0</v>
      </c>
    </row>
    <row r="403" spans="1:21" ht="14.4" customHeight="1" x14ac:dyDescent="0.3">
      <c r="A403" s="660">
        <v>11</v>
      </c>
      <c r="B403" s="661" t="s">
        <v>578</v>
      </c>
      <c r="C403" s="661">
        <v>89301112</v>
      </c>
      <c r="D403" s="740" t="s">
        <v>4351</v>
      </c>
      <c r="E403" s="741" t="s">
        <v>2629</v>
      </c>
      <c r="F403" s="661" t="s">
        <v>2621</v>
      </c>
      <c r="G403" s="661" t="s">
        <v>2877</v>
      </c>
      <c r="H403" s="661" t="s">
        <v>579</v>
      </c>
      <c r="I403" s="661" t="s">
        <v>2878</v>
      </c>
      <c r="J403" s="661" t="s">
        <v>2879</v>
      </c>
      <c r="K403" s="661" t="s">
        <v>2880</v>
      </c>
      <c r="L403" s="662">
        <v>111.31</v>
      </c>
      <c r="M403" s="662">
        <v>667.86</v>
      </c>
      <c r="N403" s="661">
        <v>6</v>
      </c>
      <c r="O403" s="742">
        <v>1</v>
      </c>
      <c r="P403" s="662"/>
      <c r="Q403" s="677">
        <v>0</v>
      </c>
      <c r="R403" s="661"/>
      <c r="S403" s="677">
        <v>0</v>
      </c>
      <c r="T403" s="742"/>
      <c r="U403" s="700">
        <v>0</v>
      </c>
    </row>
    <row r="404" spans="1:21" ht="14.4" customHeight="1" x14ac:dyDescent="0.3">
      <c r="A404" s="660">
        <v>11</v>
      </c>
      <c r="B404" s="661" t="s">
        <v>578</v>
      </c>
      <c r="C404" s="661">
        <v>89301112</v>
      </c>
      <c r="D404" s="740" t="s">
        <v>4351</v>
      </c>
      <c r="E404" s="741" t="s">
        <v>2629</v>
      </c>
      <c r="F404" s="661" t="s">
        <v>2621</v>
      </c>
      <c r="G404" s="661" t="s">
        <v>2881</v>
      </c>
      <c r="H404" s="661" t="s">
        <v>579</v>
      </c>
      <c r="I404" s="661" t="s">
        <v>2882</v>
      </c>
      <c r="J404" s="661" t="s">
        <v>2883</v>
      </c>
      <c r="K404" s="661" t="s">
        <v>2884</v>
      </c>
      <c r="L404" s="662">
        <v>0</v>
      </c>
      <c r="M404" s="662">
        <v>0</v>
      </c>
      <c r="N404" s="661">
        <v>2</v>
      </c>
      <c r="O404" s="742">
        <v>1.5</v>
      </c>
      <c r="P404" s="662">
        <v>0</v>
      </c>
      <c r="Q404" s="677"/>
      <c r="R404" s="661">
        <v>1</v>
      </c>
      <c r="S404" s="677">
        <v>0.5</v>
      </c>
      <c r="T404" s="742">
        <v>1</v>
      </c>
      <c r="U404" s="700">
        <v>0.66666666666666663</v>
      </c>
    </row>
    <row r="405" spans="1:21" ht="14.4" customHeight="1" x14ac:dyDescent="0.3">
      <c r="A405" s="660">
        <v>11</v>
      </c>
      <c r="B405" s="661" t="s">
        <v>578</v>
      </c>
      <c r="C405" s="661">
        <v>89301112</v>
      </c>
      <c r="D405" s="740" t="s">
        <v>4351</v>
      </c>
      <c r="E405" s="741" t="s">
        <v>2629</v>
      </c>
      <c r="F405" s="661" t="s">
        <v>2621</v>
      </c>
      <c r="G405" s="661" t="s">
        <v>2881</v>
      </c>
      <c r="H405" s="661" t="s">
        <v>579</v>
      </c>
      <c r="I405" s="661" t="s">
        <v>2885</v>
      </c>
      <c r="J405" s="661" t="s">
        <v>2883</v>
      </c>
      <c r="K405" s="661" t="s">
        <v>2886</v>
      </c>
      <c r="L405" s="662">
        <v>0</v>
      </c>
      <c r="M405" s="662">
        <v>0</v>
      </c>
      <c r="N405" s="661">
        <v>2</v>
      </c>
      <c r="O405" s="742">
        <v>1.5</v>
      </c>
      <c r="P405" s="662">
        <v>0</v>
      </c>
      <c r="Q405" s="677"/>
      <c r="R405" s="661">
        <v>1</v>
      </c>
      <c r="S405" s="677">
        <v>0.5</v>
      </c>
      <c r="T405" s="742">
        <v>1</v>
      </c>
      <c r="U405" s="700">
        <v>0.66666666666666663</v>
      </c>
    </row>
    <row r="406" spans="1:21" ht="14.4" customHeight="1" x14ac:dyDescent="0.3">
      <c r="A406" s="660">
        <v>11</v>
      </c>
      <c r="B406" s="661" t="s">
        <v>578</v>
      </c>
      <c r="C406" s="661">
        <v>89301112</v>
      </c>
      <c r="D406" s="740" t="s">
        <v>4351</v>
      </c>
      <c r="E406" s="741" t="s">
        <v>2629</v>
      </c>
      <c r="F406" s="661" t="s">
        <v>2621</v>
      </c>
      <c r="G406" s="661" t="s">
        <v>2662</v>
      </c>
      <c r="H406" s="661" t="s">
        <v>579</v>
      </c>
      <c r="I406" s="661" t="s">
        <v>839</v>
      </c>
      <c r="J406" s="661" t="s">
        <v>840</v>
      </c>
      <c r="K406" s="661" t="s">
        <v>2663</v>
      </c>
      <c r="L406" s="662">
        <v>0</v>
      </c>
      <c r="M406" s="662">
        <v>0</v>
      </c>
      <c r="N406" s="661">
        <v>3</v>
      </c>
      <c r="O406" s="742">
        <v>0.5</v>
      </c>
      <c r="P406" s="662"/>
      <c r="Q406" s="677"/>
      <c r="R406" s="661"/>
      <c r="S406" s="677">
        <v>0</v>
      </c>
      <c r="T406" s="742"/>
      <c r="U406" s="700">
        <v>0</v>
      </c>
    </row>
    <row r="407" spans="1:21" ht="14.4" customHeight="1" x14ac:dyDescent="0.3">
      <c r="A407" s="660">
        <v>11</v>
      </c>
      <c r="B407" s="661" t="s">
        <v>578</v>
      </c>
      <c r="C407" s="661">
        <v>89301112</v>
      </c>
      <c r="D407" s="740" t="s">
        <v>4351</v>
      </c>
      <c r="E407" s="741" t="s">
        <v>2629</v>
      </c>
      <c r="F407" s="661" t="s">
        <v>2621</v>
      </c>
      <c r="G407" s="661" t="s">
        <v>2662</v>
      </c>
      <c r="H407" s="661" t="s">
        <v>579</v>
      </c>
      <c r="I407" s="661" t="s">
        <v>2664</v>
      </c>
      <c r="J407" s="661" t="s">
        <v>840</v>
      </c>
      <c r="K407" s="661" t="s">
        <v>2665</v>
      </c>
      <c r="L407" s="662">
        <v>0</v>
      </c>
      <c r="M407" s="662">
        <v>0</v>
      </c>
      <c r="N407" s="661">
        <v>1</v>
      </c>
      <c r="O407" s="742">
        <v>0.5</v>
      </c>
      <c r="P407" s="662">
        <v>0</v>
      </c>
      <c r="Q407" s="677"/>
      <c r="R407" s="661">
        <v>1</v>
      </c>
      <c r="S407" s="677">
        <v>1</v>
      </c>
      <c r="T407" s="742">
        <v>0.5</v>
      </c>
      <c r="U407" s="700">
        <v>1</v>
      </c>
    </row>
    <row r="408" spans="1:21" ht="14.4" customHeight="1" x14ac:dyDescent="0.3">
      <c r="A408" s="660">
        <v>11</v>
      </c>
      <c r="B408" s="661" t="s">
        <v>578</v>
      </c>
      <c r="C408" s="661">
        <v>89301112</v>
      </c>
      <c r="D408" s="740" t="s">
        <v>4351</v>
      </c>
      <c r="E408" s="741" t="s">
        <v>2629</v>
      </c>
      <c r="F408" s="661" t="s">
        <v>2621</v>
      </c>
      <c r="G408" s="661" t="s">
        <v>2742</v>
      </c>
      <c r="H408" s="661" t="s">
        <v>1059</v>
      </c>
      <c r="I408" s="661" t="s">
        <v>2760</v>
      </c>
      <c r="J408" s="661" t="s">
        <v>2761</v>
      </c>
      <c r="K408" s="661" t="s">
        <v>2762</v>
      </c>
      <c r="L408" s="662">
        <v>116.8</v>
      </c>
      <c r="M408" s="662">
        <v>233.6</v>
      </c>
      <c r="N408" s="661">
        <v>2</v>
      </c>
      <c r="O408" s="742">
        <v>0.5</v>
      </c>
      <c r="P408" s="662"/>
      <c r="Q408" s="677">
        <v>0</v>
      </c>
      <c r="R408" s="661"/>
      <c r="S408" s="677">
        <v>0</v>
      </c>
      <c r="T408" s="742"/>
      <c r="U408" s="700">
        <v>0</v>
      </c>
    </row>
    <row r="409" spans="1:21" ht="14.4" customHeight="1" x14ac:dyDescent="0.3">
      <c r="A409" s="660">
        <v>11</v>
      </c>
      <c r="B409" s="661" t="s">
        <v>578</v>
      </c>
      <c r="C409" s="661">
        <v>89301112</v>
      </c>
      <c r="D409" s="740" t="s">
        <v>4351</v>
      </c>
      <c r="E409" s="741" t="s">
        <v>2629</v>
      </c>
      <c r="F409" s="661" t="s">
        <v>2621</v>
      </c>
      <c r="G409" s="661" t="s">
        <v>2887</v>
      </c>
      <c r="H409" s="661" t="s">
        <v>579</v>
      </c>
      <c r="I409" s="661" t="s">
        <v>2888</v>
      </c>
      <c r="J409" s="661" t="s">
        <v>2889</v>
      </c>
      <c r="K409" s="661" t="s">
        <v>2890</v>
      </c>
      <c r="L409" s="662">
        <v>1857.44</v>
      </c>
      <c r="M409" s="662">
        <v>1857.44</v>
      </c>
      <c r="N409" s="661">
        <v>1</v>
      </c>
      <c r="O409" s="742">
        <v>1</v>
      </c>
      <c r="P409" s="662"/>
      <c r="Q409" s="677">
        <v>0</v>
      </c>
      <c r="R409" s="661"/>
      <c r="S409" s="677">
        <v>0</v>
      </c>
      <c r="T409" s="742"/>
      <c r="U409" s="700">
        <v>0</v>
      </c>
    </row>
    <row r="410" spans="1:21" ht="14.4" customHeight="1" x14ac:dyDescent="0.3">
      <c r="A410" s="660">
        <v>11</v>
      </c>
      <c r="B410" s="661" t="s">
        <v>578</v>
      </c>
      <c r="C410" s="661">
        <v>89301112</v>
      </c>
      <c r="D410" s="740" t="s">
        <v>4351</v>
      </c>
      <c r="E410" s="741" t="s">
        <v>2629</v>
      </c>
      <c r="F410" s="661" t="s">
        <v>2621</v>
      </c>
      <c r="G410" s="661" t="s">
        <v>2667</v>
      </c>
      <c r="H410" s="661" t="s">
        <v>1059</v>
      </c>
      <c r="I410" s="661" t="s">
        <v>1077</v>
      </c>
      <c r="J410" s="661" t="s">
        <v>1078</v>
      </c>
      <c r="K410" s="661" t="s">
        <v>1079</v>
      </c>
      <c r="L410" s="662">
        <v>937.93</v>
      </c>
      <c r="M410" s="662">
        <v>15006.880000000001</v>
      </c>
      <c r="N410" s="661">
        <v>16</v>
      </c>
      <c r="O410" s="742">
        <v>6</v>
      </c>
      <c r="P410" s="662">
        <v>15006.880000000001</v>
      </c>
      <c r="Q410" s="677">
        <v>1</v>
      </c>
      <c r="R410" s="661">
        <v>16</v>
      </c>
      <c r="S410" s="677">
        <v>1</v>
      </c>
      <c r="T410" s="742">
        <v>6</v>
      </c>
      <c r="U410" s="700">
        <v>1</v>
      </c>
    </row>
    <row r="411" spans="1:21" ht="14.4" customHeight="1" x14ac:dyDescent="0.3">
      <c r="A411" s="660">
        <v>11</v>
      </c>
      <c r="B411" s="661" t="s">
        <v>578</v>
      </c>
      <c r="C411" s="661">
        <v>89301112</v>
      </c>
      <c r="D411" s="740" t="s">
        <v>4351</v>
      </c>
      <c r="E411" s="741" t="s">
        <v>2629</v>
      </c>
      <c r="F411" s="661" t="s">
        <v>2621</v>
      </c>
      <c r="G411" s="661" t="s">
        <v>2668</v>
      </c>
      <c r="H411" s="661" t="s">
        <v>1059</v>
      </c>
      <c r="I411" s="661" t="s">
        <v>1155</v>
      </c>
      <c r="J411" s="661" t="s">
        <v>612</v>
      </c>
      <c r="K411" s="661" t="s">
        <v>2505</v>
      </c>
      <c r="L411" s="662">
        <v>48.31</v>
      </c>
      <c r="M411" s="662">
        <v>48.31</v>
      </c>
      <c r="N411" s="661">
        <v>1</v>
      </c>
      <c r="O411" s="742">
        <v>1</v>
      </c>
      <c r="P411" s="662"/>
      <c r="Q411" s="677">
        <v>0</v>
      </c>
      <c r="R411" s="661"/>
      <c r="S411" s="677">
        <v>0</v>
      </c>
      <c r="T411" s="742"/>
      <c r="U411" s="700">
        <v>0</v>
      </c>
    </row>
    <row r="412" spans="1:21" ht="14.4" customHeight="1" x14ac:dyDescent="0.3">
      <c r="A412" s="660">
        <v>11</v>
      </c>
      <c r="B412" s="661" t="s">
        <v>578</v>
      </c>
      <c r="C412" s="661">
        <v>89301112</v>
      </c>
      <c r="D412" s="740" t="s">
        <v>4351</v>
      </c>
      <c r="E412" s="741" t="s">
        <v>2629</v>
      </c>
      <c r="F412" s="661" t="s">
        <v>2621</v>
      </c>
      <c r="G412" s="661" t="s">
        <v>2668</v>
      </c>
      <c r="H412" s="661" t="s">
        <v>1059</v>
      </c>
      <c r="I412" s="661" t="s">
        <v>1064</v>
      </c>
      <c r="J412" s="661" t="s">
        <v>612</v>
      </c>
      <c r="K412" s="661" t="s">
        <v>613</v>
      </c>
      <c r="L412" s="662">
        <v>96.63</v>
      </c>
      <c r="M412" s="662">
        <v>2319.1200000000008</v>
      </c>
      <c r="N412" s="661">
        <v>24</v>
      </c>
      <c r="O412" s="742">
        <v>23</v>
      </c>
      <c r="P412" s="662">
        <v>483.15</v>
      </c>
      <c r="Q412" s="677">
        <v>0.20833333333333326</v>
      </c>
      <c r="R412" s="661">
        <v>5</v>
      </c>
      <c r="S412" s="677">
        <v>0.20833333333333334</v>
      </c>
      <c r="T412" s="742">
        <v>5</v>
      </c>
      <c r="U412" s="700">
        <v>0.21739130434782608</v>
      </c>
    </row>
    <row r="413" spans="1:21" ht="14.4" customHeight="1" x14ac:dyDescent="0.3">
      <c r="A413" s="660">
        <v>11</v>
      </c>
      <c r="B413" s="661" t="s">
        <v>578</v>
      </c>
      <c r="C413" s="661">
        <v>89301112</v>
      </c>
      <c r="D413" s="740" t="s">
        <v>4351</v>
      </c>
      <c r="E413" s="741" t="s">
        <v>2629</v>
      </c>
      <c r="F413" s="661" t="s">
        <v>2621</v>
      </c>
      <c r="G413" s="661" t="s">
        <v>2668</v>
      </c>
      <c r="H413" s="661" t="s">
        <v>579</v>
      </c>
      <c r="I413" s="661" t="s">
        <v>2177</v>
      </c>
      <c r="J413" s="661" t="s">
        <v>612</v>
      </c>
      <c r="K413" s="661" t="s">
        <v>2735</v>
      </c>
      <c r="L413" s="662">
        <v>96.63</v>
      </c>
      <c r="M413" s="662">
        <v>96.63</v>
      </c>
      <c r="N413" s="661">
        <v>1</v>
      </c>
      <c r="O413" s="742">
        <v>0.5</v>
      </c>
      <c r="P413" s="662"/>
      <c r="Q413" s="677">
        <v>0</v>
      </c>
      <c r="R413" s="661"/>
      <c r="S413" s="677">
        <v>0</v>
      </c>
      <c r="T413" s="742"/>
      <c r="U413" s="700">
        <v>0</v>
      </c>
    </row>
    <row r="414" spans="1:21" ht="14.4" customHeight="1" x14ac:dyDescent="0.3">
      <c r="A414" s="660">
        <v>11</v>
      </c>
      <c r="B414" s="661" t="s">
        <v>578</v>
      </c>
      <c r="C414" s="661">
        <v>89301112</v>
      </c>
      <c r="D414" s="740" t="s">
        <v>4351</v>
      </c>
      <c r="E414" s="741" t="s">
        <v>2629</v>
      </c>
      <c r="F414" s="661" t="s">
        <v>2621</v>
      </c>
      <c r="G414" s="661" t="s">
        <v>2891</v>
      </c>
      <c r="H414" s="661" t="s">
        <v>579</v>
      </c>
      <c r="I414" s="661" t="s">
        <v>663</v>
      </c>
      <c r="J414" s="661" t="s">
        <v>2892</v>
      </c>
      <c r="K414" s="661" t="s">
        <v>1890</v>
      </c>
      <c r="L414" s="662">
        <v>0</v>
      </c>
      <c r="M414" s="662">
        <v>0</v>
      </c>
      <c r="N414" s="661">
        <v>1</v>
      </c>
      <c r="O414" s="742">
        <v>1</v>
      </c>
      <c r="P414" s="662"/>
      <c r="Q414" s="677"/>
      <c r="R414" s="661"/>
      <c r="S414" s="677">
        <v>0</v>
      </c>
      <c r="T414" s="742"/>
      <c r="U414" s="700">
        <v>0</v>
      </c>
    </row>
    <row r="415" spans="1:21" ht="14.4" customHeight="1" x14ac:dyDescent="0.3">
      <c r="A415" s="660">
        <v>11</v>
      </c>
      <c r="B415" s="661" t="s">
        <v>578</v>
      </c>
      <c r="C415" s="661">
        <v>89301112</v>
      </c>
      <c r="D415" s="740" t="s">
        <v>4351</v>
      </c>
      <c r="E415" s="741" t="s">
        <v>2629</v>
      </c>
      <c r="F415" s="661" t="s">
        <v>2621</v>
      </c>
      <c r="G415" s="661" t="s">
        <v>2674</v>
      </c>
      <c r="H415" s="661" t="s">
        <v>579</v>
      </c>
      <c r="I415" s="661" t="s">
        <v>736</v>
      </c>
      <c r="J415" s="661" t="s">
        <v>2675</v>
      </c>
      <c r="K415" s="661" t="s">
        <v>2676</v>
      </c>
      <c r="L415" s="662">
        <v>0</v>
      </c>
      <c r="M415" s="662">
        <v>0</v>
      </c>
      <c r="N415" s="661">
        <v>1</v>
      </c>
      <c r="O415" s="742">
        <v>1</v>
      </c>
      <c r="P415" s="662"/>
      <c r="Q415" s="677"/>
      <c r="R415" s="661"/>
      <c r="S415" s="677">
        <v>0</v>
      </c>
      <c r="T415" s="742"/>
      <c r="U415" s="700">
        <v>0</v>
      </c>
    </row>
    <row r="416" spans="1:21" ht="14.4" customHeight="1" x14ac:dyDescent="0.3">
      <c r="A416" s="660">
        <v>11</v>
      </c>
      <c r="B416" s="661" t="s">
        <v>578</v>
      </c>
      <c r="C416" s="661">
        <v>89301112</v>
      </c>
      <c r="D416" s="740" t="s">
        <v>4351</v>
      </c>
      <c r="E416" s="741" t="s">
        <v>2629</v>
      </c>
      <c r="F416" s="661" t="s">
        <v>2621</v>
      </c>
      <c r="G416" s="661" t="s">
        <v>2713</v>
      </c>
      <c r="H416" s="661" t="s">
        <v>1059</v>
      </c>
      <c r="I416" s="661" t="s">
        <v>1812</v>
      </c>
      <c r="J416" s="661" t="s">
        <v>1112</v>
      </c>
      <c r="K416" s="661" t="s">
        <v>2582</v>
      </c>
      <c r="L416" s="662">
        <v>163.72999999999999</v>
      </c>
      <c r="M416" s="662">
        <v>327.45999999999998</v>
      </c>
      <c r="N416" s="661">
        <v>2</v>
      </c>
      <c r="O416" s="742">
        <v>1</v>
      </c>
      <c r="P416" s="662">
        <v>327.45999999999998</v>
      </c>
      <c r="Q416" s="677">
        <v>1</v>
      </c>
      <c r="R416" s="661">
        <v>2</v>
      </c>
      <c r="S416" s="677">
        <v>1</v>
      </c>
      <c r="T416" s="742">
        <v>1</v>
      </c>
      <c r="U416" s="700">
        <v>1</v>
      </c>
    </row>
    <row r="417" spans="1:21" ht="14.4" customHeight="1" x14ac:dyDescent="0.3">
      <c r="A417" s="660">
        <v>11</v>
      </c>
      <c r="B417" s="661" t="s">
        <v>578</v>
      </c>
      <c r="C417" s="661">
        <v>89301112</v>
      </c>
      <c r="D417" s="740" t="s">
        <v>4351</v>
      </c>
      <c r="E417" s="741" t="s">
        <v>2629</v>
      </c>
      <c r="F417" s="661" t="s">
        <v>2621</v>
      </c>
      <c r="G417" s="661" t="s">
        <v>2713</v>
      </c>
      <c r="H417" s="661" t="s">
        <v>1059</v>
      </c>
      <c r="I417" s="661" t="s">
        <v>2893</v>
      </c>
      <c r="J417" s="661" t="s">
        <v>2774</v>
      </c>
      <c r="K417" s="661" t="s">
        <v>2894</v>
      </c>
      <c r="L417" s="662">
        <v>314.33999999999997</v>
      </c>
      <c r="M417" s="662">
        <v>314.33999999999997</v>
      </c>
      <c r="N417" s="661">
        <v>1</v>
      </c>
      <c r="O417" s="742">
        <v>1</v>
      </c>
      <c r="P417" s="662"/>
      <c r="Q417" s="677">
        <v>0</v>
      </c>
      <c r="R417" s="661"/>
      <c r="S417" s="677">
        <v>0</v>
      </c>
      <c r="T417" s="742"/>
      <c r="U417" s="700">
        <v>0</v>
      </c>
    </row>
    <row r="418" spans="1:21" ht="14.4" customHeight="1" x14ac:dyDescent="0.3">
      <c r="A418" s="660">
        <v>11</v>
      </c>
      <c r="B418" s="661" t="s">
        <v>578</v>
      </c>
      <c r="C418" s="661">
        <v>89301112</v>
      </c>
      <c r="D418" s="740" t="s">
        <v>4351</v>
      </c>
      <c r="E418" s="741" t="s">
        <v>2629</v>
      </c>
      <c r="F418" s="661" t="s">
        <v>2621</v>
      </c>
      <c r="G418" s="661" t="s">
        <v>2848</v>
      </c>
      <c r="H418" s="661" t="s">
        <v>579</v>
      </c>
      <c r="I418" s="661" t="s">
        <v>2849</v>
      </c>
      <c r="J418" s="661" t="s">
        <v>2850</v>
      </c>
      <c r="K418" s="661" t="s">
        <v>881</v>
      </c>
      <c r="L418" s="662">
        <v>154.33000000000001</v>
      </c>
      <c r="M418" s="662">
        <v>154.33000000000001</v>
      </c>
      <c r="N418" s="661">
        <v>1</v>
      </c>
      <c r="O418" s="742">
        <v>0.5</v>
      </c>
      <c r="P418" s="662"/>
      <c r="Q418" s="677">
        <v>0</v>
      </c>
      <c r="R418" s="661"/>
      <c r="S418" s="677">
        <v>0</v>
      </c>
      <c r="T418" s="742"/>
      <c r="U418" s="700">
        <v>0</v>
      </c>
    </row>
    <row r="419" spans="1:21" ht="14.4" customHeight="1" x14ac:dyDescent="0.3">
      <c r="A419" s="660">
        <v>11</v>
      </c>
      <c r="B419" s="661" t="s">
        <v>578</v>
      </c>
      <c r="C419" s="661">
        <v>89301112</v>
      </c>
      <c r="D419" s="740" t="s">
        <v>4351</v>
      </c>
      <c r="E419" s="741" t="s">
        <v>2629</v>
      </c>
      <c r="F419" s="661" t="s">
        <v>2622</v>
      </c>
      <c r="G419" s="661" t="s">
        <v>2895</v>
      </c>
      <c r="H419" s="661" t="s">
        <v>579</v>
      </c>
      <c r="I419" s="661" t="s">
        <v>2896</v>
      </c>
      <c r="J419" s="661" t="s">
        <v>2897</v>
      </c>
      <c r="K419" s="661" t="s">
        <v>2898</v>
      </c>
      <c r="L419" s="662">
        <v>0</v>
      </c>
      <c r="M419" s="662">
        <v>0</v>
      </c>
      <c r="N419" s="661">
        <v>19</v>
      </c>
      <c r="O419" s="742">
        <v>19</v>
      </c>
      <c r="P419" s="662"/>
      <c r="Q419" s="677"/>
      <c r="R419" s="661"/>
      <c r="S419" s="677">
        <v>0</v>
      </c>
      <c r="T419" s="742"/>
      <c r="U419" s="700">
        <v>0</v>
      </c>
    </row>
    <row r="420" spans="1:21" ht="14.4" customHeight="1" x14ac:dyDescent="0.3">
      <c r="A420" s="660">
        <v>11</v>
      </c>
      <c r="B420" s="661" t="s">
        <v>578</v>
      </c>
      <c r="C420" s="661">
        <v>89301112</v>
      </c>
      <c r="D420" s="740" t="s">
        <v>4351</v>
      </c>
      <c r="E420" s="741" t="s">
        <v>2629</v>
      </c>
      <c r="F420" s="661" t="s">
        <v>2622</v>
      </c>
      <c r="G420" s="661" t="s">
        <v>2899</v>
      </c>
      <c r="H420" s="661" t="s">
        <v>579</v>
      </c>
      <c r="I420" s="661" t="s">
        <v>2900</v>
      </c>
      <c r="J420" s="661" t="s">
        <v>2901</v>
      </c>
      <c r="K420" s="661" t="s">
        <v>2902</v>
      </c>
      <c r="L420" s="662">
        <v>186.96</v>
      </c>
      <c r="M420" s="662">
        <v>560.88</v>
      </c>
      <c r="N420" s="661">
        <v>3</v>
      </c>
      <c r="O420" s="742">
        <v>3</v>
      </c>
      <c r="P420" s="662">
        <v>560.88</v>
      </c>
      <c r="Q420" s="677">
        <v>1</v>
      </c>
      <c r="R420" s="661">
        <v>3</v>
      </c>
      <c r="S420" s="677">
        <v>1</v>
      </c>
      <c r="T420" s="742">
        <v>3</v>
      </c>
      <c r="U420" s="700">
        <v>1</v>
      </c>
    </row>
    <row r="421" spans="1:21" ht="14.4" customHeight="1" x14ac:dyDescent="0.3">
      <c r="A421" s="660">
        <v>11</v>
      </c>
      <c r="B421" s="661" t="s">
        <v>578</v>
      </c>
      <c r="C421" s="661">
        <v>89301112</v>
      </c>
      <c r="D421" s="740" t="s">
        <v>4351</v>
      </c>
      <c r="E421" s="741" t="s">
        <v>2629</v>
      </c>
      <c r="F421" s="661" t="s">
        <v>2622</v>
      </c>
      <c r="G421" s="661" t="s">
        <v>2899</v>
      </c>
      <c r="H421" s="661" t="s">
        <v>579</v>
      </c>
      <c r="I421" s="661" t="s">
        <v>2903</v>
      </c>
      <c r="J421" s="661" t="s">
        <v>2904</v>
      </c>
      <c r="K421" s="661" t="s">
        <v>2905</v>
      </c>
      <c r="L421" s="662">
        <v>35.75</v>
      </c>
      <c r="M421" s="662">
        <v>214.5</v>
      </c>
      <c r="N421" s="661">
        <v>6</v>
      </c>
      <c r="O421" s="742">
        <v>5</v>
      </c>
      <c r="P421" s="662">
        <v>214.5</v>
      </c>
      <c r="Q421" s="677">
        <v>1</v>
      </c>
      <c r="R421" s="661">
        <v>6</v>
      </c>
      <c r="S421" s="677">
        <v>1</v>
      </c>
      <c r="T421" s="742">
        <v>5</v>
      </c>
      <c r="U421" s="700">
        <v>1</v>
      </c>
    </row>
    <row r="422" spans="1:21" ht="14.4" customHeight="1" x14ac:dyDescent="0.3">
      <c r="A422" s="660">
        <v>11</v>
      </c>
      <c r="B422" s="661" t="s">
        <v>578</v>
      </c>
      <c r="C422" s="661">
        <v>89301112</v>
      </c>
      <c r="D422" s="740" t="s">
        <v>4351</v>
      </c>
      <c r="E422" s="741" t="s">
        <v>2629</v>
      </c>
      <c r="F422" s="661" t="s">
        <v>2622</v>
      </c>
      <c r="G422" s="661" t="s">
        <v>2677</v>
      </c>
      <c r="H422" s="661" t="s">
        <v>579</v>
      </c>
      <c r="I422" s="661" t="s">
        <v>2678</v>
      </c>
      <c r="J422" s="661" t="s">
        <v>2679</v>
      </c>
      <c r="K422" s="661" t="s">
        <v>2680</v>
      </c>
      <c r="L422" s="662">
        <v>200</v>
      </c>
      <c r="M422" s="662">
        <v>1600</v>
      </c>
      <c r="N422" s="661">
        <v>8</v>
      </c>
      <c r="O422" s="742">
        <v>4</v>
      </c>
      <c r="P422" s="662">
        <v>800</v>
      </c>
      <c r="Q422" s="677">
        <v>0.5</v>
      </c>
      <c r="R422" s="661">
        <v>4</v>
      </c>
      <c r="S422" s="677">
        <v>0.5</v>
      </c>
      <c r="T422" s="742">
        <v>2</v>
      </c>
      <c r="U422" s="700">
        <v>0.5</v>
      </c>
    </row>
    <row r="423" spans="1:21" ht="14.4" customHeight="1" x14ac:dyDescent="0.3">
      <c r="A423" s="660">
        <v>11</v>
      </c>
      <c r="B423" s="661" t="s">
        <v>578</v>
      </c>
      <c r="C423" s="661">
        <v>89301112</v>
      </c>
      <c r="D423" s="740" t="s">
        <v>4351</v>
      </c>
      <c r="E423" s="741" t="s">
        <v>2629</v>
      </c>
      <c r="F423" s="661" t="s">
        <v>2622</v>
      </c>
      <c r="G423" s="661" t="s">
        <v>2677</v>
      </c>
      <c r="H423" s="661" t="s">
        <v>579</v>
      </c>
      <c r="I423" s="661" t="s">
        <v>2681</v>
      </c>
      <c r="J423" s="661" t="s">
        <v>2682</v>
      </c>
      <c r="K423" s="661" t="s">
        <v>2683</v>
      </c>
      <c r="L423" s="662">
        <v>278.75</v>
      </c>
      <c r="M423" s="662">
        <v>11150</v>
      </c>
      <c r="N423" s="661">
        <v>40</v>
      </c>
      <c r="O423" s="742">
        <v>20</v>
      </c>
      <c r="P423" s="662">
        <v>10592.5</v>
      </c>
      <c r="Q423" s="677">
        <v>0.95</v>
      </c>
      <c r="R423" s="661">
        <v>38</v>
      </c>
      <c r="S423" s="677">
        <v>0.95</v>
      </c>
      <c r="T423" s="742">
        <v>19</v>
      </c>
      <c r="U423" s="700">
        <v>0.95</v>
      </c>
    </row>
    <row r="424" spans="1:21" ht="14.4" customHeight="1" x14ac:dyDescent="0.3">
      <c r="A424" s="660">
        <v>11</v>
      </c>
      <c r="B424" s="661" t="s">
        <v>578</v>
      </c>
      <c r="C424" s="661">
        <v>89301112</v>
      </c>
      <c r="D424" s="740" t="s">
        <v>4351</v>
      </c>
      <c r="E424" s="741" t="s">
        <v>2629</v>
      </c>
      <c r="F424" s="661" t="s">
        <v>2622</v>
      </c>
      <c r="G424" s="661" t="s">
        <v>2906</v>
      </c>
      <c r="H424" s="661" t="s">
        <v>579</v>
      </c>
      <c r="I424" s="661" t="s">
        <v>2907</v>
      </c>
      <c r="J424" s="661" t="s">
        <v>2908</v>
      </c>
      <c r="K424" s="661" t="s">
        <v>2909</v>
      </c>
      <c r="L424" s="662">
        <v>1659.44</v>
      </c>
      <c r="M424" s="662">
        <v>8297.2000000000007</v>
      </c>
      <c r="N424" s="661">
        <v>5</v>
      </c>
      <c r="O424" s="742">
        <v>5</v>
      </c>
      <c r="P424" s="662">
        <v>8297.2000000000007</v>
      </c>
      <c r="Q424" s="677">
        <v>1</v>
      </c>
      <c r="R424" s="661">
        <v>5</v>
      </c>
      <c r="S424" s="677">
        <v>1</v>
      </c>
      <c r="T424" s="742">
        <v>5</v>
      </c>
      <c r="U424" s="700">
        <v>1</v>
      </c>
    </row>
    <row r="425" spans="1:21" ht="14.4" customHeight="1" x14ac:dyDescent="0.3">
      <c r="A425" s="660">
        <v>11</v>
      </c>
      <c r="B425" s="661" t="s">
        <v>578</v>
      </c>
      <c r="C425" s="661">
        <v>89301112</v>
      </c>
      <c r="D425" s="740" t="s">
        <v>4351</v>
      </c>
      <c r="E425" s="741" t="s">
        <v>2629</v>
      </c>
      <c r="F425" s="661" t="s">
        <v>2622</v>
      </c>
      <c r="G425" s="661" t="s">
        <v>2906</v>
      </c>
      <c r="H425" s="661" t="s">
        <v>579</v>
      </c>
      <c r="I425" s="661" t="s">
        <v>2910</v>
      </c>
      <c r="J425" s="661" t="s">
        <v>2911</v>
      </c>
      <c r="K425" s="661" t="s">
        <v>2912</v>
      </c>
      <c r="L425" s="662">
        <v>553.15</v>
      </c>
      <c r="M425" s="662">
        <v>1659.4499999999998</v>
      </c>
      <c r="N425" s="661">
        <v>3</v>
      </c>
      <c r="O425" s="742">
        <v>1</v>
      </c>
      <c r="P425" s="662">
        <v>1659.4499999999998</v>
      </c>
      <c r="Q425" s="677">
        <v>1</v>
      </c>
      <c r="R425" s="661">
        <v>3</v>
      </c>
      <c r="S425" s="677">
        <v>1</v>
      </c>
      <c r="T425" s="742">
        <v>1</v>
      </c>
      <c r="U425" s="700">
        <v>1</v>
      </c>
    </row>
    <row r="426" spans="1:21" ht="14.4" customHeight="1" x14ac:dyDescent="0.3">
      <c r="A426" s="660">
        <v>11</v>
      </c>
      <c r="B426" s="661" t="s">
        <v>578</v>
      </c>
      <c r="C426" s="661">
        <v>89301112</v>
      </c>
      <c r="D426" s="740" t="s">
        <v>4351</v>
      </c>
      <c r="E426" s="741" t="s">
        <v>2629</v>
      </c>
      <c r="F426" s="661" t="s">
        <v>2622</v>
      </c>
      <c r="G426" s="661" t="s">
        <v>2684</v>
      </c>
      <c r="H426" s="661" t="s">
        <v>579</v>
      </c>
      <c r="I426" s="661" t="s">
        <v>2812</v>
      </c>
      <c r="J426" s="661" t="s">
        <v>2813</v>
      </c>
      <c r="K426" s="661" t="s">
        <v>2814</v>
      </c>
      <c r="L426" s="662">
        <v>245.43</v>
      </c>
      <c r="M426" s="662">
        <v>245.43</v>
      </c>
      <c r="N426" s="661">
        <v>1</v>
      </c>
      <c r="O426" s="742">
        <v>1</v>
      </c>
      <c r="P426" s="662">
        <v>245.43</v>
      </c>
      <c r="Q426" s="677">
        <v>1</v>
      </c>
      <c r="R426" s="661">
        <v>1</v>
      </c>
      <c r="S426" s="677">
        <v>1</v>
      </c>
      <c r="T426" s="742">
        <v>1</v>
      </c>
      <c r="U426" s="700">
        <v>1</v>
      </c>
    </row>
    <row r="427" spans="1:21" ht="14.4" customHeight="1" x14ac:dyDescent="0.3">
      <c r="A427" s="660">
        <v>11</v>
      </c>
      <c r="B427" s="661" t="s">
        <v>578</v>
      </c>
      <c r="C427" s="661">
        <v>89301112</v>
      </c>
      <c r="D427" s="740" t="s">
        <v>4351</v>
      </c>
      <c r="E427" s="741" t="s">
        <v>2629</v>
      </c>
      <c r="F427" s="661" t="s">
        <v>2622</v>
      </c>
      <c r="G427" s="661" t="s">
        <v>2684</v>
      </c>
      <c r="H427" s="661" t="s">
        <v>579</v>
      </c>
      <c r="I427" s="661" t="s">
        <v>2913</v>
      </c>
      <c r="J427" s="661" t="s">
        <v>2914</v>
      </c>
      <c r="K427" s="661" t="s">
        <v>2915</v>
      </c>
      <c r="L427" s="662">
        <v>179.2</v>
      </c>
      <c r="M427" s="662">
        <v>179.2</v>
      </c>
      <c r="N427" s="661">
        <v>1</v>
      </c>
      <c r="O427" s="742">
        <v>1</v>
      </c>
      <c r="P427" s="662">
        <v>179.2</v>
      </c>
      <c r="Q427" s="677">
        <v>1</v>
      </c>
      <c r="R427" s="661">
        <v>1</v>
      </c>
      <c r="S427" s="677">
        <v>1</v>
      </c>
      <c r="T427" s="742">
        <v>1</v>
      </c>
      <c r="U427" s="700">
        <v>1</v>
      </c>
    </row>
    <row r="428" spans="1:21" ht="14.4" customHeight="1" x14ac:dyDescent="0.3">
      <c r="A428" s="660">
        <v>11</v>
      </c>
      <c r="B428" s="661" t="s">
        <v>578</v>
      </c>
      <c r="C428" s="661">
        <v>89301112</v>
      </c>
      <c r="D428" s="740" t="s">
        <v>4351</v>
      </c>
      <c r="E428" s="741" t="s">
        <v>2629</v>
      </c>
      <c r="F428" s="661" t="s">
        <v>2622</v>
      </c>
      <c r="G428" s="661" t="s">
        <v>2684</v>
      </c>
      <c r="H428" s="661" t="s">
        <v>579</v>
      </c>
      <c r="I428" s="661" t="s">
        <v>2688</v>
      </c>
      <c r="J428" s="661" t="s">
        <v>2689</v>
      </c>
      <c r="K428" s="661" t="s">
        <v>2690</v>
      </c>
      <c r="L428" s="662">
        <v>1000</v>
      </c>
      <c r="M428" s="662">
        <v>1000</v>
      </c>
      <c r="N428" s="661">
        <v>1</v>
      </c>
      <c r="O428" s="742">
        <v>1</v>
      </c>
      <c r="P428" s="662">
        <v>1000</v>
      </c>
      <c r="Q428" s="677">
        <v>1</v>
      </c>
      <c r="R428" s="661">
        <v>1</v>
      </c>
      <c r="S428" s="677">
        <v>1</v>
      </c>
      <c r="T428" s="742">
        <v>1</v>
      </c>
      <c r="U428" s="700">
        <v>1</v>
      </c>
    </row>
    <row r="429" spans="1:21" ht="14.4" customHeight="1" x14ac:dyDescent="0.3">
      <c r="A429" s="660">
        <v>11</v>
      </c>
      <c r="B429" s="661" t="s">
        <v>578</v>
      </c>
      <c r="C429" s="661">
        <v>89301112</v>
      </c>
      <c r="D429" s="740" t="s">
        <v>4351</v>
      </c>
      <c r="E429" s="741" t="s">
        <v>2629</v>
      </c>
      <c r="F429" s="661" t="s">
        <v>2622</v>
      </c>
      <c r="G429" s="661" t="s">
        <v>2684</v>
      </c>
      <c r="H429" s="661" t="s">
        <v>579</v>
      </c>
      <c r="I429" s="661" t="s">
        <v>2717</v>
      </c>
      <c r="J429" s="661" t="s">
        <v>2718</v>
      </c>
      <c r="K429" s="661" t="s">
        <v>2719</v>
      </c>
      <c r="L429" s="662">
        <v>350</v>
      </c>
      <c r="M429" s="662">
        <v>350</v>
      </c>
      <c r="N429" s="661">
        <v>1</v>
      </c>
      <c r="O429" s="742">
        <v>1</v>
      </c>
      <c r="P429" s="662">
        <v>350</v>
      </c>
      <c r="Q429" s="677">
        <v>1</v>
      </c>
      <c r="R429" s="661">
        <v>1</v>
      </c>
      <c r="S429" s="677">
        <v>1</v>
      </c>
      <c r="T429" s="742">
        <v>1</v>
      </c>
      <c r="U429" s="700">
        <v>1</v>
      </c>
    </row>
    <row r="430" spans="1:21" ht="14.4" customHeight="1" x14ac:dyDescent="0.3">
      <c r="A430" s="660">
        <v>11</v>
      </c>
      <c r="B430" s="661" t="s">
        <v>578</v>
      </c>
      <c r="C430" s="661">
        <v>89301112</v>
      </c>
      <c r="D430" s="740" t="s">
        <v>4351</v>
      </c>
      <c r="E430" s="741" t="s">
        <v>2629</v>
      </c>
      <c r="F430" s="661" t="s">
        <v>2622</v>
      </c>
      <c r="G430" s="661" t="s">
        <v>2684</v>
      </c>
      <c r="H430" s="661" t="s">
        <v>579</v>
      </c>
      <c r="I430" s="661" t="s">
        <v>2803</v>
      </c>
      <c r="J430" s="661" t="s">
        <v>2804</v>
      </c>
      <c r="K430" s="661" t="s">
        <v>2805</v>
      </c>
      <c r="L430" s="662">
        <v>270</v>
      </c>
      <c r="M430" s="662">
        <v>270</v>
      </c>
      <c r="N430" s="661">
        <v>1</v>
      </c>
      <c r="O430" s="742">
        <v>1</v>
      </c>
      <c r="P430" s="662"/>
      <c r="Q430" s="677">
        <v>0</v>
      </c>
      <c r="R430" s="661"/>
      <c r="S430" s="677">
        <v>0</v>
      </c>
      <c r="T430" s="742"/>
      <c r="U430" s="700">
        <v>0</v>
      </c>
    </row>
    <row r="431" spans="1:21" ht="14.4" customHeight="1" x14ac:dyDescent="0.3">
      <c r="A431" s="660">
        <v>11</v>
      </c>
      <c r="B431" s="661" t="s">
        <v>578</v>
      </c>
      <c r="C431" s="661">
        <v>89301112</v>
      </c>
      <c r="D431" s="740" t="s">
        <v>4351</v>
      </c>
      <c r="E431" s="741" t="s">
        <v>2629</v>
      </c>
      <c r="F431" s="661" t="s">
        <v>2622</v>
      </c>
      <c r="G431" s="661" t="s">
        <v>2684</v>
      </c>
      <c r="H431" s="661" t="s">
        <v>579</v>
      </c>
      <c r="I431" s="661" t="s">
        <v>2916</v>
      </c>
      <c r="J431" s="661" t="s">
        <v>2917</v>
      </c>
      <c r="K431" s="661" t="s">
        <v>2918</v>
      </c>
      <c r="L431" s="662">
        <v>350</v>
      </c>
      <c r="M431" s="662">
        <v>350</v>
      </c>
      <c r="N431" s="661">
        <v>1</v>
      </c>
      <c r="O431" s="742">
        <v>1</v>
      </c>
      <c r="P431" s="662">
        <v>350</v>
      </c>
      <c r="Q431" s="677">
        <v>1</v>
      </c>
      <c r="R431" s="661">
        <v>1</v>
      </c>
      <c r="S431" s="677">
        <v>1</v>
      </c>
      <c r="T431" s="742">
        <v>1</v>
      </c>
      <c r="U431" s="700">
        <v>1</v>
      </c>
    </row>
    <row r="432" spans="1:21" ht="14.4" customHeight="1" x14ac:dyDescent="0.3">
      <c r="A432" s="660">
        <v>11</v>
      </c>
      <c r="B432" s="661" t="s">
        <v>578</v>
      </c>
      <c r="C432" s="661">
        <v>89301112</v>
      </c>
      <c r="D432" s="740" t="s">
        <v>4351</v>
      </c>
      <c r="E432" s="741" t="s">
        <v>2629</v>
      </c>
      <c r="F432" s="661" t="s">
        <v>2622</v>
      </c>
      <c r="G432" s="661" t="s">
        <v>2684</v>
      </c>
      <c r="H432" s="661" t="s">
        <v>579</v>
      </c>
      <c r="I432" s="661" t="s">
        <v>2919</v>
      </c>
      <c r="J432" s="661" t="s">
        <v>2920</v>
      </c>
      <c r="K432" s="661" t="s">
        <v>2921</v>
      </c>
      <c r="L432" s="662">
        <v>969.57</v>
      </c>
      <c r="M432" s="662">
        <v>969.57</v>
      </c>
      <c r="N432" s="661">
        <v>1</v>
      </c>
      <c r="O432" s="742">
        <v>1</v>
      </c>
      <c r="P432" s="662">
        <v>969.57</v>
      </c>
      <c r="Q432" s="677">
        <v>1</v>
      </c>
      <c r="R432" s="661">
        <v>1</v>
      </c>
      <c r="S432" s="677">
        <v>1</v>
      </c>
      <c r="T432" s="742">
        <v>1</v>
      </c>
      <c r="U432" s="700">
        <v>1</v>
      </c>
    </row>
    <row r="433" spans="1:21" ht="14.4" customHeight="1" x14ac:dyDescent="0.3">
      <c r="A433" s="660">
        <v>11</v>
      </c>
      <c r="B433" s="661" t="s">
        <v>578</v>
      </c>
      <c r="C433" s="661">
        <v>89301112</v>
      </c>
      <c r="D433" s="740" t="s">
        <v>4351</v>
      </c>
      <c r="E433" s="741" t="s">
        <v>2629</v>
      </c>
      <c r="F433" s="661" t="s">
        <v>2622</v>
      </c>
      <c r="G433" s="661" t="s">
        <v>2684</v>
      </c>
      <c r="H433" s="661" t="s">
        <v>579</v>
      </c>
      <c r="I433" s="661" t="s">
        <v>2922</v>
      </c>
      <c r="J433" s="661" t="s">
        <v>2923</v>
      </c>
      <c r="K433" s="661" t="s">
        <v>2924</v>
      </c>
      <c r="L433" s="662">
        <v>1545.22</v>
      </c>
      <c r="M433" s="662">
        <v>1545.22</v>
      </c>
      <c r="N433" s="661">
        <v>1</v>
      </c>
      <c r="O433" s="742">
        <v>1</v>
      </c>
      <c r="P433" s="662"/>
      <c r="Q433" s="677">
        <v>0</v>
      </c>
      <c r="R433" s="661"/>
      <c r="S433" s="677">
        <v>0</v>
      </c>
      <c r="T433" s="742"/>
      <c r="U433" s="700">
        <v>0</v>
      </c>
    </row>
    <row r="434" spans="1:21" ht="14.4" customHeight="1" x14ac:dyDescent="0.3">
      <c r="A434" s="660">
        <v>11</v>
      </c>
      <c r="B434" s="661" t="s">
        <v>578</v>
      </c>
      <c r="C434" s="661">
        <v>89301112</v>
      </c>
      <c r="D434" s="740" t="s">
        <v>4351</v>
      </c>
      <c r="E434" s="741" t="s">
        <v>2629</v>
      </c>
      <c r="F434" s="661" t="s">
        <v>2622</v>
      </c>
      <c r="G434" s="661" t="s">
        <v>2684</v>
      </c>
      <c r="H434" s="661" t="s">
        <v>579</v>
      </c>
      <c r="I434" s="661" t="s">
        <v>2697</v>
      </c>
      <c r="J434" s="661" t="s">
        <v>2698</v>
      </c>
      <c r="K434" s="661" t="s">
        <v>2699</v>
      </c>
      <c r="L434" s="662">
        <v>971.25</v>
      </c>
      <c r="M434" s="662">
        <v>3885</v>
      </c>
      <c r="N434" s="661">
        <v>4</v>
      </c>
      <c r="O434" s="742">
        <v>4</v>
      </c>
      <c r="P434" s="662">
        <v>2913.75</v>
      </c>
      <c r="Q434" s="677">
        <v>0.75</v>
      </c>
      <c r="R434" s="661">
        <v>3</v>
      </c>
      <c r="S434" s="677">
        <v>0.75</v>
      </c>
      <c r="T434" s="742">
        <v>3</v>
      </c>
      <c r="U434" s="700">
        <v>0.75</v>
      </c>
    </row>
    <row r="435" spans="1:21" ht="14.4" customHeight="1" x14ac:dyDescent="0.3">
      <c r="A435" s="660">
        <v>11</v>
      </c>
      <c r="B435" s="661" t="s">
        <v>578</v>
      </c>
      <c r="C435" s="661">
        <v>89301112</v>
      </c>
      <c r="D435" s="740" t="s">
        <v>4351</v>
      </c>
      <c r="E435" s="741" t="s">
        <v>2629</v>
      </c>
      <c r="F435" s="661" t="s">
        <v>2622</v>
      </c>
      <c r="G435" s="661" t="s">
        <v>2684</v>
      </c>
      <c r="H435" s="661" t="s">
        <v>579</v>
      </c>
      <c r="I435" s="661" t="s">
        <v>2925</v>
      </c>
      <c r="J435" s="661" t="s">
        <v>2926</v>
      </c>
      <c r="K435" s="661"/>
      <c r="L435" s="662">
        <v>600</v>
      </c>
      <c r="M435" s="662">
        <v>1800</v>
      </c>
      <c r="N435" s="661">
        <v>3</v>
      </c>
      <c r="O435" s="742">
        <v>3</v>
      </c>
      <c r="P435" s="662">
        <v>1800</v>
      </c>
      <c r="Q435" s="677">
        <v>1</v>
      </c>
      <c r="R435" s="661">
        <v>3</v>
      </c>
      <c r="S435" s="677">
        <v>1</v>
      </c>
      <c r="T435" s="742">
        <v>3</v>
      </c>
      <c r="U435" s="700">
        <v>1</v>
      </c>
    </row>
    <row r="436" spans="1:21" ht="14.4" customHeight="1" x14ac:dyDescent="0.3">
      <c r="A436" s="660">
        <v>11</v>
      </c>
      <c r="B436" s="661" t="s">
        <v>578</v>
      </c>
      <c r="C436" s="661">
        <v>89301112</v>
      </c>
      <c r="D436" s="740" t="s">
        <v>4351</v>
      </c>
      <c r="E436" s="741" t="s">
        <v>2629</v>
      </c>
      <c r="F436" s="661" t="s">
        <v>2622</v>
      </c>
      <c r="G436" s="661" t="s">
        <v>2684</v>
      </c>
      <c r="H436" s="661" t="s">
        <v>579</v>
      </c>
      <c r="I436" s="661" t="s">
        <v>2927</v>
      </c>
      <c r="J436" s="661" t="s">
        <v>2928</v>
      </c>
      <c r="K436" s="661" t="s">
        <v>2929</v>
      </c>
      <c r="L436" s="662">
        <v>1600</v>
      </c>
      <c r="M436" s="662">
        <v>4800</v>
      </c>
      <c r="N436" s="661">
        <v>3</v>
      </c>
      <c r="O436" s="742">
        <v>3</v>
      </c>
      <c r="P436" s="662">
        <v>4800</v>
      </c>
      <c r="Q436" s="677">
        <v>1</v>
      </c>
      <c r="R436" s="661">
        <v>3</v>
      </c>
      <c r="S436" s="677">
        <v>1</v>
      </c>
      <c r="T436" s="742">
        <v>3</v>
      </c>
      <c r="U436" s="700">
        <v>1</v>
      </c>
    </row>
    <row r="437" spans="1:21" ht="14.4" customHeight="1" x14ac:dyDescent="0.3">
      <c r="A437" s="660">
        <v>11</v>
      </c>
      <c r="B437" s="661" t="s">
        <v>578</v>
      </c>
      <c r="C437" s="661">
        <v>89301112</v>
      </c>
      <c r="D437" s="740" t="s">
        <v>4351</v>
      </c>
      <c r="E437" s="741" t="s">
        <v>2629</v>
      </c>
      <c r="F437" s="661" t="s">
        <v>2622</v>
      </c>
      <c r="G437" s="661" t="s">
        <v>2684</v>
      </c>
      <c r="H437" s="661" t="s">
        <v>579</v>
      </c>
      <c r="I437" s="661" t="s">
        <v>2930</v>
      </c>
      <c r="J437" s="661" t="s">
        <v>2931</v>
      </c>
      <c r="K437" s="661" t="s">
        <v>2932</v>
      </c>
      <c r="L437" s="662">
        <v>600</v>
      </c>
      <c r="M437" s="662">
        <v>600</v>
      </c>
      <c r="N437" s="661">
        <v>1</v>
      </c>
      <c r="O437" s="742">
        <v>1</v>
      </c>
      <c r="P437" s="662">
        <v>600</v>
      </c>
      <c r="Q437" s="677">
        <v>1</v>
      </c>
      <c r="R437" s="661">
        <v>1</v>
      </c>
      <c r="S437" s="677">
        <v>1</v>
      </c>
      <c r="T437" s="742">
        <v>1</v>
      </c>
      <c r="U437" s="700">
        <v>1</v>
      </c>
    </row>
    <row r="438" spans="1:21" ht="14.4" customHeight="1" x14ac:dyDescent="0.3">
      <c r="A438" s="660">
        <v>11</v>
      </c>
      <c r="B438" s="661" t="s">
        <v>578</v>
      </c>
      <c r="C438" s="661">
        <v>89301112</v>
      </c>
      <c r="D438" s="740" t="s">
        <v>4351</v>
      </c>
      <c r="E438" s="741" t="s">
        <v>2629</v>
      </c>
      <c r="F438" s="661" t="s">
        <v>2622</v>
      </c>
      <c r="G438" s="661" t="s">
        <v>2684</v>
      </c>
      <c r="H438" s="661" t="s">
        <v>579</v>
      </c>
      <c r="I438" s="661" t="s">
        <v>2933</v>
      </c>
      <c r="J438" s="661" t="s">
        <v>2934</v>
      </c>
      <c r="K438" s="661" t="s">
        <v>2935</v>
      </c>
      <c r="L438" s="662">
        <v>1000</v>
      </c>
      <c r="M438" s="662">
        <v>1000</v>
      </c>
      <c r="N438" s="661">
        <v>1</v>
      </c>
      <c r="O438" s="742">
        <v>1</v>
      </c>
      <c r="P438" s="662">
        <v>1000</v>
      </c>
      <c r="Q438" s="677">
        <v>1</v>
      </c>
      <c r="R438" s="661">
        <v>1</v>
      </c>
      <c r="S438" s="677">
        <v>1</v>
      </c>
      <c r="T438" s="742">
        <v>1</v>
      </c>
      <c r="U438" s="700">
        <v>1</v>
      </c>
    </row>
    <row r="439" spans="1:21" ht="14.4" customHeight="1" x14ac:dyDescent="0.3">
      <c r="A439" s="660">
        <v>11</v>
      </c>
      <c r="B439" s="661" t="s">
        <v>578</v>
      </c>
      <c r="C439" s="661">
        <v>89301112</v>
      </c>
      <c r="D439" s="740" t="s">
        <v>4351</v>
      </c>
      <c r="E439" s="741" t="s">
        <v>2630</v>
      </c>
      <c r="F439" s="661" t="s">
        <v>2621</v>
      </c>
      <c r="G439" s="661" t="s">
        <v>2867</v>
      </c>
      <c r="H439" s="661" t="s">
        <v>579</v>
      </c>
      <c r="I439" s="661" t="s">
        <v>2871</v>
      </c>
      <c r="J439" s="661" t="s">
        <v>2869</v>
      </c>
      <c r="K439" s="661" t="s">
        <v>2861</v>
      </c>
      <c r="L439" s="662">
        <v>106.23</v>
      </c>
      <c r="M439" s="662">
        <v>106.23</v>
      </c>
      <c r="N439" s="661">
        <v>1</v>
      </c>
      <c r="O439" s="742">
        <v>1</v>
      </c>
      <c r="P439" s="662"/>
      <c r="Q439" s="677">
        <v>0</v>
      </c>
      <c r="R439" s="661"/>
      <c r="S439" s="677">
        <v>0</v>
      </c>
      <c r="T439" s="742"/>
      <c r="U439" s="700">
        <v>0</v>
      </c>
    </row>
    <row r="440" spans="1:21" ht="14.4" customHeight="1" x14ac:dyDescent="0.3">
      <c r="A440" s="660">
        <v>11</v>
      </c>
      <c r="B440" s="661" t="s">
        <v>578</v>
      </c>
      <c r="C440" s="661">
        <v>89301112</v>
      </c>
      <c r="D440" s="740" t="s">
        <v>4351</v>
      </c>
      <c r="E440" s="741" t="s">
        <v>2630</v>
      </c>
      <c r="F440" s="661" t="s">
        <v>2621</v>
      </c>
      <c r="G440" s="661" t="s">
        <v>2654</v>
      </c>
      <c r="H440" s="661" t="s">
        <v>579</v>
      </c>
      <c r="I440" s="661" t="s">
        <v>2936</v>
      </c>
      <c r="J440" s="661" t="s">
        <v>2937</v>
      </c>
      <c r="K440" s="661" t="s">
        <v>2492</v>
      </c>
      <c r="L440" s="662">
        <v>156.86000000000001</v>
      </c>
      <c r="M440" s="662">
        <v>156.86000000000001</v>
      </c>
      <c r="N440" s="661">
        <v>1</v>
      </c>
      <c r="O440" s="742">
        <v>1</v>
      </c>
      <c r="P440" s="662">
        <v>156.86000000000001</v>
      </c>
      <c r="Q440" s="677">
        <v>1</v>
      </c>
      <c r="R440" s="661">
        <v>1</v>
      </c>
      <c r="S440" s="677">
        <v>1</v>
      </c>
      <c r="T440" s="742">
        <v>1</v>
      </c>
      <c r="U440" s="700">
        <v>1</v>
      </c>
    </row>
    <row r="441" spans="1:21" ht="14.4" customHeight="1" x14ac:dyDescent="0.3">
      <c r="A441" s="660">
        <v>11</v>
      </c>
      <c r="B441" s="661" t="s">
        <v>578</v>
      </c>
      <c r="C441" s="661">
        <v>89301112</v>
      </c>
      <c r="D441" s="740" t="s">
        <v>4351</v>
      </c>
      <c r="E441" s="741" t="s">
        <v>2630</v>
      </c>
      <c r="F441" s="661" t="s">
        <v>2621</v>
      </c>
      <c r="G441" s="661" t="s">
        <v>2654</v>
      </c>
      <c r="H441" s="661" t="s">
        <v>579</v>
      </c>
      <c r="I441" s="661" t="s">
        <v>1210</v>
      </c>
      <c r="J441" s="661" t="s">
        <v>2491</v>
      </c>
      <c r="K441" s="661" t="s">
        <v>2492</v>
      </c>
      <c r="L441" s="662">
        <v>156.86000000000001</v>
      </c>
      <c r="M441" s="662">
        <v>313.72000000000003</v>
      </c>
      <c r="N441" s="661">
        <v>2</v>
      </c>
      <c r="O441" s="742">
        <v>2</v>
      </c>
      <c r="P441" s="662">
        <v>156.86000000000001</v>
      </c>
      <c r="Q441" s="677">
        <v>0.5</v>
      </c>
      <c r="R441" s="661">
        <v>1</v>
      </c>
      <c r="S441" s="677">
        <v>0.5</v>
      </c>
      <c r="T441" s="742">
        <v>1</v>
      </c>
      <c r="U441" s="700">
        <v>0.5</v>
      </c>
    </row>
    <row r="442" spans="1:21" ht="14.4" customHeight="1" x14ac:dyDescent="0.3">
      <c r="A442" s="660">
        <v>11</v>
      </c>
      <c r="B442" s="661" t="s">
        <v>578</v>
      </c>
      <c r="C442" s="661">
        <v>89301112</v>
      </c>
      <c r="D442" s="740" t="s">
        <v>4351</v>
      </c>
      <c r="E442" s="741" t="s">
        <v>2630</v>
      </c>
      <c r="F442" s="661" t="s">
        <v>2621</v>
      </c>
      <c r="G442" s="661" t="s">
        <v>2654</v>
      </c>
      <c r="H442" s="661" t="s">
        <v>579</v>
      </c>
      <c r="I442" s="661" t="s">
        <v>2938</v>
      </c>
      <c r="J442" s="661" t="s">
        <v>2939</v>
      </c>
      <c r="K442" s="661" t="s">
        <v>2940</v>
      </c>
      <c r="L442" s="662">
        <v>151.61000000000001</v>
      </c>
      <c r="M442" s="662">
        <v>151.61000000000001</v>
      </c>
      <c r="N442" s="661">
        <v>1</v>
      </c>
      <c r="O442" s="742">
        <v>1</v>
      </c>
      <c r="P442" s="662"/>
      <c r="Q442" s="677">
        <v>0</v>
      </c>
      <c r="R442" s="661"/>
      <c r="S442" s="677">
        <v>0</v>
      </c>
      <c r="T442" s="742"/>
      <c r="U442" s="700">
        <v>0</v>
      </c>
    </row>
    <row r="443" spans="1:21" ht="14.4" customHeight="1" x14ac:dyDescent="0.3">
      <c r="A443" s="660">
        <v>11</v>
      </c>
      <c r="B443" s="661" t="s">
        <v>578</v>
      </c>
      <c r="C443" s="661">
        <v>89301112</v>
      </c>
      <c r="D443" s="740" t="s">
        <v>4351</v>
      </c>
      <c r="E443" s="741" t="s">
        <v>2630</v>
      </c>
      <c r="F443" s="661" t="s">
        <v>2621</v>
      </c>
      <c r="G443" s="661" t="s">
        <v>2654</v>
      </c>
      <c r="H443" s="661" t="s">
        <v>579</v>
      </c>
      <c r="I443" s="661" t="s">
        <v>2941</v>
      </c>
      <c r="J443" s="661" t="s">
        <v>2491</v>
      </c>
      <c r="K443" s="661" t="s">
        <v>2942</v>
      </c>
      <c r="L443" s="662">
        <v>235.29</v>
      </c>
      <c r="M443" s="662">
        <v>470.58</v>
      </c>
      <c r="N443" s="661">
        <v>2</v>
      </c>
      <c r="O443" s="742">
        <v>1</v>
      </c>
      <c r="P443" s="662">
        <v>470.58</v>
      </c>
      <c r="Q443" s="677">
        <v>1</v>
      </c>
      <c r="R443" s="661">
        <v>2</v>
      </c>
      <c r="S443" s="677">
        <v>1</v>
      </c>
      <c r="T443" s="742">
        <v>1</v>
      </c>
      <c r="U443" s="700">
        <v>1</v>
      </c>
    </row>
    <row r="444" spans="1:21" ht="14.4" customHeight="1" x14ac:dyDescent="0.3">
      <c r="A444" s="660">
        <v>11</v>
      </c>
      <c r="B444" s="661" t="s">
        <v>578</v>
      </c>
      <c r="C444" s="661">
        <v>89301112</v>
      </c>
      <c r="D444" s="740" t="s">
        <v>4351</v>
      </c>
      <c r="E444" s="741" t="s">
        <v>2630</v>
      </c>
      <c r="F444" s="661" t="s">
        <v>2621</v>
      </c>
      <c r="G444" s="661" t="s">
        <v>2704</v>
      </c>
      <c r="H444" s="661" t="s">
        <v>579</v>
      </c>
      <c r="I444" s="661" t="s">
        <v>2943</v>
      </c>
      <c r="J444" s="661" t="s">
        <v>2944</v>
      </c>
      <c r="K444" s="661" t="s">
        <v>2945</v>
      </c>
      <c r="L444" s="662">
        <v>0</v>
      </c>
      <c r="M444" s="662">
        <v>0</v>
      </c>
      <c r="N444" s="661">
        <v>1</v>
      </c>
      <c r="O444" s="742">
        <v>0.5</v>
      </c>
      <c r="P444" s="662"/>
      <c r="Q444" s="677"/>
      <c r="R444" s="661"/>
      <c r="S444" s="677">
        <v>0</v>
      </c>
      <c r="T444" s="742"/>
      <c r="U444" s="700">
        <v>0</v>
      </c>
    </row>
    <row r="445" spans="1:21" ht="14.4" customHeight="1" x14ac:dyDescent="0.3">
      <c r="A445" s="660">
        <v>11</v>
      </c>
      <c r="B445" s="661" t="s">
        <v>578</v>
      </c>
      <c r="C445" s="661">
        <v>89301112</v>
      </c>
      <c r="D445" s="740" t="s">
        <v>4351</v>
      </c>
      <c r="E445" s="741" t="s">
        <v>2630</v>
      </c>
      <c r="F445" s="661" t="s">
        <v>2621</v>
      </c>
      <c r="G445" s="661" t="s">
        <v>2655</v>
      </c>
      <c r="H445" s="661" t="s">
        <v>1059</v>
      </c>
      <c r="I445" s="661" t="s">
        <v>1243</v>
      </c>
      <c r="J445" s="661" t="s">
        <v>1244</v>
      </c>
      <c r="K445" s="661" t="s">
        <v>1578</v>
      </c>
      <c r="L445" s="662">
        <v>178.27</v>
      </c>
      <c r="M445" s="662">
        <v>178.27</v>
      </c>
      <c r="N445" s="661">
        <v>1</v>
      </c>
      <c r="O445" s="742">
        <v>1</v>
      </c>
      <c r="P445" s="662"/>
      <c r="Q445" s="677">
        <v>0</v>
      </c>
      <c r="R445" s="661"/>
      <c r="S445" s="677">
        <v>0</v>
      </c>
      <c r="T445" s="742"/>
      <c r="U445" s="700">
        <v>0</v>
      </c>
    </row>
    <row r="446" spans="1:21" ht="14.4" customHeight="1" x14ac:dyDescent="0.3">
      <c r="A446" s="660">
        <v>11</v>
      </c>
      <c r="B446" s="661" t="s">
        <v>578</v>
      </c>
      <c r="C446" s="661">
        <v>89301112</v>
      </c>
      <c r="D446" s="740" t="s">
        <v>4351</v>
      </c>
      <c r="E446" s="741" t="s">
        <v>2630</v>
      </c>
      <c r="F446" s="661" t="s">
        <v>2621</v>
      </c>
      <c r="G446" s="661" t="s">
        <v>2655</v>
      </c>
      <c r="H446" s="661" t="s">
        <v>1059</v>
      </c>
      <c r="I446" s="661" t="s">
        <v>1243</v>
      </c>
      <c r="J446" s="661" t="s">
        <v>1244</v>
      </c>
      <c r="K446" s="661" t="s">
        <v>1578</v>
      </c>
      <c r="L446" s="662">
        <v>184.22</v>
      </c>
      <c r="M446" s="662">
        <v>552.66</v>
      </c>
      <c r="N446" s="661">
        <v>3</v>
      </c>
      <c r="O446" s="742">
        <v>1</v>
      </c>
      <c r="P446" s="662">
        <v>184.22</v>
      </c>
      <c r="Q446" s="677">
        <v>0.33333333333333337</v>
      </c>
      <c r="R446" s="661">
        <v>1</v>
      </c>
      <c r="S446" s="677">
        <v>0.33333333333333331</v>
      </c>
      <c r="T446" s="742">
        <v>0.5</v>
      </c>
      <c r="U446" s="700">
        <v>0.5</v>
      </c>
    </row>
    <row r="447" spans="1:21" ht="14.4" customHeight="1" x14ac:dyDescent="0.3">
      <c r="A447" s="660">
        <v>11</v>
      </c>
      <c r="B447" s="661" t="s">
        <v>578</v>
      </c>
      <c r="C447" s="661">
        <v>89301112</v>
      </c>
      <c r="D447" s="740" t="s">
        <v>4351</v>
      </c>
      <c r="E447" s="741" t="s">
        <v>2630</v>
      </c>
      <c r="F447" s="661" t="s">
        <v>2621</v>
      </c>
      <c r="G447" s="661" t="s">
        <v>2755</v>
      </c>
      <c r="H447" s="661" t="s">
        <v>1059</v>
      </c>
      <c r="I447" s="661" t="s">
        <v>1247</v>
      </c>
      <c r="J447" s="661" t="s">
        <v>1248</v>
      </c>
      <c r="K447" s="661" t="s">
        <v>1578</v>
      </c>
      <c r="L447" s="662">
        <v>69.86</v>
      </c>
      <c r="M447" s="662">
        <v>69.86</v>
      </c>
      <c r="N447" s="661">
        <v>1</v>
      </c>
      <c r="O447" s="742">
        <v>0.5</v>
      </c>
      <c r="P447" s="662">
        <v>69.86</v>
      </c>
      <c r="Q447" s="677">
        <v>1</v>
      </c>
      <c r="R447" s="661">
        <v>1</v>
      </c>
      <c r="S447" s="677">
        <v>1</v>
      </c>
      <c r="T447" s="742">
        <v>0.5</v>
      </c>
      <c r="U447" s="700">
        <v>1</v>
      </c>
    </row>
    <row r="448" spans="1:21" ht="14.4" customHeight="1" x14ac:dyDescent="0.3">
      <c r="A448" s="660">
        <v>11</v>
      </c>
      <c r="B448" s="661" t="s">
        <v>578</v>
      </c>
      <c r="C448" s="661">
        <v>89301112</v>
      </c>
      <c r="D448" s="740" t="s">
        <v>4351</v>
      </c>
      <c r="E448" s="741" t="s">
        <v>2630</v>
      </c>
      <c r="F448" s="661" t="s">
        <v>2621</v>
      </c>
      <c r="G448" s="661" t="s">
        <v>2946</v>
      </c>
      <c r="H448" s="661" t="s">
        <v>579</v>
      </c>
      <c r="I448" s="661" t="s">
        <v>2947</v>
      </c>
      <c r="J448" s="661" t="s">
        <v>2948</v>
      </c>
      <c r="K448" s="661" t="s">
        <v>2949</v>
      </c>
      <c r="L448" s="662">
        <v>83.48</v>
      </c>
      <c r="M448" s="662">
        <v>166.96</v>
      </c>
      <c r="N448" s="661">
        <v>2</v>
      </c>
      <c r="O448" s="742">
        <v>1</v>
      </c>
      <c r="P448" s="662"/>
      <c r="Q448" s="677">
        <v>0</v>
      </c>
      <c r="R448" s="661"/>
      <c r="S448" s="677">
        <v>0</v>
      </c>
      <c r="T448" s="742"/>
      <c r="U448" s="700">
        <v>0</v>
      </c>
    </row>
    <row r="449" spans="1:21" ht="14.4" customHeight="1" x14ac:dyDescent="0.3">
      <c r="A449" s="660">
        <v>11</v>
      </c>
      <c r="B449" s="661" t="s">
        <v>578</v>
      </c>
      <c r="C449" s="661">
        <v>89301112</v>
      </c>
      <c r="D449" s="740" t="s">
        <v>4351</v>
      </c>
      <c r="E449" s="741" t="s">
        <v>2630</v>
      </c>
      <c r="F449" s="661" t="s">
        <v>2621</v>
      </c>
      <c r="G449" s="661" t="s">
        <v>2950</v>
      </c>
      <c r="H449" s="661" t="s">
        <v>579</v>
      </c>
      <c r="I449" s="661" t="s">
        <v>2951</v>
      </c>
      <c r="J449" s="661" t="s">
        <v>2952</v>
      </c>
      <c r="K449" s="661" t="s">
        <v>2953</v>
      </c>
      <c r="L449" s="662">
        <v>0</v>
      </c>
      <c r="M449" s="662">
        <v>0</v>
      </c>
      <c r="N449" s="661">
        <v>2</v>
      </c>
      <c r="O449" s="742">
        <v>1</v>
      </c>
      <c r="P449" s="662"/>
      <c r="Q449" s="677"/>
      <c r="R449" s="661"/>
      <c r="S449" s="677">
        <v>0</v>
      </c>
      <c r="T449" s="742"/>
      <c r="U449" s="700">
        <v>0</v>
      </c>
    </row>
    <row r="450" spans="1:21" ht="14.4" customHeight="1" x14ac:dyDescent="0.3">
      <c r="A450" s="660">
        <v>11</v>
      </c>
      <c r="B450" s="661" t="s">
        <v>578</v>
      </c>
      <c r="C450" s="661">
        <v>89301112</v>
      </c>
      <c r="D450" s="740" t="s">
        <v>4351</v>
      </c>
      <c r="E450" s="741" t="s">
        <v>2630</v>
      </c>
      <c r="F450" s="661" t="s">
        <v>2621</v>
      </c>
      <c r="G450" s="661" t="s">
        <v>2824</v>
      </c>
      <c r="H450" s="661" t="s">
        <v>579</v>
      </c>
      <c r="I450" s="661" t="s">
        <v>926</v>
      </c>
      <c r="J450" s="661" t="s">
        <v>927</v>
      </c>
      <c r="K450" s="661" t="s">
        <v>928</v>
      </c>
      <c r="L450" s="662">
        <v>84.78</v>
      </c>
      <c r="M450" s="662">
        <v>6019.380000000001</v>
      </c>
      <c r="N450" s="661">
        <v>71</v>
      </c>
      <c r="O450" s="742">
        <v>33</v>
      </c>
      <c r="P450" s="662">
        <v>1186.9199999999998</v>
      </c>
      <c r="Q450" s="677">
        <v>0.19718309859154923</v>
      </c>
      <c r="R450" s="661">
        <v>14</v>
      </c>
      <c r="S450" s="677">
        <v>0.19718309859154928</v>
      </c>
      <c r="T450" s="742">
        <v>6.5</v>
      </c>
      <c r="U450" s="700">
        <v>0.19696969696969696</v>
      </c>
    </row>
    <row r="451" spans="1:21" ht="14.4" customHeight="1" x14ac:dyDescent="0.3">
      <c r="A451" s="660">
        <v>11</v>
      </c>
      <c r="B451" s="661" t="s">
        <v>578</v>
      </c>
      <c r="C451" s="661">
        <v>89301112</v>
      </c>
      <c r="D451" s="740" t="s">
        <v>4351</v>
      </c>
      <c r="E451" s="741" t="s">
        <v>2630</v>
      </c>
      <c r="F451" s="661" t="s">
        <v>2621</v>
      </c>
      <c r="G451" s="661" t="s">
        <v>2824</v>
      </c>
      <c r="H451" s="661" t="s">
        <v>579</v>
      </c>
      <c r="I451" s="661" t="s">
        <v>926</v>
      </c>
      <c r="J451" s="661" t="s">
        <v>927</v>
      </c>
      <c r="K451" s="661" t="s">
        <v>928</v>
      </c>
      <c r="L451" s="662">
        <v>105.7</v>
      </c>
      <c r="M451" s="662">
        <v>1585.5</v>
      </c>
      <c r="N451" s="661">
        <v>15</v>
      </c>
      <c r="O451" s="742">
        <v>8</v>
      </c>
      <c r="P451" s="662">
        <v>528.5</v>
      </c>
      <c r="Q451" s="677">
        <v>0.33333333333333331</v>
      </c>
      <c r="R451" s="661">
        <v>5</v>
      </c>
      <c r="S451" s="677">
        <v>0.33333333333333331</v>
      </c>
      <c r="T451" s="742">
        <v>2</v>
      </c>
      <c r="U451" s="700">
        <v>0.25</v>
      </c>
    </row>
    <row r="452" spans="1:21" ht="14.4" customHeight="1" x14ac:dyDescent="0.3">
      <c r="A452" s="660">
        <v>11</v>
      </c>
      <c r="B452" s="661" t="s">
        <v>578</v>
      </c>
      <c r="C452" s="661">
        <v>89301112</v>
      </c>
      <c r="D452" s="740" t="s">
        <v>4351</v>
      </c>
      <c r="E452" s="741" t="s">
        <v>2630</v>
      </c>
      <c r="F452" s="661" t="s">
        <v>2621</v>
      </c>
      <c r="G452" s="661" t="s">
        <v>2824</v>
      </c>
      <c r="H452" s="661" t="s">
        <v>579</v>
      </c>
      <c r="I452" s="661" t="s">
        <v>926</v>
      </c>
      <c r="J452" s="661" t="s">
        <v>927</v>
      </c>
      <c r="K452" s="661" t="s">
        <v>928</v>
      </c>
      <c r="L452" s="662">
        <v>75.94</v>
      </c>
      <c r="M452" s="662">
        <v>911.28</v>
      </c>
      <c r="N452" s="661">
        <v>12</v>
      </c>
      <c r="O452" s="742">
        <v>4</v>
      </c>
      <c r="P452" s="662"/>
      <c r="Q452" s="677">
        <v>0</v>
      </c>
      <c r="R452" s="661"/>
      <c r="S452" s="677">
        <v>0</v>
      </c>
      <c r="T452" s="742"/>
      <c r="U452" s="700">
        <v>0</v>
      </c>
    </row>
    <row r="453" spans="1:21" ht="14.4" customHeight="1" x14ac:dyDescent="0.3">
      <c r="A453" s="660">
        <v>11</v>
      </c>
      <c r="B453" s="661" t="s">
        <v>578</v>
      </c>
      <c r="C453" s="661">
        <v>89301112</v>
      </c>
      <c r="D453" s="740" t="s">
        <v>4351</v>
      </c>
      <c r="E453" s="741" t="s">
        <v>2630</v>
      </c>
      <c r="F453" s="661" t="s">
        <v>2621</v>
      </c>
      <c r="G453" s="661" t="s">
        <v>2824</v>
      </c>
      <c r="H453" s="661" t="s">
        <v>579</v>
      </c>
      <c r="I453" s="661" t="s">
        <v>2954</v>
      </c>
      <c r="J453" s="661" t="s">
        <v>2955</v>
      </c>
      <c r="K453" s="661" t="s">
        <v>2956</v>
      </c>
      <c r="L453" s="662">
        <v>354.98</v>
      </c>
      <c r="M453" s="662">
        <v>709.96</v>
      </c>
      <c r="N453" s="661">
        <v>2</v>
      </c>
      <c r="O453" s="742">
        <v>2</v>
      </c>
      <c r="P453" s="662">
        <v>354.98</v>
      </c>
      <c r="Q453" s="677">
        <v>0.5</v>
      </c>
      <c r="R453" s="661">
        <v>1</v>
      </c>
      <c r="S453" s="677">
        <v>0.5</v>
      </c>
      <c r="T453" s="742">
        <v>1</v>
      </c>
      <c r="U453" s="700">
        <v>0.5</v>
      </c>
    </row>
    <row r="454" spans="1:21" ht="14.4" customHeight="1" x14ac:dyDescent="0.3">
      <c r="A454" s="660">
        <v>11</v>
      </c>
      <c r="B454" s="661" t="s">
        <v>578</v>
      </c>
      <c r="C454" s="661">
        <v>89301112</v>
      </c>
      <c r="D454" s="740" t="s">
        <v>4351</v>
      </c>
      <c r="E454" s="741" t="s">
        <v>2630</v>
      </c>
      <c r="F454" s="661" t="s">
        <v>2621</v>
      </c>
      <c r="G454" s="661" t="s">
        <v>2824</v>
      </c>
      <c r="H454" s="661" t="s">
        <v>579</v>
      </c>
      <c r="I454" s="661" t="s">
        <v>2957</v>
      </c>
      <c r="J454" s="661" t="s">
        <v>2181</v>
      </c>
      <c r="K454" s="661" t="s">
        <v>2958</v>
      </c>
      <c r="L454" s="662">
        <v>0</v>
      </c>
      <c r="M454" s="662">
        <v>0</v>
      </c>
      <c r="N454" s="661">
        <v>1</v>
      </c>
      <c r="O454" s="742">
        <v>1</v>
      </c>
      <c r="P454" s="662"/>
      <c r="Q454" s="677"/>
      <c r="R454" s="661"/>
      <c r="S454" s="677">
        <v>0</v>
      </c>
      <c r="T454" s="742"/>
      <c r="U454" s="700">
        <v>0</v>
      </c>
    </row>
    <row r="455" spans="1:21" ht="14.4" customHeight="1" x14ac:dyDescent="0.3">
      <c r="A455" s="660">
        <v>11</v>
      </c>
      <c r="B455" s="661" t="s">
        <v>578</v>
      </c>
      <c r="C455" s="661">
        <v>89301112</v>
      </c>
      <c r="D455" s="740" t="s">
        <v>4351</v>
      </c>
      <c r="E455" s="741" t="s">
        <v>2630</v>
      </c>
      <c r="F455" s="661" t="s">
        <v>2621</v>
      </c>
      <c r="G455" s="661" t="s">
        <v>2824</v>
      </c>
      <c r="H455" s="661" t="s">
        <v>579</v>
      </c>
      <c r="I455" s="661" t="s">
        <v>2959</v>
      </c>
      <c r="J455" s="661" t="s">
        <v>2960</v>
      </c>
      <c r="K455" s="661" t="s">
        <v>2958</v>
      </c>
      <c r="L455" s="662">
        <v>0</v>
      </c>
      <c r="M455" s="662">
        <v>0</v>
      </c>
      <c r="N455" s="661">
        <v>1</v>
      </c>
      <c r="O455" s="742">
        <v>1</v>
      </c>
      <c r="P455" s="662"/>
      <c r="Q455" s="677"/>
      <c r="R455" s="661"/>
      <c r="S455" s="677">
        <v>0</v>
      </c>
      <c r="T455" s="742"/>
      <c r="U455" s="700">
        <v>0</v>
      </c>
    </row>
    <row r="456" spans="1:21" ht="14.4" customHeight="1" x14ac:dyDescent="0.3">
      <c r="A456" s="660">
        <v>11</v>
      </c>
      <c r="B456" s="661" t="s">
        <v>578</v>
      </c>
      <c r="C456" s="661">
        <v>89301112</v>
      </c>
      <c r="D456" s="740" t="s">
        <v>4351</v>
      </c>
      <c r="E456" s="741" t="s">
        <v>2630</v>
      </c>
      <c r="F456" s="661" t="s">
        <v>2621</v>
      </c>
      <c r="G456" s="661" t="s">
        <v>2824</v>
      </c>
      <c r="H456" s="661" t="s">
        <v>579</v>
      </c>
      <c r="I456" s="661" t="s">
        <v>2961</v>
      </c>
      <c r="J456" s="661" t="s">
        <v>2962</v>
      </c>
      <c r="K456" s="661" t="s">
        <v>2963</v>
      </c>
      <c r="L456" s="662">
        <v>113.04</v>
      </c>
      <c r="M456" s="662">
        <v>339.12</v>
      </c>
      <c r="N456" s="661">
        <v>3</v>
      </c>
      <c r="O456" s="742">
        <v>1</v>
      </c>
      <c r="P456" s="662"/>
      <c r="Q456" s="677">
        <v>0</v>
      </c>
      <c r="R456" s="661"/>
      <c r="S456" s="677">
        <v>0</v>
      </c>
      <c r="T456" s="742"/>
      <c r="U456" s="700">
        <v>0</v>
      </c>
    </row>
    <row r="457" spans="1:21" ht="14.4" customHeight="1" x14ac:dyDescent="0.3">
      <c r="A457" s="660">
        <v>11</v>
      </c>
      <c r="B457" s="661" t="s">
        <v>578</v>
      </c>
      <c r="C457" s="661">
        <v>89301112</v>
      </c>
      <c r="D457" s="740" t="s">
        <v>4351</v>
      </c>
      <c r="E457" s="741" t="s">
        <v>2630</v>
      </c>
      <c r="F457" s="661" t="s">
        <v>2621</v>
      </c>
      <c r="G457" s="661" t="s">
        <v>2824</v>
      </c>
      <c r="H457" s="661" t="s">
        <v>579</v>
      </c>
      <c r="I457" s="661" t="s">
        <v>2964</v>
      </c>
      <c r="J457" s="661" t="s">
        <v>2962</v>
      </c>
      <c r="K457" s="661" t="s">
        <v>2965</v>
      </c>
      <c r="L457" s="662">
        <v>0</v>
      </c>
      <c r="M457" s="662">
        <v>0</v>
      </c>
      <c r="N457" s="661">
        <v>1</v>
      </c>
      <c r="O457" s="742">
        <v>1</v>
      </c>
      <c r="P457" s="662"/>
      <c r="Q457" s="677"/>
      <c r="R457" s="661"/>
      <c r="S457" s="677">
        <v>0</v>
      </c>
      <c r="T457" s="742"/>
      <c r="U457" s="700">
        <v>0</v>
      </c>
    </row>
    <row r="458" spans="1:21" ht="14.4" customHeight="1" x14ac:dyDescent="0.3">
      <c r="A458" s="660">
        <v>11</v>
      </c>
      <c r="B458" s="661" t="s">
        <v>578</v>
      </c>
      <c r="C458" s="661">
        <v>89301112</v>
      </c>
      <c r="D458" s="740" t="s">
        <v>4351</v>
      </c>
      <c r="E458" s="741" t="s">
        <v>2630</v>
      </c>
      <c r="F458" s="661" t="s">
        <v>2621</v>
      </c>
      <c r="G458" s="661" t="s">
        <v>2824</v>
      </c>
      <c r="H458" s="661" t="s">
        <v>579</v>
      </c>
      <c r="I458" s="661" t="s">
        <v>2966</v>
      </c>
      <c r="J458" s="661" t="s">
        <v>2967</v>
      </c>
      <c r="K458" s="661" t="s">
        <v>2958</v>
      </c>
      <c r="L458" s="662">
        <v>0</v>
      </c>
      <c r="M458" s="662">
        <v>0</v>
      </c>
      <c r="N458" s="661">
        <v>1</v>
      </c>
      <c r="O458" s="742">
        <v>1</v>
      </c>
      <c r="P458" s="662"/>
      <c r="Q458" s="677"/>
      <c r="R458" s="661"/>
      <c r="S458" s="677">
        <v>0</v>
      </c>
      <c r="T458" s="742"/>
      <c r="U458" s="700">
        <v>0</v>
      </c>
    </row>
    <row r="459" spans="1:21" ht="14.4" customHeight="1" x14ac:dyDescent="0.3">
      <c r="A459" s="660">
        <v>11</v>
      </c>
      <c r="B459" s="661" t="s">
        <v>578</v>
      </c>
      <c r="C459" s="661">
        <v>89301112</v>
      </c>
      <c r="D459" s="740" t="s">
        <v>4351</v>
      </c>
      <c r="E459" s="741" t="s">
        <v>2630</v>
      </c>
      <c r="F459" s="661" t="s">
        <v>2621</v>
      </c>
      <c r="G459" s="661" t="s">
        <v>2740</v>
      </c>
      <c r="H459" s="661" t="s">
        <v>579</v>
      </c>
      <c r="I459" s="661" t="s">
        <v>2968</v>
      </c>
      <c r="J459" s="661" t="s">
        <v>683</v>
      </c>
      <c r="K459" s="661" t="s">
        <v>2741</v>
      </c>
      <c r="L459" s="662">
        <v>57.65</v>
      </c>
      <c r="M459" s="662">
        <v>57.65</v>
      </c>
      <c r="N459" s="661">
        <v>1</v>
      </c>
      <c r="O459" s="742">
        <v>1</v>
      </c>
      <c r="P459" s="662">
        <v>57.65</v>
      </c>
      <c r="Q459" s="677">
        <v>1</v>
      </c>
      <c r="R459" s="661">
        <v>1</v>
      </c>
      <c r="S459" s="677">
        <v>1</v>
      </c>
      <c r="T459" s="742">
        <v>1</v>
      </c>
      <c r="U459" s="700">
        <v>1</v>
      </c>
    </row>
    <row r="460" spans="1:21" ht="14.4" customHeight="1" x14ac:dyDescent="0.3">
      <c r="A460" s="660">
        <v>11</v>
      </c>
      <c r="B460" s="661" t="s">
        <v>578</v>
      </c>
      <c r="C460" s="661">
        <v>89301112</v>
      </c>
      <c r="D460" s="740" t="s">
        <v>4351</v>
      </c>
      <c r="E460" s="741" t="s">
        <v>2630</v>
      </c>
      <c r="F460" s="661" t="s">
        <v>2621</v>
      </c>
      <c r="G460" s="661" t="s">
        <v>2740</v>
      </c>
      <c r="H460" s="661" t="s">
        <v>579</v>
      </c>
      <c r="I460" s="661" t="s">
        <v>2969</v>
      </c>
      <c r="J460" s="661" t="s">
        <v>683</v>
      </c>
      <c r="K460" s="661" t="s">
        <v>2529</v>
      </c>
      <c r="L460" s="662">
        <v>115.3</v>
      </c>
      <c r="M460" s="662">
        <v>1383.6</v>
      </c>
      <c r="N460" s="661">
        <v>12</v>
      </c>
      <c r="O460" s="742">
        <v>6.5</v>
      </c>
      <c r="P460" s="662">
        <v>230.6</v>
      </c>
      <c r="Q460" s="677">
        <v>0.16666666666666669</v>
      </c>
      <c r="R460" s="661">
        <v>2</v>
      </c>
      <c r="S460" s="677">
        <v>0.16666666666666666</v>
      </c>
      <c r="T460" s="742">
        <v>0.5</v>
      </c>
      <c r="U460" s="700">
        <v>7.6923076923076927E-2</v>
      </c>
    </row>
    <row r="461" spans="1:21" ht="14.4" customHeight="1" x14ac:dyDescent="0.3">
      <c r="A461" s="660">
        <v>11</v>
      </c>
      <c r="B461" s="661" t="s">
        <v>578</v>
      </c>
      <c r="C461" s="661">
        <v>89301112</v>
      </c>
      <c r="D461" s="740" t="s">
        <v>4351</v>
      </c>
      <c r="E461" s="741" t="s">
        <v>2630</v>
      </c>
      <c r="F461" s="661" t="s">
        <v>2621</v>
      </c>
      <c r="G461" s="661" t="s">
        <v>2740</v>
      </c>
      <c r="H461" s="661" t="s">
        <v>579</v>
      </c>
      <c r="I461" s="661" t="s">
        <v>682</v>
      </c>
      <c r="J461" s="661" t="s">
        <v>683</v>
      </c>
      <c r="K461" s="661" t="s">
        <v>2529</v>
      </c>
      <c r="L461" s="662">
        <v>115.3</v>
      </c>
      <c r="M461" s="662">
        <v>807.09999999999991</v>
      </c>
      <c r="N461" s="661">
        <v>7</v>
      </c>
      <c r="O461" s="742">
        <v>2.5</v>
      </c>
      <c r="P461" s="662"/>
      <c r="Q461" s="677">
        <v>0</v>
      </c>
      <c r="R461" s="661"/>
      <c r="S461" s="677">
        <v>0</v>
      </c>
      <c r="T461" s="742"/>
      <c r="U461" s="700">
        <v>0</v>
      </c>
    </row>
    <row r="462" spans="1:21" ht="14.4" customHeight="1" x14ac:dyDescent="0.3">
      <c r="A462" s="660">
        <v>11</v>
      </c>
      <c r="B462" s="661" t="s">
        <v>578</v>
      </c>
      <c r="C462" s="661">
        <v>89301112</v>
      </c>
      <c r="D462" s="740" t="s">
        <v>4351</v>
      </c>
      <c r="E462" s="741" t="s">
        <v>2630</v>
      </c>
      <c r="F462" s="661" t="s">
        <v>2621</v>
      </c>
      <c r="G462" s="661" t="s">
        <v>2740</v>
      </c>
      <c r="H462" s="661" t="s">
        <v>579</v>
      </c>
      <c r="I462" s="661" t="s">
        <v>2970</v>
      </c>
      <c r="J462" s="661" t="s">
        <v>683</v>
      </c>
      <c r="K462" s="661" t="s">
        <v>2529</v>
      </c>
      <c r="L462" s="662">
        <v>115.3</v>
      </c>
      <c r="M462" s="662">
        <v>807.09999999999991</v>
      </c>
      <c r="N462" s="661">
        <v>7</v>
      </c>
      <c r="O462" s="742">
        <v>3.5</v>
      </c>
      <c r="P462" s="662"/>
      <c r="Q462" s="677">
        <v>0</v>
      </c>
      <c r="R462" s="661"/>
      <c r="S462" s="677">
        <v>0</v>
      </c>
      <c r="T462" s="742"/>
      <c r="U462" s="700">
        <v>0</v>
      </c>
    </row>
    <row r="463" spans="1:21" ht="14.4" customHeight="1" x14ac:dyDescent="0.3">
      <c r="A463" s="660">
        <v>11</v>
      </c>
      <c r="B463" s="661" t="s">
        <v>578</v>
      </c>
      <c r="C463" s="661">
        <v>89301112</v>
      </c>
      <c r="D463" s="740" t="s">
        <v>4351</v>
      </c>
      <c r="E463" s="741" t="s">
        <v>2630</v>
      </c>
      <c r="F463" s="661" t="s">
        <v>2621</v>
      </c>
      <c r="G463" s="661" t="s">
        <v>2740</v>
      </c>
      <c r="H463" s="661" t="s">
        <v>579</v>
      </c>
      <c r="I463" s="661" t="s">
        <v>2971</v>
      </c>
      <c r="J463" s="661" t="s">
        <v>683</v>
      </c>
      <c r="K463" s="661" t="s">
        <v>2529</v>
      </c>
      <c r="L463" s="662">
        <v>115.3</v>
      </c>
      <c r="M463" s="662">
        <v>230.6</v>
      </c>
      <c r="N463" s="661">
        <v>2</v>
      </c>
      <c r="O463" s="742">
        <v>1</v>
      </c>
      <c r="P463" s="662"/>
      <c r="Q463" s="677">
        <v>0</v>
      </c>
      <c r="R463" s="661"/>
      <c r="S463" s="677">
        <v>0</v>
      </c>
      <c r="T463" s="742"/>
      <c r="U463" s="700">
        <v>0</v>
      </c>
    </row>
    <row r="464" spans="1:21" ht="14.4" customHeight="1" x14ac:dyDescent="0.3">
      <c r="A464" s="660">
        <v>11</v>
      </c>
      <c r="B464" s="661" t="s">
        <v>578</v>
      </c>
      <c r="C464" s="661">
        <v>89301112</v>
      </c>
      <c r="D464" s="740" t="s">
        <v>4351</v>
      </c>
      <c r="E464" s="741" t="s">
        <v>2630</v>
      </c>
      <c r="F464" s="661" t="s">
        <v>2621</v>
      </c>
      <c r="G464" s="661" t="s">
        <v>2740</v>
      </c>
      <c r="H464" s="661" t="s">
        <v>579</v>
      </c>
      <c r="I464" s="661" t="s">
        <v>2972</v>
      </c>
      <c r="J464" s="661" t="s">
        <v>683</v>
      </c>
      <c r="K464" s="661" t="s">
        <v>2529</v>
      </c>
      <c r="L464" s="662">
        <v>115.3</v>
      </c>
      <c r="M464" s="662">
        <v>576.5</v>
      </c>
      <c r="N464" s="661">
        <v>5</v>
      </c>
      <c r="O464" s="742">
        <v>3</v>
      </c>
      <c r="P464" s="662"/>
      <c r="Q464" s="677">
        <v>0</v>
      </c>
      <c r="R464" s="661"/>
      <c r="S464" s="677">
        <v>0</v>
      </c>
      <c r="T464" s="742"/>
      <c r="U464" s="700">
        <v>0</v>
      </c>
    </row>
    <row r="465" spans="1:21" ht="14.4" customHeight="1" x14ac:dyDescent="0.3">
      <c r="A465" s="660">
        <v>11</v>
      </c>
      <c r="B465" s="661" t="s">
        <v>578</v>
      </c>
      <c r="C465" s="661">
        <v>89301112</v>
      </c>
      <c r="D465" s="740" t="s">
        <v>4351</v>
      </c>
      <c r="E465" s="741" t="s">
        <v>2630</v>
      </c>
      <c r="F465" s="661" t="s">
        <v>2621</v>
      </c>
      <c r="G465" s="661" t="s">
        <v>2740</v>
      </c>
      <c r="H465" s="661" t="s">
        <v>579</v>
      </c>
      <c r="I465" s="661" t="s">
        <v>2973</v>
      </c>
      <c r="J465" s="661" t="s">
        <v>683</v>
      </c>
      <c r="K465" s="661" t="s">
        <v>2529</v>
      </c>
      <c r="L465" s="662">
        <v>115.3</v>
      </c>
      <c r="M465" s="662">
        <v>807.09999999999991</v>
      </c>
      <c r="N465" s="661">
        <v>7</v>
      </c>
      <c r="O465" s="742">
        <v>2</v>
      </c>
      <c r="P465" s="662"/>
      <c r="Q465" s="677">
        <v>0</v>
      </c>
      <c r="R465" s="661"/>
      <c r="S465" s="677">
        <v>0</v>
      </c>
      <c r="T465" s="742"/>
      <c r="U465" s="700">
        <v>0</v>
      </c>
    </row>
    <row r="466" spans="1:21" ht="14.4" customHeight="1" x14ac:dyDescent="0.3">
      <c r="A466" s="660">
        <v>11</v>
      </c>
      <c r="B466" s="661" t="s">
        <v>578</v>
      </c>
      <c r="C466" s="661">
        <v>89301112</v>
      </c>
      <c r="D466" s="740" t="s">
        <v>4351</v>
      </c>
      <c r="E466" s="741" t="s">
        <v>2630</v>
      </c>
      <c r="F466" s="661" t="s">
        <v>2621</v>
      </c>
      <c r="G466" s="661" t="s">
        <v>2799</v>
      </c>
      <c r="H466" s="661" t="s">
        <v>579</v>
      </c>
      <c r="I466" s="661" t="s">
        <v>2974</v>
      </c>
      <c r="J466" s="661" t="s">
        <v>2801</v>
      </c>
      <c r="K466" s="661" t="s">
        <v>2975</v>
      </c>
      <c r="L466" s="662">
        <v>1166.48</v>
      </c>
      <c r="M466" s="662">
        <v>1166.48</v>
      </c>
      <c r="N466" s="661">
        <v>1</v>
      </c>
      <c r="O466" s="742">
        <v>0.5</v>
      </c>
      <c r="P466" s="662">
        <v>1166.48</v>
      </c>
      <c r="Q466" s="677">
        <v>1</v>
      </c>
      <c r="R466" s="661">
        <v>1</v>
      </c>
      <c r="S466" s="677">
        <v>1</v>
      </c>
      <c r="T466" s="742">
        <v>0.5</v>
      </c>
      <c r="U466" s="700">
        <v>1</v>
      </c>
    </row>
    <row r="467" spans="1:21" ht="14.4" customHeight="1" x14ac:dyDescent="0.3">
      <c r="A467" s="660">
        <v>11</v>
      </c>
      <c r="B467" s="661" t="s">
        <v>578</v>
      </c>
      <c r="C467" s="661">
        <v>89301112</v>
      </c>
      <c r="D467" s="740" t="s">
        <v>4351</v>
      </c>
      <c r="E467" s="741" t="s">
        <v>2630</v>
      </c>
      <c r="F467" s="661" t="s">
        <v>2621</v>
      </c>
      <c r="G467" s="661" t="s">
        <v>2976</v>
      </c>
      <c r="H467" s="661" t="s">
        <v>579</v>
      </c>
      <c r="I467" s="661" t="s">
        <v>2004</v>
      </c>
      <c r="J467" s="661" t="s">
        <v>2005</v>
      </c>
      <c r="K467" s="661" t="s">
        <v>2977</v>
      </c>
      <c r="L467" s="662">
        <v>163.9</v>
      </c>
      <c r="M467" s="662">
        <v>491.70000000000005</v>
      </c>
      <c r="N467" s="661">
        <v>3</v>
      </c>
      <c r="O467" s="742">
        <v>1</v>
      </c>
      <c r="P467" s="662">
        <v>491.70000000000005</v>
      </c>
      <c r="Q467" s="677">
        <v>1</v>
      </c>
      <c r="R467" s="661">
        <v>3</v>
      </c>
      <c r="S467" s="677">
        <v>1</v>
      </c>
      <c r="T467" s="742">
        <v>1</v>
      </c>
      <c r="U467" s="700">
        <v>1</v>
      </c>
    </row>
    <row r="468" spans="1:21" ht="14.4" customHeight="1" x14ac:dyDescent="0.3">
      <c r="A468" s="660">
        <v>11</v>
      </c>
      <c r="B468" s="661" t="s">
        <v>578</v>
      </c>
      <c r="C468" s="661">
        <v>89301112</v>
      </c>
      <c r="D468" s="740" t="s">
        <v>4351</v>
      </c>
      <c r="E468" s="741" t="s">
        <v>2630</v>
      </c>
      <c r="F468" s="661" t="s">
        <v>2621</v>
      </c>
      <c r="G468" s="661" t="s">
        <v>2659</v>
      </c>
      <c r="H468" s="661" t="s">
        <v>579</v>
      </c>
      <c r="I468" s="661" t="s">
        <v>1752</v>
      </c>
      <c r="J468" s="661" t="s">
        <v>2660</v>
      </c>
      <c r="K468" s="661" t="s">
        <v>2661</v>
      </c>
      <c r="L468" s="662">
        <v>33.36</v>
      </c>
      <c r="M468" s="662">
        <v>66.72</v>
      </c>
      <c r="N468" s="661">
        <v>2</v>
      </c>
      <c r="O468" s="742">
        <v>0.5</v>
      </c>
      <c r="P468" s="662">
        <v>66.72</v>
      </c>
      <c r="Q468" s="677">
        <v>1</v>
      </c>
      <c r="R468" s="661">
        <v>2</v>
      </c>
      <c r="S468" s="677">
        <v>1</v>
      </c>
      <c r="T468" s="742">
        <v>0.5</v>
      </c>
      <c r="U468" s="700">
        <v>1</v>
      </c>
    </row>
    <row r="469" spans="1:21" ht="14.4" customHeight="1" x14ac:dyDescent="0.3">
      <c r="A469" s="660">
        <v>11</v>
      </c>
      <c r="B469" s="661" t="s">
        <v>578</v>
      </c>
      <c r="C469" s="661">
        <v>89301112</v>
      </c>
      <c r="D469" s="740" t="s">
        <v>4351</v>
      </c>
      <c r="E469" s="741" t="s">
        <v>2630</v>
      </c>
      <c r="F469" s="661" t="s">
        <v>2621</v>
      </c>
      <c r="G469" s="661" t="s">
        <v>2881</v>
      </c>
      <c r="H469" s="661" t="s">
        <v>579</v>
      </c>
      <c r="I469" s="661" t="s">
        <v>2978</v>
      </c>
      <c r="J469" s="661" t="s">
        <v>2883</v>
      </c>
      <c r="K469" s="661" t="s">
        <v>2979</v>
      </c>
      <c r="L469" s="662">
        <v>166.97</v>
      </c>
      <c r="M469" s="662">
        <v>31056.42</v>
      </c>
      <c r="N469" s="661">
        <v>186</v>
      </c>
      <c r="O469" s="742">
        <v>62</v>
      </c>
      <c r="P469" s="662">
        <v>8849.409999999998</v>
      </c>
      <c r="Q469" s="677">
        <v>0.28494623655913975</v>
      </c>
      <c r="R469" s="661">
        <v>53</v>
      </c>
      <c r="S469" s="677">
        <v>0.28494623655913981</v>
      </c>
      <c r="T469" s="742">
        <v>18.5</v>
      </c>
      <c r="U469" s="700">
        <v>0.29838709677419356</v>
      </c>
    </row>
    <row r="470" spans="1:21" ht="14.4" customHeight="1" x14ac:dyDescent="0.3">
      <c r="A470" s="660">
        <v>11</v>
      </c>
      <c r="B470" s="661" t="s">
        <v>578</v>
      </c>
      <c r="C470" s="661">
        <v>89301112</v>
      </c>
      <c r="D470" s="740" t="s">
        <v>4351</v>
      </c>
      <c r="E470" s="741" t="s">
        <v>2630</v>
      </c>
      <c r="F470" s="661" t="s">
        <v>2621</v>
      </c>
      <c r="G470" s="661" t="s">
        <v>2881</v>
      </c>
      <c r="H470" s="661" t="s">
        <v>579</v>
      </c>
      <c r="I470" s="661" t="s">
        <v>2980</v>
      </c>
      <c r="J470" s="661" t="s">
        <v>2883</v>
      </c>
      <c r="K470" s="661" t="s">
        <v>2981</v>
      </c>
      <c r="L470" s="662">
        <v>166.97</v>
      </c>
      <c r="M470" s="662">
        <v>500.90999999999997</v>
      </c>
      <c r="N470" s="661">
        <v>3</v>
      </c>
      <c r="O470" s="742">
        <v>1</v>
      </c>
      <c r="P470" s="662"/>
      <c r="Q470" s="677">
        <v>0</v>
      </c>
      <c r="R470" s="661"/>
      <c r="S470" s="677">
        <v>0</v>
      </c>
      <c r="T470" s="742"/>
      <c r="U470" s="700">
        <v>0</v>
      </c>
    </row>
    <row r="471" spans="1:21" ht="14.4" customHeight="1" x14ac:dyDescent="0.3">
      <c r="A471" s="660">
        <v>11</v>
      </c>
      <c r="B471" s="661" t="s">
        <v>578</v>
      </c>
      <c r="C471" s="661">
        <v>89301112</v>
      </c>
      <c r="D471" s="740" t="s">
        <v>4351</v>
      </c>
      <c r="E471" s="741" t="s">
        <v>2630</v>
      </c>
      <c r="F471" s="661" t="s">
        <v>2621</v>
      </c>
      <c r="G471" s="661" t="s">
        <v>2729</v>
      </c>
      <c r="H471" s="661" t="s">
        <v>579</v>
      </c>
      <c r="I471" s="661" t="s">
        <v>914</v>
      </c>
      <c r="J471" s="661" t="s">
        <v>915</v>
      </c>
      <c r="K471" s="661" t="s">
        <v>2730</v>
      </c>
      <c r="L471" s="662">
        <v>63.67</v>
      </c>
      <c r="M471" s="662">
        <v>573.03000000000009</v>
      </c>
      <c r="N471" s="661">
        <v>9</v>
      </c>
      <c r="O471" s="742">
        <v>4</v>
      </c>
      <c r="P471" s="662"/>
      <c r="Q471" s="677">
        <v>0</v>
      </c>
      <c r="R471" s="661"/>
      <c r="S471" s="677">
        <v>0</v>
      </c>
      <c r="T471" s="742"/>
      <c r="U471" s="700">
        <v>0</v>
      </c>
    </row>
    <row r="472" spans="1:21" ht="14.4" customHeight="1" x14ac:dyDescent="0.3">
      <c r="A472" s="660">
        <v>11</v>
      </c>
      <c r="B472" s="661" t="s">
        <v>578</v>
      </c>
      <c r="C472" s="661">
        <v>89301112</v>
      </c>
      <c r="D472" s="740" t="s">
        <v>4351</v>
      </c>
      <c r="E472" s="741" t="s">
        <v>2630</v>
      </c>
      <c r="F472" s="661" t="s">
        <v>2621</v>
      </c>
      <c r="G472" s="661" t="s">
        <v>2982</v>
      </c>
      <c r="H472" s="661" t="s">
        <v>579</v>
      </c>
      <c r="I472" s="661" t="s">
        <v>652</v>
      </c>
      <c r="J472" s="661" t="s">
        <v>653</v>
      </c>
      <c r="K472" s="661" t="s">
        <v>2983</v>
      </c>
      <c r="L472" s="662">
        <v>26.17</v>
      </c>
      <c r="M472" s="662">
        <v>26.17</v>
      </c>
      <c r="N472" s="661">
        <v>1</v>
      </c>
      <c r="O472" s="742">
        <v>0.5</v>
      </c>
      <c r="P472" s="662">
        <v>26.17</v>
      </c>
      <c r="Q472" s="677">
        <v>1</v>
      </c>
      <c r="R472" s="661">
        <v>1</v>
      </c>
      <c r="S472" s="677">
        <v>1</v>
      </c>
      <c r="T472" s="742">
        <v>0.5</v>
      </c>
      <c r="U472" s="700">
        <v>1</v>
      </c>
    </row>
    <row r="473" spans="1:21" ht="14.4" customHeight="1" x14ac:dyDescent="0.3">
      <c r="A473" s="660">
        <v>11</v>
      </c>
      <c r="B473" s="661" t="s">
        <v>578</v>
      </c>
      <c r="C473" s="661">
        <v>89301112</v>
      </c>
      <c r="D473" s="740" t="s">
        <v>4351</v>
      </c>
      <c r="E473" s="741" t="s">
        <v>2630</v>
      </c>
      <c r="F473" s="661" t="s">
        <v>2621</v>
      </c>
      <c r="G473" s="661" t="s">
        <v>2662</v>
      </c>
      <c r="H473" s="661" t="s">
        <v>579</v>
      </c>
      <c r="I473" s="661" t="s">
        <v>839</v>
      </c>
      <c r="J473" s="661" t="s">
        <v>840</v>
      </c>
      <c r="K473" s="661" t="s">
        <v>2663</v>
      </c>
      <c r="L473" s="662">
        <v>0</v>
      </c>
      <c r="M473" s="662">
        <v>0</v>
      </c>
      <c r="N473" s="661">
        <v>3</v>
      </c>
      <c r="O473" s="742">
        <v>2.5</v>
      </c>
      <c r="P473" s="662">
        <v>0</v>
      </c>
      <c r="Q473" s="677"/>
      <c r="R473" s="661">
        <v>1</v>
      </c>
      <c r="S473" s="677">
        <v>0.33333333333333331</v>
      </c>
      <c r="T473" s="742">
        <v>1</v>
      </c>
      <c r="U473" s="700">
        <v>0.4</v>
      </c>
    </row>
    <row r="474" spans="1:21" ht="14.4" customHeight="1" x14ac:dyDescent="0.3">
      <c r="A474" s="660">
        <v>11</v>
      </c>
      <c r="B474" s="661" t="s">
        <v>578</v>
      </c>
      <c r="C474" s="661">
        <v>89301112</v>
      </c>
      <c r="D474" s="740" t="s">
        <v>4351</v>
      </c>
      <c r="E474" s="741" t="s">
        <v>2630</v>
      </c>
      <c r="F474" s="661" t="s">
        <v>2621</v>
      </c>
      <c r="G474" s="661" t="s">
        <v>2662</v>
      </c>
      <c r="H474" s="661" t="s">
        <v>579</v>
      </c>
      <c r="I474" s="661" t="s">
        <v>2664</v>
      </c>
      <c r="J474" s="661" t="s">
        <v>840</v>
      </c>
      <c r="K474" s="661" t="s">
        <v>2665</v>
      </c>
      <c r="L474" s="662">
        <v>0</v>
      </c>
      <c r="M474" s="662">
        <v>0</v>
      </c>
      <c r="N474" s="661">
        <v>9</v>
      </c>
      <c r="O474" s="742">
        <v>2.5</v>
      </c>
      <c r="P474" s="662">
        <v>0</v>
      </c>
      <c r="Q474" s="677"/>
      <c r="R474" s="661">
        <v>7</v>
      </c>
      <c r="S474" s="677">
        <v>0.77777777777777779</v>
      </c>
      <c r="T474" s="742">
        <v>1.5</v>
      </c>
      <c r="U474" s="700">
        <v>0.6</v>
      </c>
    </row>
    <row r="475" spans="1:21" ht="14.4" customHeight="1" x14ac:dyDescent="0.3">
      <c r="A475" s="660">
        <v>11</v>
      </c>
      <c r="B475" s="661" t="s">
        <v>578</v>
      </c>
      <c r="C475" s="661">
        <v>89301112</v>
      </c>
      <c r="D475" s="740" t="s">
        <v>4351</v>
      </c>
      <c r="E475" s="741" t="s">
        <v>2630</v>
      </c>
      <c r="F475" s="661" t="s">
        <v>2621</v>
      </c>
      <c r="G475" s="661" t="s">
        <v>2662</v>
      </c>
      <c r="H475" s="661" t="s">
        <v>579</v>
      </c>
      <c r="I475" s="661" t="s">
        <v>1795</v>
      </c>
      <c r="J475" s="661" t="s">
        <v>840</v>
      </c>
      <c r="K475" s="661" t="s">
        <v>1796</v>
      </c>
      <c r="L475" s="662">
        <v>0</v>
      </c>
      <c r="M475" s="662">
        <v>0</v>
      </c>
      <c r="N475" s="661">
        <v>2</v>
      </c>
      <c r="O475" s="742">
        <v>1</v>
      </c>
      <c r="P475" s="662">
        <v>0</v>
      </c>
      <c r="Q475" s="677"/>
      <c r="R475" s="661">
        <v>1</v>
      </c>
      <c r="S475" s="677">
        <v>0.5</v>
      </c>
      <c r="T475" s="742">
        <v>0.5</v>
      </c>
      <c r="U475" s="700">
        <v>0.5</v>
      </c>
    </row>
    <row r="476" spans="1:21" ht="14.4" customHeight="1" x14ac:dyDescent="0.3">
      <c r="A476" s="660">
        <v>11</v>
      </c>
      <c r="B476" s="661" t="s">
        <v>578</v>
      </c>
      <c r="C476" s="661">
        <v>89301112</v>
      </c>
      <c r="D476" s="740" t="s">
        <v>4351</v>
      </c>
      <c r="E476" s="741" t="s">
        <v>2630</v>
      </c>
      <c r="F476" s="661" t="s">
        <v>2621</v>
      </c>
      <c r="G476" s="661" t="s">
        <v>2984</v>
      </c>
      <c r="H476" s="661" t="s">
        <v>579</v>
      </c>
      <c r="I476" s="661" t="s">
        <v>2985</v>
      </c>
      <c r="J476" s="661" t="s">
        <v>2986</v>
      </c>
      <c r="K476" s="661" t="s">
        <v>2958</v>
      </c>
      <c r="L476" s="662">
        <v>77.08</v>
      </c>
      <c r="M476" s="662">
        <v>77.08</v>
      </c>
      <c r="N476" s="661">
        <v>1</v>
      </c>
      <c r="O476" s="742">
        <v>1</v>
      </c>
      <c r="P476" s="662"/>
      <c r="Q476" s="677">
        <v>0</v>
      </c>
      <c r="R476" s="661"/>
      <c r="S476" s="677">
        <v>0</v>
      </c>
      <c r="T476" s="742"/>
      <c r="U476" s="700">
        <v>0</v>
      </c>
    </row>
    <row r="477" spans="1:21" ht="14.4" customHeight="1" x14ac:dyDescent="0.3">
      <c r="A477" s="660">
        <v>11</v>
      </c>
      <c r="B477" s="661" t="s">
        <v>578</v>
      </c>
      <c r="C477" s="661">
        <v>89301112</v>
      </c>
      <c r="D477" s="740" t="s">
        <v>4351</v>
      </c>
      <c r="E477" s="741" t="s">
        <v>2630</v>
      </c>
      <c r="F477" s="661" t="s">
        <v>2621</v>
      </c>
      <c r="G477" s="661" t="s">
        <v>2742</v>
      </c>
      <c r="H477" s="661" t="s">
        <v>1059</v>
      </c>
      <c r="I477" s="661" t="s">
        <v>2760</v>
      </c>
      <c r="J477" s="661" t="s">
        <v>2761</v>
      </c>
      <c r="K477" s="661" t="s">
        <v>2762</v>
      </c>
      <c r="L477" s="662">
        <v>116.8</v>
      </c>
      <c r="M477" s="662">
        <v>116.8</v>
      </c>
      <c r="N477" s="661">
        <v>1</v>
      </c>
      <c r="O477" s="742">
        <v>1</v>
      </c>
      <c r="P477" s="662"/>
      <c r="Q477" s="677">
        <v>0</v>
      </c>
      <c r="R477" s="661"/>
      <c r="S477" s="677">
        <v>0</v>
      </c>
      <c r="T477" s="742"/>
      <c r="U477" s="700">
        <v>0</v>
      </c>
    </row>
    <row r="478" spans="1:21" ht="14.4" customHeight="1" x14ac:dyDescent="0.3">
      <c r="A478" s="660">
        <v>11</v>
      </c>
      <c r="B478" s="661" t="s">
        <v>578</v>
      </c>
      <c r="C478" s="661">
        <v>89301112</v>
      </c>
      <c r="D478" s="740" t="s">
        <v>4351</v>
      </c>
      <c r="E478" s="741" t="s">
        <v>2630</v>
      </c>
      <c r="F478" s="661" t="s">
        <v>2621</v>
      </c>
      <c r="G478" s="661" t="s">
        <v>2987</v>
      </c>
      <c r="H478" s="661" t="s">
        <v>579</v>
      </c>
      <c r="I478" s="661" t="s">
        <v>2988</v>
      </c>
      <c r="J478" s="661" t="s">
        <v>2989</v>
      </c>
      <c r="K478" s="661" t="s">
        <v>2990</v>
      </c>
      <c r="L478" s="662">
        <v>61.29</v>
      </c>
      <c r="M478" s="662">
        <v>122.58</v>
      </c>
      <c r="N478" s="661">
        <v>2</v>
      </c>
      <c r="O478" s="742">
        <v>1.5</v>
      </c>
      <c r="P478" s="662"/>
      <c r="Q478" s="677">
        <v>0</v>
      </c>
      <c r="R478" s="661"/>
      <c r="S478" s="677">
        <v>0</v>
      </c>
      <c r="T478" s="742"/>
      <c r="U478" s="700">
        <v>0</v>
      </c>
    </row>
    <row r="479" spans="1:21" ht="14.4" customHeight="1" x14ac:dyDescent="0.3">
      <c r="A479" s="660">
        <v>11</v>
      </c>
      <c r="B479" s="661" t="s">
        <v>578</v>
      </c>
      <c r="C479" s="661">
        <v>89301112</v>
      </c>
      <c r="D479" s="740" t="s">
        <v>4351</v>
      </c>
      <c r="E479" s="741" t="s">
        <v>2630</v>
      </c>
      <c r="F479" s="661" t="s">
        <v>2621</v>
      </c>
      <c r="G479" s="661" t="s">
        <v>2887</v>
      </c>
      <c r="H479" s="661" t="s">
        <v>579</v>
      </c>
      <c r="I479" s="661" t="s">
        <v>2888</v>
      </c>
      <c r="J479" s="661" t="s">
        <v>2889</v>
      </c>
      <c r="K479" s="661" t="s">
        <v>2890</v>
      </c>
      <c r="L479" s="662">
        <v>1857.44</v>
      </c>
      <c r="M479" s="662">
        <v>57580.639999999985</v>
      </c>
      <c r="N479" s="661">
        <v>31</v>
      </c>
      <c r="O479" s="742">
        <v>28</v>
      </c>
      <c r="P479" s="662">
        <v>33433.919999999991</v>
      </c>
      <c r="Q479" s="677">
        <v>0.58064516129032262</v>
      </c>
      <c r="R479" s="661">
        <v>18</v>
      </c>
      <c r="S479" s="677">
        <v>0.58064516129032262</v>
      </c>
      <c r="T479" s="742">
        <v>16.5</v>
      </c>
      <c r="U479" s="700">
        <v>0.5892857142857143</v>
      </c>
    </row>
    <row r="480" spans="1:21" ht="14.4" customHeight="1" x14ac:dyDescent="0.3">
      <c r="A480" s="660">
        <v>11</v>
      </c>
      <c r="B480" s="661" t="s">
        <v>578</v>
      </c>
      <c r="C480" s="661">
        <v>89301112</v>
      </c>
      <c r="D480" s="740" t="s">
        <v>4351</v>
      </c>
      <c r="E480" s="741" t="s">
        <v>2630</v>
      </c>
      <c r="F480" s="661" t="s">
        <v>2621</v>
      </c>
      <c r="G480" s="661" t="s">
        <v>2887</v>
      </c>
      <c r="H480" s="661" t="s">
        <v>579</v>
      </c>
      <c r="I480" s="661" t="s">
        <v>2991</v>
      </c>
      <c r="J480" s="661" t="s">
        <v>2889</v>
      </c>
      <c r="K480" s="661" t="s">
        <v>2992</v>
      </c>
      <c r="L480" s="662">
        <v>619.14</v>
      </c>
      <c r="M480" s="662">
        <v>619.14</v>
      </c>
      <c r="N480" s="661">
        <v>1</v>
      </c>
      <c r="O480" s="742">
        <v>0.5</v>
      </c>
      <c r="P480" s="662"/>
      <c r="Q480" s="677">
        <v>0</v>
      </c>
      <c r="R480" s="661"/>
      <c r="S480" s="677">
        <v>0</v>
      </c>
      <c r="T480" s="742"/>
      <c r="U480" s="700">
        <v>0</v>
      </c>
    </row>
    <row r="481" spans="1:21" ht="14.4" customHeight="1" x14ac:dyDescent="0.3">
      <c r="A481" s="660">
        <v>11</v>
      </c>
      <c r="B481" s="661" t="s">
        <v>578</v>
      </c>
      <c r="C481" s="661">
        <v>89301112</v>
      </c>
      <c r="D481" s="740" t="s">
        <v>4351</v>
      </c>
      <c r="E481" s="741" t="s">
        <v>2630</v>
      </c>
      <c r="F481" s="661" t="s">
        <v>2621</v>
      </c>
      <c r="G481" s="661" t="s">
        <v>2993</v>
      </c>
      <c r="H481" s="661" t="s">
        <v>579</v>
      </c>
      <c r="I481" s="661" t="s">
        <v>2994</v>
      </c>
      <c r="J481" s="661" t="s">
        <v>2995</v>
      </c>
      <c r="K481" s="661" t="s">
        <v>2996</v>
      </c>
      <c r="L481" s="662">
        <v>37.68</v>
      </c>
      <c r="M481" s="662">
        <v>113.03999999999999</v>
      </c>
      <c r="N481" s="661">
        <v>3</v>
      </c>
      <c r="O481" s="742">
        <v>1</v>
      </c>
      <c r="P481" s="662"/>
      <c r="Q481" s="677">
        <v>0</v>
      </c>
      <c r="R481" s="661"/>
      <c r="S481" s="677">
        <v>0</v>
      </c>
      <c r="T481" s="742"/>
      <c r="U481" s="700">
        <v>0</v>
      </c>
    </row>
    <row r="482" spans="1:21" ht="14.4" customHeight="1" x14ac:dyDescent="0.3">
      <c r="A482" s="660">
        <v>11</v>
      </c>
      <c r="B482" s="661" t="s">
        <v>578</v>
      </c>
      <c r="C482" s="661">
        <v>89301112</v>
      </c>
      <c r="D482" s="740" t="s">
        <v>4351</v>
      </c>
      <c r="E482" s="741" t="s">
        <v>2630</v>
      </c>
      <c r="F482" s="661" t="s">
        <v>2621</v>
      </c>
      <c r="G482" s="661" t="s">
        <v>2997</v>
      </c>
      <c r="H482" s="661" t="s">
        <v>1059</v>
      </c>
      <c r="I482" s="661" t="s">
        <v>2998</v>
      </c>
      <c r="J482" s="661" t="s">
        <v>1548</v>
      </c>
      <c r="K482" s="661" t="s">
        <v>2999</v>
      </c>
      <c r="L482" s="662">
        <v>193.26</v>
      </c>
      <c r="M482" s="662">
        <v>2319.12</v>
      </c>
      <c r="N482" s="661">
        <v>12</v>
      </c>
      <c r="O482" s="742">
        <v>7.5</v>
      </c>
      <c r="P482" s="662">
        <v>1159.56</v>
      </c>
      <c r="Q482" s="677">
        <v>0.5</v>
      </c>
      <c r="R482" s="661">
        <v>6</v>
      </c>
      <c r="S482" s="677">
        <v>0.5</v>
      </c>
      <c r="T482" s="742">
        <v>3.5</v>
      </c>
      <c r="U482" s="700">
        <v>0.46666666666666667</v>
      </c>
    </row>
    <row r="483" spans="1:21" ht="14.4" customHeight="1" x14ac:dyDescent="0.3">
      <c r="A483" s="660">
        <v>11</v>
      </c>
      <c r="B483" s="661" t="s">
        <v>578</v>
      </c>
      <c r="C483" s="661">
        <v>89301112</v>
      </c>
      <c r="D483" s="740" t="s">
        <v>4351</v>
      </c>
      <c r="E483" s="741" t="s">
        <v>2630</v>
      </c>
      <c r="F483" s="661" t="s">
        <v>2621</v>
      </c>
      <c r="G483" s="661" t="s">
        <v>2997</v>
      </c>
      <c r="H483" s="661" t="s">
        <v>1059</v>
      </c>
      <c r="I483" s="661" t="s">
        <v>2998</v>
      </c>
      <c r="J483" s="661" t="s">
        <v>1548</v>
      </c>
      <c r="K483" s="661" t="s">
        <v>2999</v>
      </c>
      <c r="L483" s="662">
        <v>119.11</v>
      </c>
      <c r="M483" s="662">
        <v>714.66</v>
      </c>
      <c r="N483" s="661">
        <v>6</v>
      </c>
      <c r="O483" s="742">
        <v>3.5</v>
      </c>
      <c r="P483" s="662">
        <v>238.22</v>
      </c>
      <c r="Q483" s="677">
        <v>0.33333333333333337</v>
      </c>
      <c r="R483" s="661">
        <v>2</v>
      </c>
      <c r="S483" s="677">
        <v>0.33333333333333331</v>
      </c>
      <c r="T483" s="742">
        <v>1</v>
      </c>
      <c r="U483" s="700">
        <v>0.2857142857142857</v>
      </c>
    </row>
    <row r="484" spans="1:21" ht="14.4" customHeight="1" x14ac:dyDescent="0.3">
      <c r="A484" s="660">
        <v>11</v>
      </c>
      <c r="B484" s="661" t="s">
        <v>578</v>
      </c>
      <c r="C484" s="661">
        <v>89301112</v>
      </c>
      <c r="D484" s="740" t="s">
        <v>4351</v>
      </c>
      <c r="E484" s="741" t="s">
        <v>2630</v>
      </c>
      <c r="F484" s="661" t="s">
        <v>2621</v>
      </c>
      <c r="G484" s="661" t="s">
        <v>2997</v>
      </c>
      <c r="H484" s="661" t="s">
        <v>1059</v>
      </c>
      <c r="I484" s="661" t="s">
        <v>2998</v>
      </c>
      <c r="J484" s="661" t="s">
        <v>1548</v>
      </c>
      <c r="K484" s="661" t="s">
        <v>2999</v>
      </c>
      <c r="L484" s="662">
        <v>101.24</v>
      </c>
      <c r="M484" s="662">
        <v>303.71999999999997</v>
      </c>
      <c r="N484" s="661">
        <v>3</v>
      </c>
      <c r="O484" s="742">
        <v>3</v>
      </c>
      <c r="P484" s="662">
        <v>101.24</v>
      </c>
      <c r="Q484" s="677">
        <v>0.33333333333333337</v>
      </c>
      <c r="R484" s="661">
        <v>1</v>
      </c>
      <c r="S484" s="677">
        <v>0.33333333333333331</v>
      </c>
      <c r="T484" s="742">
        <v>1</v>
      </c>
      <c r="U484" s="700">
        <v>0.33333333333333331</v>
      </c>
    </row>
    <row r="485" spans="1:21" ht="14.4" customHeight="1" x14ac:dyDescent="0.3">
      <c r="A485" s="660">
        <v>11</v>
      </c>
      <c r="B485" s="661" t="s">
        <v>578</v>
      </c>
      <c r="C485" s="661">
        <v>89301112</v>
      </c>
      <c r="D485" s="740" t="s">
        <v>4351</v>
      </c>
      <c r="E485" s="741" t="s">
        <v>2630</v>
      </c>
      <c r="F485" s="661" t="s">
        <v>2621</v>
      </c>
      <c r="G485" s="661" t="s">
        <v>2997</v>
      </c>
      <c r="H485" s="661" t="s">
        <v>1059</v>
      </c>
      <c r="I485" s="661" t="s">
        <v>1547</v>
      </c>
      <c r="J485" s="661" t="s">
        <v>1548</v>
      </c>
      <c r="K485" s="661" t="s">
        <v>2547</v>
      </c>
      <c r="L485" s="662">
        <v>128.84</v>
      </c>
      <c r="M485" s="662">
        <v>128.84</v>
      </c>
      <c r="N485" s="661">
        <v>1</v>
      </c>
      <c r="O485" s="742">
        <v>1</v>
      </c>
      <c r="P485" s="662">
        <v>128.84</v>
      </c>
      <c r="Q485" s="677">
        <v>1</v>
      </c>
      <c r="R485" s="661">
        <v>1</v>
      </c>
      <c r="S485" s="677">
        <v>1</v>
      </c>
      <c r="T485" s="742">
        <v>1</v>
      </c>
      <c r="U485" s="700">
        <v>1</v>
      </c>
    </row>
    <row r="486" spans="1:21" ht="14.4" customHeight="1" x14ac:dyDescent="0.3">
      <c r="A486" s="660">
        <v>11</v>
      </c>
      <c r="B486" s="661" t="s">
        <v>578</v>
      </c>
      <c r="C486" s="661">
        <v>89301112</v>
      </c>
      <c r="D486" s="740" t="s">
        <v>4351</v>
      </c>
      <c r="E486" s="741" t="s">
        <v>2630</v>
      </c>
      <c r="F486" s="661" t="s">
        <v>2621</v>
      </c>
      <c r="G486" s="661" t="s">
        <v>2997</v>
      </c>
      <c r="H486" s="661" t="s">
        <v>1059</v>
      </c>
      <c r="I486" s="661" t="s">
        <v>1547</v>
      </c>
      <c r="J486" s="661" t="s">
        <v>1548</v>
      </c>
      <c r="K486" s="661" t="s">
        <v>2547</v>
      </c>
      <c r="L486" s="662">
        <v>67.489999999999995</v>
      </c>
      <c r="M486" s="662">
        <v>67.489999999999995</v>
      </c>
      <c r="N486" s="661">
        <v>1</v>
      </c>
      <c r="O486" s="742">
        <v>1</v>
      </c>
      <c r="P486" s="662"/>
      <c r="Q486" s="677">
        <v>0</v>
      </c>
      <c r="R486" s="661"/>
      <c r="S486" s="677">
        <v>0</v>
      </c>
      <c r="T486" s="742"/>
      <c r="U486" s="700">
        <v>0</v>
      </c>
    </row>
    <row r="487" spans="1:21" ht="14.4" customHeight="1" x14ac:dyDescent="0.3">
      <c r="A487" s="660">
        <v>11</v>
      </c>
      <c r="B487" s="661" t="s">
        <v>578</v>
      </c>
      <c r="C487" s="661">
        <v>89301112</v>
      </c>
      <c r="D487" s="740" t="s">
        <v>4351</v>
      </c>
      <c r="E487" s="741" t="s">
        <v>2630</v>
      </c>
      <c r="F487" s="661" t="s">
        <v>2621</v>
      </c>
      <c r="G487" s="661" t="s">
        <v>2997</v>
      </c>
      <c r="H487" s="661" t="s">
        <v>579</v>
      </c>
      <c r="I487" s="661" t="s">
        <v>3000</v>
      </c>
      <c r="J487" s="661" t="s">
        <v>3001</v>
      </c>
      <c r="K487" s="661" t="s">
        <v>2547</v>
      </c>
      <c r="L487" s="662">
        <v>67.489999999999995</v>
      </c>
      <c r="M487" s="662">
        <v>67.489999999999995</v>
      </c>
      <c r="N487" s="661">
        <v>1</v>
      </c>
      <c r="O487" s="742">
        <v>1</v>
      </c>
      <c r="P487" s="662"/>
      <c r="Q487" s="677">
        <v>0</v>
      </c>
      <c r="R487" s="661"/>
      <c r="S487" s="677">
        <v>0</v>
      </c>
      <c r="T487" s="742"/>
      <c r="U487" s="700">
        <v>0</v>
      </c>
    </row>
    <row r="488" spans="1:21" ht="14.4" customHeight="1" x14ac:dyDescent="0.3">
      <c r="A488" s="660">
        <v>11</v>
      </c>
      <c r="B488" s="661" t="s">
        <v>578</v>
      </c>
      <c r="C488" s="661">
        <v>89301112</v>
      </c>
      <c r="D488" s="740" t="s">
        <v>4351</v>
      </c>
      <c r="E488" s="741" t="s">
        <v>2630</v>
      </c>
      <c r="F488" s="661" t="s">
        <v>2621</v>
      </c>
      <c r="G488" s="661" t="s">
        <v>2667</v>
      </c>
      <c r="H488" s="661" t="s">
        <v>1059</v>
      </c>
      <c r="I488" s="661" t="s">
        <v>1077</v>
      </c>
      <c r="J488" s="661" t="s">
        <v>1078</v>
      </c>
      <c r="K488" s="661" t="s">
        <v>1079</v>
      </c>
      <c r="L488" s="662">
        <v>937.93</v>
      </c>
      <c r="M488" s="662">
        <v>3751.72</v>
      </c>
      <c r="N488" s="661">
        <v>4</v>
      </c>
      <c r="O488" s="742">
        <v>2.5</v>
      </c>
      <c r="P488" s="662">
        <v>2813.79</v>
      </c>
      <c r="Q488" s="677">
        <v>0.75</v>
      </c>
      <c r="R488" s="661">
        <v>3</v>
      </c>
      <c r="S488" s="677">
        <v>0.75</v>
      </c>
      <c r="T488" s="742">
        <v>1.5</v>
      </c>
      <c r="U488" s="700">
        <v>0.6</v>
      </c>
    </row>
    <row r="489" spans="1:21" ht="14.4" customHeight="1" x14ac:dyDescent="0.3">
      <c r="A489" s="660">
        <v>11</v>
      </c>
      <c r="B489" s="661" t="s">
        <v>578</v>
      </c>
      <c r="C489" s="661">
        <v>89301112</v>
      </c>
      <c r="D489" s="740" t="s">
        <v>4351</v>
      </c>
      <c r="E489" s="741" t="s">
        <v>2630</v>
      </c>
      <c r="F489" s="661" t="s">
        <v>2621</v>
      </c>
      <c r="G489" s="661" t="s">
        <v>2668</v>
      </c>
      <c r="H489" s="661" t="s">
        <v>1059</v>
      </c>
      <c r="I489" s="661" t="s">
        <v>1064</v>
      </c>
      <c r="J489" s="661" t="s">
        <v>612</v>
      </c>
      <c r="K489" s="661" t="s">
        <v>613</v>
      </c>
      <c r="L489" s="662">
        <v>96.63</v>
      </c>
      <c r="M489" s="662">
        <v>3961.8300000000004</v>
      </c>
      <c r="N489" s="661">
        <v>41</v>
      </c>
      <c r="O489" s="742">
        <v>21.5</v>
      </c>
      <c r="P489" s="662">
        <v>1352.8200000000002</v>
      </c>
      <c r="Q489" s="677">
        <v>0.34146341463414637</v>
      </c>
      <c r="R489" s="661">
        <v>14</v>
      </c>
      <c r="S489" s="677">
        <v>0.34146341463414637</v>
      </c>
      <c r="T489" s="742">
        <v>8.5</v>
      </c>
      <c r="U489" s="700">
        <v>0.39534883720930231</v>
      </c>
    </row>
    <row r="490" spans="1:21" ht="14.4" customHeight="1" x14ac:dyDescent="0.3">
      <c r="A490" s="660">
        <v>11</v>
      </c>
      <c r="B490" s="661" t="s">
        <v>578</v>
      </c>
      <c r="C490" s="661">
        <v>89301112</v>
      </c>
      <c r="D490" s="740" t="s">
        <v>4351</v>
      </c>
      <c r="E490" s="741" t="s">
        <v>2630</v>
      </c>
      <c r="F490" s="661" t="s">
        <v>2621</v>
      </c>
      <c r="G490" s="661" t="s">
        <v>2668</v>
      </c>
      <c r="H490" s="661" t="s">
        <v>1059</v>
      </c>
      <c r="I490" s="661" t="s">
        <v>1064</v>
      </c>
      <c r="J490" s="661" t="s">
        <v>612</v>
      </c>
      <c r="K490" s="661" t="s">
        <v>613</v>
      </c>
      <c r="L490" s="662">
        <v>59.55</v>
      </c>
      <c r="M490" s="662">
        <v>2203.3499999999995</v>
      </c>
      <c r="N490" s="661">
        <v>37</v>
      </c>
      <c r="O490" s="742">
        <v>23.5</v>
      </c>
      <c r="P490" s="662">
        <v>1131.4499999999996</v>
      </c>
      <c r="Q490" s="677">
        <v>0.51351351351351349</v>
      </c>
      <c r="R490" s="661">
        <v>19</v>
      </c>
      <c r="S490" s="677">
        <v>0.51351351351351349</v>
      </c>
      <c r="T490" s="742">
        <v>12</v>
      </c>
      <c r="U490" s="700">
        <v>0.51063829787234039</v>
      </c>
    </row>
    <row r="491" spans="1:21" ht="14.4" customHeight="1" x14ac:dyDescent="0.3">
      <c r="A491" s="660">
        <v>11</v>
      </c>
      <c r="B491" s="661" t="s">
        <v>578</v>
      </c>
      <c r="C491" s="661">
        <v>89301112</v>
      </c>
      <c r="D491" s="740" t="s">
        <v>4351</v>
      </c>
      <c r="E491" s="741" t="s">
        <v>2630</v>
      </c>
      <c r="F491" s="661" t="s">
        <v>2621</v>
      </c>
      <c r="G491" s="661" t="s">
        <v>2668</v>
      </c>
      <c r="H491" s="661" t="s">
        <v>1059</v>
      </c>
      <c r="I491" s="661" t="s">
        <v>1064</v>
      </c>
      <c r="J491" s="661" t="s">
        <v>612</v>
      </c>
      <c r="K491" s="661" t="s">
        <v>613</v>
      </c>
      <c r="L491" s="662">
        <v>50.62</v>
      </c>
      <c r="M491" s="662">
        <v>404.96</v>
      </c>
      <c r="N491" s="661">
        <v>8</v>
      </c>
      <c r="O491" s="742">
        <v>5</v>
      </c>
      <c r="P491" s="662">
        <v>202.48</v>
      </c>
      <c r="Q491" s="677">
        <v>0.5</v>
      </c>
      <c r="R491" s="661">
        <v>4</v>
      </c>
      <c r="S491" s="677">
        <v>0.5</v>
      </c>
      <c r="T491" s="742">
        <v>2</v>
      </c>
      <c r="U491" s="700">
        <v>0.4</v>
      </c>
    </row>
    <row r="492" spans="1:21" ht="14.4" customHeight="1" x14ac:dyDescent="0.3">
      <c r="A492" s="660">
        <v>11</v>
      </c>
      <c r="B492" s="661" t="s">
        <v>578</v>
      </c>
      <c r="C492" s="661">
        <v>89301112</v>
      </c>
      <c r="D492" s="740" t="s">
        <v>4351</v>
      </c>
      <c r="E492" s="741" t="s">
        <v>2630</v>
      </c>
      <c r="F492" s="661" t="s">
        <v>2621</v>
      </c>
      <c r="G492" s="661" t="s">
        <v>2668</v>
      </c>
      <c r="H492" s="661" t="s">
        <v>1059</v>
      </c>
      <c r="I492" s="661" t="s">
        <v>3002</v>
      </c>
      <c r="J492" s="661" t="s">
        <v>612</v>
      </c>
      <c r="K492" s="661" t="s">
        <v>3003</v>
      </c>
      <c r="L492" s="662">
        <v>193.26</v>
      </c>
      <c r="M492" s="662">
        <v>193.26</v>
      </c>
      <c r="N492" s="661">
        <v>1</v>
      </c>
      <c r="O492" s="742">
        <v>1</v>
      </c>
      <c r="P492" s="662"/>
      <c r="Q492" s="677">
        <v>0</v>
      </c>
      <c r="R492" s="661"/>
      <c r="S492" s="677">
        <v>0</v>
      </c>
      <c r="T492" s="742"/>
      <c r="U492" s="700">
        <v>0</v>
      </c>
    </row>
    <row r="493" spans="1:21" ht="14.4" customHeight="1" x14ac:dyDescent="0.3">
      <c r="A493" s="660">
        <v>11</v>
      </c>
      <c r="B493" s="661" t="s">
        <v>578</v>
      </c>
      <c r="C493" s="661">
        <v>89301112</v>
      </c>
      <c r="D493" s="740" t="s">
        <v>4351</v>
      </c>
      <c r="E493" s="741" t="s">
        <v>2630</v>
      </c>
      <c r="F493" s="661" t="s">
        <v>2621</v>
      </c>
      <c r="G493" s="661" t="s">
        <v>2668</v>
      </c>
      <c r="H493" s="661" t="s">
        <v>579</v>
      </c>
      <c r="I493" s="661" t="s">
        <v>2177</v>
      </c>
      <c r="J493" s="661" t="s">
        <v>612</v>
      </c>
      <c r="K493" s="661" t="s">
        <v>2735</v>
      </c>
      <c r="L493" s="662">
        <v>96.63</v>
      </c>
      <c r="M493" s="662">
        <v>1546.08</v>
      </c>
      <c r="N493" s="661">
        <v>16</v>
      </c>
      <c r="O493" s="742">
        <v>8</v>
      </c>
      <c r="P493" s="662">
        <v>289.89</v>
      </c>
      <c r="Q493" s="677">
        <v>0.1875</v>
      </c>
      <c r="R493" s="661">
        <v>3</v>
      </c>
      <c r="S493" s="677">
        <v>0.1875</v>
      </c>
      <c r="T493" s="742">
        <v>2</v>
      </c>
      <c r="U493" s="700">
        <v>0.25</v>
      </c>
    </row>
    <row r="494" spans="1:21" ht="14.4" customHeight="1" x14ac:dyDescent="0.3">
      <c r="A494" s="660">
        <v>11</v>
      </c>
      <c r="B494" s="661" t="s">
        <v>578</v>
      </c>
      <c r="C494" s="661">
        <v>89301112</v>
      </c>
      <c r="D494" s="740" t="s">
        <v>4351</v>
      </c>
      <c r="E494" s="741" t="s">
        <v>2630</v>
      </c>
      <c r="F494" s="661" t="s">
        <v>2621</v>
      </c>
      <c r="G494" s="661" t="s">
        <v>2668</v>
      </c>
      <c r="H494" s="661" t="s">
        <v>579</v>
      </c>
      <c r="I494" s="661" t="s">
        <v>3004</v>
      </c>
      <c r="J494" s="661" t="s">
        <v>3005</v>
      </c>
      <c r="K494" s="661" t="s">
        <v>3006</v>
      </c>
      <c r="L494" s="662">
        <v>0</v>
      </c>
      <c r="M494" s="662">
        <v>0</v>
      </c>
      <c r="N494" s="661">
        <v>1</v>
      </c>
      <c r="O494" s="742">
        <v>1</v>
      </c>
      <c r="P494" s="662"/>
      <c r="Q494" s="677"/>
      <c r="R494" s="661"/>
      <c r="S494" s="677">
        <v>0</v>
      </c>
      <c r="T494" s="742"/>
      <c r="U494" s="700">
        <v>0</v>
      </c>
    </row>
    <row r="495" spans="1:21" ht="14.4" customHeight="1" x14ac:dyDescent="0.3">
      <c r="A495" s="660">
        <v>11</v>
      </c>
      <c r="B495" s="661" t="s">
        <v>578</v>
      </c>
      <c r="C495" s="661">
        <v>89301112</v>
      </c>
      <c r="D495" s="740" t="s">
        <v>4351</v>
      </c>
      <c r="E495" s="741" t="s">
        <v>2630</v>
      </c>
      <c r="F495" s="661" t="s">
        <v>2621</v>
      </c>
      <c r="G495" s="661" t="s">
        <v>2668</v>
      </c>
      <c r="H495" s="661" t="s">
        <v>579</v>
      </c>
      <c r="I495" s="661" t="s">
        <v>1313</v>
      </c>
      <c r="J495" s="661" t="s">
        <v>612</v>
      </c>
      <c r="K495" s="661" t="s">
        <v>2866</v>
      </c>
      <c r="L495" s="662">
        <v>48.31</v>
      </c>
      <c r="M495" s="662">
        <v>48.31</v>
      </c>
      <c r="N495" s="661">
        <v>1</v>
      </c>
      <c r="O495" s="742">
        <v>1</v>
      </c>
      <c r="P495" s="662"/>
      <c r="Q495" s="677">
        <v>0</v>
      </c>
      <c r="R495" s="661"/>
      <c r="S495" s="677">
        <v>0</v>
      </c>
      <c r="T495" s="742"/>
      <c r="U495" s="700">
        <v>0</v>
      </c>
    </row>
    <row r="496" spans="1:21" ht="14.4" customHeight="1" x14ac:dyDescent="0.3">
      <c r="A496" s="660">
        <v>11</v>
      </c>
      <c r="B496" s="661" t="s">
        <v>578</v>
      </c>
      <c r="C496" s="661">
        <v>89301112</v>
      </c>
      <c r="D496" s="740" t="s">
        <v>4351</v>
      </c>
      <c r="E496" s="741" t="s">
        <v>2630</v>
      </c>
      <c r="F496" s="661" t="s">
        <v>2621</v>
      </c>
      <c r="G496" s="661" t="s">
        <v>2668</v>
      </c>
      <c r="H496" s="661" t="s">
        <v>579</v>
      </c>
      <c r="I496" s="661" t="s">
        <v>1313</v>
      </c>
      <c r="J496" s="661" t="s">
        <v>612</v>
      </c>
      <c r="K496" s="661" t="s">
        <v>2866</v>
      </c>
      <c r="L496" s="662">
        <v>29.78</v>
      </c>
      <c r="M496" s="662">
        <v>29.78</v>
      </c>
      <c r="N496" s="661">
        <v>1</v>
      </c>
      <c r="O496" s="742">
        <v>1</v>
      </c>
      <c r="P496" s="662">
        <v>29.78</v>
      </c>
      <c r="Q496" s="677">
        <v>1</v>
      </c>
      <c r="R496" s="661">
        <v>1</v>
      </c>
      <c r="S496" s="677">
        <v>1</v>
      </c>
      <c r="T496" s="742">
        <v>1</v>
      </c>
      <c r="U496" s="700">
        <v>1</v>
      </c>
    </row>
    <row r="497" spans="1:21" ht="14.4" customHeight="1" x14ac:dyDescent="0.3">
      <c r="A497" s="660">
        <v>11</v>
      </c>
      <c r="B497" s="661" t="s">
        <v>578</v>
      </c>
      <c r="C497" s="661">
        <v>89301112</v>
      </c>
      <c r="D497" s="740" t="s">
        <v>4351</v>
      </c>
      <c r="E497" s="741" t="s">
        <v>2630</v>
      </c>
      <c r="F497" s="661" t="s">
        <v>2621</v>
      </c>
      <c r="G497" s="661" t="s">
        <v>2891</v>
      </c>
      <c r="H497" s="661" t="s">
        <v>579</v>
      </c>
      <c r="I497" s="661" t="s">
        <v>663</v>
      </c>
      <c r="J497" s="661" t="s">
        <v>2892</v>
      </c>
      <c r="K497" s="661" t="s">
        <v>1890</v>
      </c>
      <c r="L497" s="662">
        <v>0</v>
      </c>
      <c r="M497" s="662">
        <v>0</v>
      </c>
      <c r="N497" s="661">
        <v>1</v>
      </c>
      <c r="O497" s="742">
        <v>1</v>
      </c>
      <c r="P497" s="662"/>
      <c r="Q497" s="677"/>
      <c r="R497" s="661"/>
      <c r="S497" s="677">
        <v>0</v>
      </c>
      <c r="T497" s="742"/>
      <c r="U497" s="700">
        <v>0</v>
      </c>
    </row>
    <row r="498" spans="1:21" ht="14.4" customHeight="1" x14ac:dyDescent="0.3">
      <c r="A498" s="660">
        <v>11</v>
      </c>
      <c r="B498" s="661" t="s">
        <v>578</v>
      </c>
      <c r="C498" s="661">
        <v>89301112</v>
      </c>
      <c r="D498" s="740" t="s">
        <v>4351</v>
      </c>
      <c r="E498" s="741" t="s">
        <v>2630</v>
      </c>
      <c r="F498" s="661" t="s">
        <v>2621</v>
      </c>
      <c r="G498" s="661" t="s">
        <v>3007</v>
      </c>
      <c r="H498" s="661" t="s">
        <v>579</v>
      </c>
      <c r="I498" s="661" t="s">
        <v>3008</v>
      </c>
      <c r="J498" s="661" t="s">
        <v>836</v>
      </c>
      <c r="K498" s="661" t="s">
        <v>3009</v>
      </c>
      <c r="L498" s="662">
        <v>202.25</v>
      </c>
      <c r="M498" s="662">
        <v>202.25</v>
      </c>
      <c r="N498" s="661">
        <v>1</v>
      </c>
      <c r="O498" s="742">
        <v>0.5</v>
      </c>
      <c r="P498" s="662"/>
      <c r="Q498" s="677">
        <v>0</v>
      </c>
      <c r="R498" s="661"/>
      <c r="S498" s="677">
        <v>0</v>
      </c>
      <c r="T498" s="742"/>
      <c r="U498" s="700">
        <v>0</v>
      </c>
    </row>
    <row r="499" spans="1:21" ht="14.4" customHeight="1" x14ac:dyDescent="0.3">
      <c r="A499" s="660">
        <v>11</v>
      </c>
      <c r="B499" s="661" t="s">
        <v>578</v>
      </c>
      <c r="C499" s="661">
        <v>89301112</v>
      </c>
      <c r="D499" s="740" t="s">
        <v>4351</v>
      </c>
      <c r="E499" s="741" t="s">
        <v>2630</v>
      </c>
      <c r="F499" s="661" t="s">
        <v>2621</v>
      </c>
      <c r="G499" s="661" t="s">
        <v>2836</v>
      </c>
      <c r="H499" s="661" t="s">
        <v>579</v>
      </c>
      <c r="I499" s="661" t="s">
        <v>3010</v>
      </c>
      <c r="J499" s="661" t="s">
        <v>2838</v>
      </c>
      <c r="K499" s="661" t="s">
        <v>1714</v>
      </c>
      <c r="L499" s="662">
        <v>113.37</v>
      </c>
      <c r="M499" s="662">
        <v>113.37</v>
      </c>
      <c r="N499" s="661">
        <v>1</v>
      </c>
      <c r="O499" s="742">
        <v>1</v>
      </c>
      <c r="P499" s="662"/>
      <c r="Q499" s="677">
        <v>0</v>
      </c>
      <c r="R499" s="661"/>
      <c r="S499" s="677">
        <v>0</v>
      </c>
      <c r="T499" s="742"/>
      <c r="U499" s="700">
        <v>0</v>
      </c>
    </row>
    <row r="500" spans="1:21" ht="14.4" customHeight="1" x14ac:dyDescent="0.3">
      <c r="A500" s="660">
        <v>11</v>
      </c>
      <c r="B500" s="661" t="s">
        <v>578</v>
      </c>
      <c r="C500" s="661">
        <v>89301112</v>
      </c>
      <c r="D500" s="740" t="s">
        <v>4351</v>
      </c>
      <c r="E500" s="741" t="s">
        <v>2630</v>
      </c>
      <c r="F500" s="661" t="s">
        <v>2621</v>
      </c>
      <c r="G500" s="661" t="s">
        <v>2836</v>
      </c>
      <c r="H500" s="661" t="s">
        <v>579</v>
      </c>
      <c r="I500" s="661" t="s">
        <v>2837</v>
      </c>
      <c r="J500" s="661" t="s">
        <v>2838</v>
      </c>
      <c r="K500" s="661" t="s">
        <v>2661</v>
      </c>
      <c r="L500" s="662">
        <v>56.69</v>
      </c>
      <c r="M500" s="662">
        <v>56.69</v>
      </c>
      <c r="N500" s="661">
        <v>1</v>
      </c>
      <c r="O500" s="742">
        <v>1</v>
      </c>
      <c r="P500" s="662"/>
      <c r="Q500" s="677">
        <v>0</v>
      </c>
      <c r="R500" s="661"/>
      <c r="S500" s="677">
        <v>0</v>
      </c>
      <c r="T500" s="742"/>
      <c r="U500" s="700">
        <v>0</v>
      </c>
    </row>
    <row r="501" spans="1:21" ht="14.4" customHeight="1" x14ac:dyDescent="0.3">
      <c r="A501" s="660">
        <v>11</v>
      </c>
      <c r="B501" s="661" t="s">
        <v>578</v>
      </c>
      <c r="C501" s="661">
        <v>89301112</v>
      </c>
      <c r="D501" s="740" t="s">
        <v>4351</v>
      </c>
      <c r="E501" s="741" t="s">
        <v>2630</v>
      </c>
      <c r="F501" s="661" t="s">
        <v>2621</v>
      </c>
      <c r="G501" s="661" t="s">
        <v>2711</v>
      </c>
      <c r="H501" s="661" t="s">
        <v>579</v>
      </c>
      <c r="I501" s="661" t="s">
        <v>2847</v>
      </c>
      <c r="J501" s="661" t="s">
        <v>981</v>
      </c>
      <c r="K501" s="661" t="s">
        <v>752</v>
      </c>
      <c r="L501" s="662">
        <v>0</v>
      </c>
      <c r="M501" s="662">
        <v>0</v>
      </c>
      <c r="N501" s="661">
        <v>1</v>
      </c>
      <c r="O501" s="742">
        <v>1</v>
      </c>
      <c r="P501" s="662">
        <v>0</v>
      </c>
      <c r="Q501" s="677"/>
      <c r="R501" s="661">
        <v>1</v>
      </c>
      <c r="S501" s="677">
        <v>1</v>
      </c>
      <c r="T501" s="742">
        <v>1</v>
      </c>
      <c r="U501" s="700">
        <v>1</v>
      </c>
    </row>
    <row r="502" spans="1:21" ht="14.4" customHeight="1" x14ac:dyDescent="0.3">
      <c r="A502" s="660">
        <v>11</v>
      </c>
      <c r="B502" s="661" t="s">
        <v>578</v>
      </c>
      <c r="C502" s="661">
        <v>89301112</v>
      </c>
      <c r="D502" s="740" t="s">
        <v>4351</v>
      </c>
      <c r="E502" s="741" t="s">
        <v>2630</v>
      </c>
      <c r="F502" s="661" t="s">
        <v>2621</v>
      </c>
      <c r="G502" s="661" t="s">
        <v>2711</v>
      </c>
      <c r="H502" s="661" t="s">
        <v>579</v>
      </c>
      <c r="I502" s="661" t="s">
        <v>2712</v>
      </c>
      <c r="J502" s="661" t="s">
        <v>981</v>
      </c>
      <c r="K502" s="661" t="s">
        <v>752</v>
      </c>
      <c r="L502" s="662">
        <v>2484.9699999999998</v>
      </c>
      <c r="M502" s="662">
        <v>2484.9699999999998</v>
      </c>
      <c r="N502" s="661">
        <v>1</v>
      </c>
      <c r="O502" s="742">
        <v>1</v>
      </c>
      <c r="P502" s="662"/>
      <c r="Q502" s="677">
        <v>0</v>
      </c>
      <c r="R502" s="661"/>
      <c r="S502" s="677">
        <v>0</v>
      </c>
      <c r="T502" s="742"/>
      <c r="U502" s="700">
        <v>0</v>
      </c>
    </row>
    <row r="503" spans="1:21" ht="14.4" customHeight="1" x14ac:dyDescent="0.3">
      <c r="A503" s="660">
        <v>11</v>
      </c>
      <c r="B503" s="661" t="s">
        <v>578</v>
      </c>
      <c r="C503" s="661">
        <v>89301112</v>
      </c>
      <c r="D503" s="740" t="s">
        <v>4351</v>
      </c>
      <c r="E503" s="741" t="s">
        <v>2630</v>
      </c>
      <c r="F503" s="661" t="s">
        <v>2621</v>
      </c>
      <c r="G503" s="661" t="s">
        <v>2674</v>
      </c>
      <c r="H503" s="661" t="s">
        <v>579</v>
      </c>
      <c r="I503" s="661" t="s">
        <v>736</v>
      </c>
      <c r="J503" s="661" t="s">
        <v>2675</v>
      </c>
      <c r="K503" s="661" t="s">
        <v>2676</v>
      </c>
      <c r="L503" s="662">
        <v>0</v>
      </c>
      <c r="M503" s="662">
        <v>0</v>
      </c>
      <c r="N503" s="661">
        <v>38</v>
      </c>
      <c r="O503" s="742">
        <v>19</v>
      </c>
      <c r="P503" s="662">
        <v>0</v>
      </c>
      <c r="Q503" s="677"/>
      <c r="R503" s="661">
        <v>20</v>
      </c>
      <c r="S503" s="677">
        <v>0.52631578947368418</v>
      </c>
      <c r="T503" s="742">
        <v>10</v>
      </c>
      <c r="U503" s="700">
        <v>0.52631578947368418</v>
      </c>
    </row>
    <row r="504" spans="1:21" ht="14.4" customHeight="1" x14ac:dyDescent="0.3">
      <c r="A504" s="660">
        <v>11</v>
      </c>
      <c r="B504" s="661" t="s">
        <v>578</v>
      </c>
      <c r="C504" s="661">
        <v>89301112</v>
      </c>
      <c r="D504" s="740" t="s">
        <v>4351</v>
      </c>
      <c r="E504" s="741" t="s">
        <v>2630</v>
      </c>
      <c r="F504" s="661" t="s">
        <v>2621</v>
      </c>
      <c r="G504" s="661" t="s">
        <v>2713</v>
      </c>
      <c r="H504" s="661" t="s">
        <v>1059</v>
      </c>
      <c r="I504" s="661" t="s">
        <v>1514</v>
      </c>
      <c r="J504" s="661" t="s">
        <v>1515</v>
      </c>
      <c r="K504" s="661" t="s">
        <v>1516</v>
      </c>
      <c r="L504" s="662">
        <v>32.74</v>
      </c>
      <c r="M504" s="662">
        <v>458.36</v>
      </c>
      <c r="N504" s="661">
        <v>14</v>
      </c>
      <c r="O504" s="742">
        <v>7.5</v>
      </c>
      <c r="P504" s="662">
        <v>98.22</v>
      </c>
      <c r="Q504" s="677">
        <v>0.21428571428571427</v>
      </c>
      <c r="R504" s="661">
        <v>3</v>
      </c>
      <c r="S504" s="677">
        <v>0.21428571428571427</v>
      </c>
      <c r="T504" s="742">
        <v>2</v>
      </c>
      <c r="U504" s="700">
        <v>0.26666666666666666</v>
      </c>
    </row>
    <row r="505" spans="1:21" ht="14.4" customHeight="1" x14ac:dyDescent="0.3">
      <c r="A505" s="660">
        <v>11</v>
      </c>
      <c r="B505" s="661" t="s">
        <v>578</v>
      </c>
      <c r="C505" s="661">
        <v>89301112</v>
      </c>
      <c r="D505" s="740" t="s">
        <v>4351</v>
      </c>
      <c r="E505" s="741" t="s">
        <v>2630</v>
      </c>
      <c r="F505" s="661" t="s">
        <v>2621</v>
      </c>
      <c r="G505" s="661" t="s">
        <v>2713</v>
      </c>
      <c r="H505" s="661" t="s">
        <v>1059</v>
      </c>
      <c r="I505" s="661" t="s">
        <v>2714</v>
      </c>
      <c r="J505" s="661" t="s">
        <v>2715</v>
      </c>
      <c r="K505" s="661" t="s">
        <v>2716</v>
      </c>
      <c r="L505" s="662">
        <v>147.36000000000001</v>
      </c>
      <c r="M505" s="662">
        <v>294.72000000000003</v>
      </c>
      <c r="N505" s="661">
        <v>2</v>
      </c>
      <c r="O505" s="742">
        <v>1</v>
      </c>
      <c r="P505" s="662"/>
      <c r="Q505" s="677">
        <v>0</v>
      </c>
      <c r="R505" s="661"/>
      <c r="S505" s="677">
        <v>0</v>
      </c>
      <c r="T505" s="742"/>
      <c r="U505" s="700">
        <v>0</v>
      </c>
    </row>
    <row r="506" spans="1:21" ht="14.4" customHeight="1" x14ac:dyDescent="0.3">
      <c r="A506" s="660">
        <v>11</v>
      </c>
      <c r="B506" s="661" t="s">
        <v>578</v>
      </c>
      <c r="C506" s="661">
        <v>89301112</v>
      </c>
      <c r="D506" s="740" t="s">
        <v>4351</v>
      </c>
      <c r="E506" s="741" t="s">
        <v>2630</v>
      </c>
      <c r="F506" s="661" t="s">
        <v>2621</v>
      </c>
      <c r="G506" s="661" t="s">
        <v>2713</v>
      </c>
      <c r="H506" s="661" t="s">
        <v>1059</v>
      </c>
      <c r="I506" s="661" t="s">
        <v>1525</v>
      </c>
      <c r="J506" s="661" t="s">
        <v>1112</v>
      </c>
      <c r="K506" s="661" t="s">
        <v>2548</v>
      </c>
      <c r="L506" s="662">
        <v>32.74</v>
      </c>
      <c r="M506" s="662">
        <v>32.74</v>
      </c>
      <c r="N506" s="661">
        <v>1</v>
      </c>
      <c r="O506" s="742">
        <v>1</v>
      </c>
      <c r="P506" s="662"/>
      <c r="Q506" s="677">
        <v>0</v>
      </c>
      <c r="R506" s="661"/>
      <c r="S506" s="677">
        <v>0</v>
      </c>
      <c r="T506" s="742"/>
      <c r="U506" s="700">
        <v>0</v>
      </c>
    </row>
    <row r="507" spans="1:21" ht="14.4" customHeight="1" x14ac:dyDescent="0.3">
      <c r="A507" s="660">
        <v>11</v>
      </c>
      <c r="B507" s="661" t="s">
        <v>578</v>
      </c>
      <c r="C507" s="661">
        <v>89301112</v>
      </c>
      <c r="D507" s="740" t="s">
        <v>4351</v>
      </c>
      <c r="E507" s="741" t="s">
        <v>2630</v>
      </c>
      <c r="F507" s="661" t="s">
        <v>2621</v>
      </c>
      <c r="G507" s="661" t="s">
        <v>2713</v>
      </c>
      <c r="H507" s="661" t="s">
        <v>1059</v>
      </c>
      <c r="I507" s="661" t="s">
        <v>1111</v>
      </c>
      <c r="J507" s="661" t="s">
        <v>1112</v>
      </c>
      <c r="K507" s="661" t="s">
        <v>2507</v>
      </c>
      <c r="L507" s="662">
        <v>98.23</v>
      </c>
      <c r="M507" s="662">
        <v>392.92</v>
      </c>
      <c r="N507" s="661">
        <v>4</v>
      </c>
      <c r="O507" s="742">
        <v>2.5</v>
      </c>
      <c r="P507" s="662">
        <v>196.46</v>
      </c>
      <c r="Q507" s="677">
        <v>0.5</v>
      </c>
      <c r="R507" s="661">
        <v>2</v>
      </c>
      <c r="S507" s="677">
        <v>0.5</v>
      </c>
      <c r="T507" s="742">
        <v>1</v>
      </c>
      <c r="U507" s="700">
        <v>0.4</v>
      </c>
    </row>
    <row r="508" spans="1:21" ht="14.4" customHeight="1" x14ac:dyDescent="0.3">
      <c r="A508" s="660">
        <v>11</v>
      </c>
      <c r="B508" s="661" t="s">
        <v>578</v>
      </c>
      <c r="C508" s="661">
        <v>89301112</v>
      </c>
      <c r="D508" s="740" t="s">
        <v>4351</v>
      </c>
      <c r="E508" s="741" t="s">
        <v>2630</v>
      </c>
      <c r="F508" s="661" t="s">
        <v>2621</v>
      </c>
      <c r="G508" s="661" t="s">
        <v>2848</v>
      </c>
      <c r="H508" s="661" t="s">
        <v>579</v>
      </c>
      <c r="I508" s="661" t="s">
        <v>3011</v>
      </c>
      <c r="J508" s="661" t="s">
        <v>3012</v>
      </c>
      <c r="K508" s="661" t="s">
        <v>3013</v>
      </c>
      <c r="L508" s="662">
        <v>182.92</v>
      </c>
      <c r="M508" s="662">
        <v>182.92</v>
      </c>
      <c r="N508" s="661">
        <v>1</v>
      </c>
      <c r="O508" s="742">
        <v>0.5</v>
      </c>
      <c r="P508" s="662"/>
      <c r="Q508" s="677">
        <v>0</v>
      </c>
      <c r="R508" s="661"/>
      <c r="S508" s="677">
        <v>0</v>
      </c>
      <c r="T508" s="742"/>
      <c r="U508" s="700">
        <v>0</v>
      </c>
    </row>
    <row r="509" spans="1:21" ht="14.4" customHeight="1" x14ac:dyDescent="0.3">
      <c r="A509" s="660">
        <v>11</v>
      </c>
      <c r="B509" s="661" t="s">
        <v>578</v>
      </c>
      <c r="C509" s="661">
        <v>89301112</v>
      </c>
      <c r="D509" s="740" t="s">
        <v>4351</v>
      </c>
      <c r="E509" s="741" t="s">
        <v>2630</v>
      </c>
      <c r="F509" s="661" t="s">
        <v>2621</v>
      </c>
      <c r="G509" s="661" t="s">
        <v>2848</v>
      </c>
      <c r="H509" s="661" t="s">
        <v>579</v>
      </c>
      <c r="I509" s="661" t="s">
        <v>2849</v>
      </c>
      <c r="J509" s="661" t="s">
        <v>2850</v>
      </c>
      <c r="K509" s="661" t="s">
        <v>881</v>
      </c>
      <c r="L509" s="662">
        <v>154.33000000000001</v>
      </c>
      <c r="M509" s="662">
        <v>308.66000000000003</v>
      </c>
      <c r="N509" s="661">
        <v>2</v>
      </c>
      <c r="O509" s="742">
        <v>1</v>
      </c>
      <c r="P509" s="662"/>
      <c r="Q509" s="677">
        <v>0</v>
      </c>
      <c r="R509" s="661"/>
      <c r="S509" s="677">
        <v>0</v>
      </c>
      <c r="T509" s="742"/>
      <c r="U509" s="700">
        <v>0</v>
      </c>
    </row>
    <row r="510" spans="1:21" ht="14.4" customHeight="1" x14ac:dyDescent="0.3">
      <c r="A510" s="660">
        <v>11</v>
      </c>
      <c r="B510" s="661" t="s">
        <v>578</v>
      </c>
      <c r="C510" s="661">
        <v>89301112</v>
      </c>
      <c r="D510" s="740" t="s">
        <v>4351</v>
      </c>
      <c r="E510" s="741" t="s">
        <v>2630</v>
      </c>
      <c r="F510" s="661" t="s">
        <v>2621</v>
      </c>
      <c r="G510" s="661" t="s">
        <v>3014</v>
      </c>
      <c r="H510" s="661" t="s">
        <v>579</v>
      </c>
      <c r="I510" s="661" t="s">
        <v>3015</v>
      </c>
      <c r="J510" s="661" t="s">
        <v>3016</v>
      </c>
      <c r="K510" s="661" t="s">
        <v>3017</v>
      </c>
      <c r="L510" s="662">
        <v>668.45</v>
      </c>
      <c r="M510" s="662">
        <v>668.45</v>
      </c>
      <c r="N510" s="661">
        <v>1</v>
      </c>
      <c r="O510" s="742">
        <v>1</v>
      </c>
      <c r="P510" s="662"/>
      <c r="Q510" s="677">
        <v>0</v>
      </c>
      <c r="R510" s="661"/>
      <c r="S510" s="677">
        <v>0</v>
      </c>
      <c r="T510" s="742"/>
      <c r="U510" s="700">
        <v>0</v>
      </c>
    </row>
    <row r="511" spans="1:21" ht="14.4" customHeight="1" x14ac:dyDescent="0.3">
      <c r="A511" s="660">
        <v>11</v>
      </c>
      <c r="B511" s="661" t="s">
        <v>578</v>
      </c>
      <c r="C511" s="661">
        <v>89301112</v>
      </c>
      <c r="D511" s="740" t="s">
        <v>4351</v>
      </c>
      <c r="E511" s="741" t="s">
        <v>2630</v>
      </c>
      <c r="F511" s="661" t="s">
        <v>2621</v>
      </c>
      <c r="G511" s="661" t="s">
        <v>2736</v>
      </c>
      <c r="H511" s="661" t="s">
        <v>579</v>
      </c>
      <c r="I511" s="661" t="s">
        <v>2737</v>
      </c>
      <c r="J511" s="661" t="s">
        <v>2738</v>
      </c>
      <c r="K511" s="661" t="s">
        <v>2739</v>
      </c>
      <c r="L511" s="662">
        <v>167.42</v>
      </c>
      <c r="M511" s="662">
        <v>167.42</v>
      </c>
      <c r="N511" s="661">
        <v>1</v>
      </c>
      <c r="O511" s="742">
        <v>0.5</v>
      </c>
      <c r="P511" s="662">
        <v>167.42</v>
      </c>
      <c r="Q511" s="677">
        <v>1</v>
      </c>
      <c r="R511" s="661">
        <v>1</v>
      </c>
      <c r="S511" s="677">
        <v>1</v>
      </c>
      <c r="T511" s="742">
        <v>0.5</v>
      </c>
      <c r="U511" s="700">
        <v>1</v>
      </c>
    </row>
    <row r="512" spans="1:21" ht="14.4" customHeight="1" x14ac:dyDescent="0.3">
      <c r="A512" s="660">
        <v>11</v>
      </c>
      <c r="B512" s="661" t="s">
        <v>578</v>
      </c>
      <c r="C512" s="661">
        <v>89301112</v>
      </c>
      <c r="D512" s="740" t="s">
        <v>4351</v>
      </c>
      <c r="E512" s="741" t="s">
        <v>2630</v>
      </c>
      <c r="F512" s="661" t="s">
        <v>2621</v>
      </c>
      <c r="G512" s="661" t="s">
        <v>2736</v>
      </c>
      <c r="H512" s="661" t="s">
        <v>579</v>
      </c>
      <c r="I512" s="661" t="s">
        <v>3018</v>
      </c>
      <c r="J512" s="661" t="s">
        <v>2738</v>
      </c>
      <c r="K512" s="661" t="s">
        <v>3019</v>
      </c>
      <c r="L512" s="662">
        <v>0</v>
      </c>
      <c r="M512" s="662">
        <v>0</v>
      </c>
      <c r="N512" s="661">
        <v>1</v>
      </c>
      <c r="O512" s="742">
        <v>0.5</v>
      </c>
      <c r="P512" s="662"/>
      <c r="Q512" s="677"/>
      <c r="R512" s="661"/>
      <c r="S512" s="677">
        <v>0</v>
      </c>
      <c r="T512" s="742"/>
      <c r="U512" s="700">
        <v>0</v>
      </c>
    </row>
    <row r="513" spans="1:21" ht="14.4" customHeight="1" x14ac:dyDescent="0.3">
      <c r="A513" s="660">
        <v>11</v>
      </c>
      <c r="B513" s="661" t="s">
        <v>578</v>
      </c>
      <c r="C513" s="661">
        <v>89301112</v>
      </c>
      <c r="D513" s="740" t="s">
        <v>4351</v>
      </c>
      <c r="E513" s="741" t="s">
        <v>2630</v>
      </c>
      <c r="F513" s="661" t="s">
        <v>2621</v>
      </c>
      <c r="G513" s="661" t="s">
        <v>2736</v>
      </c>
      <c r="H513" s="661" t="s">
        <v>579</v>
      </c>
      <c r="I513" s="661" t="s">
        <v>3020</v>
      </c>
      <c r="J513" s="661" t="s">
        <v>3021</v>
      </c>
      <c r="K513" s="661" t="s">
        <v>2739</v>
      </c>
      <c r="L513" s="662">
        <v>0</v>
      </c>
      <c r="M513" s="662">
        <v>0</v>
      </c>
      <c r="N513" s="661">
        <v>4</v>
      </c>
      <c r="O513" s="742">
        <v>1.5</v>
      </c>
      <c r="P513" s="662"/>
      <c r="Q513" s="677"/>
      <c r="R513" s="661"/>
      <c r="S513" s="677">
        <v>0</v>
      </c>
      <c r="T513" s="742"/>
      <c r="U513" s="700">
        <v>0</v>
      </c>
    </row>
    <row r="514" spans="1:21" ht="14.4" customHeight="1" x14ac:dyDescent="0.3">
      <c r="A514" s="660">
        <v>11</v>
      </c>
      <c r="B514" s="661" t="s">
        <v>578</v>
      </c>
      <c r="C514" s="661">
        <v>89301112</v>
      </c>
      <c r="D514" s="740" t="s">
        <v>4351</v>
      </c>
      <c r="E514" s="741" t="s">
        <v>2630</v>
      </c>
      <c r="F514" s="661" t="s">
        <v>2621</v>
      </c>
      <c r="G514" s="661" t="s">
        <v>2736</v>
      </c>
      <c r="H514" s="661" t="s">
        <v>579</v>
      </c>
      <c r="I514" s="661" t="s">
        <v>3022</v>
      </c>
      <c r="J514" s="661" t="s">
        <v>3023</v>
      </c>
      <c r="K514" s="661" t="s">
        <v>3024</v>
      </c>
      <c r="L514" s="662">
        <v>0</v>
      </c>
      <c r="M514" s="662">
        <v>0</v>
      </c>
      <c r="N514" s="661">
        <v>2</v>
      </c>
      <c r="O514" s="742">
        <v>1</v>
      </c>
      <c r="P514" s="662"/>
      <c r="Q514" s="677"/>
      <c r="R514" s="661"/>
      <c r="S514" s="677">
        <v>0</v>
      </c>
      <c r="T514" s="742"/>
      <c r="U514" s="700">
        <v>0</v>
      </c>
    </row>
    <row r="515" spans="1:21" ht="14.4" customHeight="1" x14ac:dyDescent="0.3">
      <c r="A515" s="660">
        <v>11</v>
      </c>
      <c r="B515" s="661" t="s">
        <v>578</v>
      </c>
      <c r="C515" s="661">
        <v>89301112</v>
      </c>
      <c r="D515" s="740" t="s">
        <v>4351</v>
      </c>
      <c r="E515" s="741" t="s">
        <v>2630</v>
      </c>
      <c r="F515" s="661" t="s">
        <v>2621</v>
      </c>
      <c r="G515" s="661" t="s">
        <v>2750</v>
      </c>
      <c r="H515" s="661" t="s">
        <v>579</v>
      </c>
      <c r="I515" s="661" t="s">
        <v>2751</v>
      </c>
      <c r="J515" s="661" t="s">
        <v>2752</v>
      </c>
      <c r="K515" s="661" t="s">
        <v>1345</v>
      </c>
      <c r="L515" s="662">
        <v>0</v>
      </c>
      <c r="M515" s="662">
        <v>0</v>
      </c>
      <c r="N515" s="661">
        <v>2</v>
      </c>
      <c r="O515" s="742">
        <v>0.5</v>
      </c>
      <c r="P515" s="662">
        <v>0</v>
      </c>
      <c r="Q515" s="677"/>
      <c r="R515" s="661">
        <v>2</v>
      </c>
      <c r="S515" s="677">
        <v>1</v>
      </c>
      <c r="T515" s="742">
        <v>0.5</v>
      </c>
      <c r="U515" s="700">
        <v>1</v>
      </c>
    </row>
    <row r="516" spans="1:21" ht="14.4" customHeight="1" x14ac:dyDescent="0.3">
      <c r="A516" s="660">
        <v>11</v>
      </c>
      <c r="B516" s="661" t="s">
        <v>578</v>
      </c>
      <c r="C516" s="661">
        <v>89301112</v>
      </c>
      <c r="D516" s="740" t="s">
        <v>4351</v>
      </c>
      <c r="E516" s="741" t="s">
        <v>2630</v>
      </c>
      <c r="F516" s="661" t="s">
        <v>2621</v>
      </c>
      <c r="G516" s="661" t="s">
        <v>2750</v>
      </c>
      <c r="H516" s="661" t="s">
        <v>579</v>
      </c>
      <c r="I516" s="661" t="s">
        <v>3025</v>
      </c>
      <c r="J516" s="661" t="s">
        <v>2752</v>
      </c>
      <c r="K516" s="661" t="s">
        <v>1345</v>
      </c>
      <c r="L516" s="662">
        <v>0</v>
      </c>
      <c r="M516" s="662">
        <v>0</v>
      </c>
      <c r="N516" s="661">
        <v>2</v>
      </c>
      <c r="O516" s="742">
        <v>0.5</v>
      </c>
      <c r="P516" s="662"/>
      <c r="Q516" s="677"/>
      <c r="R516" s="661"/>
      <c r="S516" s="677">
        <v>0</v>
      </c>
      <c r="T516" s="742"/>
      <c r="U516" s="700">
        <v>0</v>
      </c>
    </row>
    <row r="517" spans="1:21" ht="14.4" customHeight="1" x14ac:dyDescent="0.3">
      <c r="A517" s="660">
        <v>11</v>
      </c>
      <c r="B517" s="661" t="s">
        <v>578</v>
      </c>
      <c r="C517" s="661">
        <v>89301112</v>
      </c>
      <c r="D517" s="740" t="s">
        <v>4351</v>
      </c>
      <c r="E517" s="741" t="s">
        <v>2630</v>
      </c>
      <c r="F517" s="661" t="s">
        <v>2622</v>
      </c>
      <c r="G517" s="661" t="s">
        <v>3026</v>
      </c>
      <c r="H517" s="661" t="s">
        <v>579</v>
      </c>
      <c r="I517" s="661" t="s">
        <v>3027</v>
      </c>
      <c r="J517" s="661" t="s">
        <v>3028</v>
      </c>
      <c r="K517" s="661" t="s">
        <v>3029</v>
      </c>
      <c r="L517" s="662">
        <v>130</v>
      </c>
      <c r="M517" s="662">
        <v>130</v>
      </c>
      <c r="N517" s="661">
        <v>1</v>
      </c>
      <c r="O517" s="742">
        <v>1</v>
      </c>
      <c r="P517" s="662">
        <v>130</v>
      </c>
      <c r="Q517" s="677">
        <v>1</v>
      </c>
      <c r="R517" s="661">
        <v>1</v>
      </c>
      <c r="S517" s="677">
        <v>1</v>
      </c>
      <c r="T517" s="742">
        <v>1</v>
      </c>
      <c r="U517" s="700">
        <v>1</v>
      </c>
    </row>
    <row r="518" spans="1:21" ht="14.4" customHeight="1" x14ac:dyDescent="0.3">
      <c r="A518" s="660">
        <v>11</v>
      </c>
      <c r="B518" s="661" t="s">
        <v>578</v>
      </c>
      <c r="C518" s="661">
        <v>89301112</v>
      </c>
      <c r="D518" s="740" t="s">
        <v>4351</v>
      </c>
      <c r="E518" s="741" t="s">
        <v>2630</v>
      </c>
      <c r="F518" s="661" t="s">
        <v>2622</v>
      </c>
      <c r="G518" s="661" t="s">
        <v>2895</v>
      </c>
      <c r="H518" s="661" t="s">
        <v>579</v>
      </c>
      <c r="I518" s="661" t="s">
        <v>3030</v>
      </c>
      <c r="J518" s="661" t="s">
        <v>3031</v>
      </c>
      <c r="K518" s="661" t="s">
        <v>3032</v>
      </c>
      <c r="L518" s="662">
        <v>1000</v>
      </c>
      <c r="M518" s="662">
        <v>1000</v>
      </c>
      <c r="N518" s="661">
        <v>1</v>
      </c>
      <c r="O518" s="742">
        <v>1</v>
      </c>
      <c r="P518" s="662"/>
      <c r="Q518" s="677">
        <v>0</v>
      </c>
      <c r="R518" s="661"/>
      <c r="S518" s="677">
        <v>0</v>
      </c>
      <c r="T518" s="742"/>
      <c r="U518" s="700">
        <v>0</v>
      </c>
    </row>
    <row r="519" spans="1:21" ht="14.4" customHeight="1" x14ac:dyDescent="0.3">
      <c r="A519" s="660">
        <v>11</v>
      </c>
      <c r="B519" s="661" t="s">
        <v>578</v>
      </c>
      <c r="C519" s="661">
        <v>89301112</v>
      </c>
      <c r="D519" s="740" t="s">
        <v>4351</v>
      </c>
      <c r="E519" s="741" t="s">
        <v>2630</v>
      </c>
      <c r="F519" s="661" t="s">
        <v>2622</v>
      </c>
      <c r="G519" s="661" t="s">
        <v>2895</v>
      </c>
      <c r="H519" s="661" t="s">
        <v>579</v>
      </c>
      <c r="I519" s="661" t="s">
        <v>3033</v>
      </c>
      <c r="J519" s="661" t="s">
        <v>3034</v>
      </c>
      <c r="K519" s="661"/>
      <c r="L519" s="662">
        <v>0</v>
      </c>
      <c r="M519" s="662">
        <v>0</v>
      </c>
      <c r="N519" s="661">
        <v>3</v>
      </c>
      <c r="O519" s="742">
        <v>3</v>
      </c>
      <c r="P519" s="662"/>
      <c r="Q519" s="677"/>
      <c r="R519" s="661"/>
      <c r="S519" s="677">
        <v>0</v>
      </c>
      <c r="T519" s="742"/>
      <c r="U519" s="700">
        <v>0</v>
      </c>
    </row>
    <row r="520" spans="1:21" ht="14.4" customHeight="1" x14ac:dyDescent="0.3">
      <c r="A520" s="660">
        <v>11</v>
      </c>
      <c r="B520" s="661" t="s">
        <v>578</v>
      </c>
      <c r="C520" s="661">
        <v>89301112</v>
      </c>
      <c r="D520" s="740" t="s">
        <v>4351</v>
      </c>
      <c r="E520" s="741" t="s">
        <v>2630</v>
      </c>
      <c r="F520" s="661" t="s">
        <v>2622</v>
      </c>
      <c r="G520" s="661" t="s">
        <v>2895</v>
      </c>
      <c r="H520" s="661" t="s">
        <v>579</v>
      </c>
      <c r="I520" s="661" t="s">
        <v>3035</v>
      </c>
      <c r="J520" s="661" t="s">
        <v>3036</v>
      </c>
      <c r="K520" s="661" t="s">
        <v>3037</v>
      </c>
      <c r="L520" s="662">
        <v>100</v>
      </c>
      <c r="M520" s="662">
        <v>200</v>
      </c>
      <c r="N520" s="661">
        <v>2</v>
      </c>
      <c r="O520" s="742">
        <v>2</v>
      </c>
      <c r="P520" s="662"/>
      <c r="Q520" s="677">
        <v>0</v>
      </c>
      <c r="R520" s="661"/>
      <c r="S520" s="677">
        <v>0</v>
      </c>
      <c r="T520" s="742"/>
      <c r="U520" s="700">
        <v>0</v>
      </c>
    </row>
    <row r="521" spans="1:21" ht="14.4" customHeight="1" x14ac:dyDescent="0.3">
      <c r="A521" s="660">
        <v>11</v>
      </c>
      <c r="B521" s="661" t="s">
        <v>578</v>
      </c>
      <c r="C521" s="661">
        <v>89301112</v>
      </c>
      <c r="D521" s="740" t="s">
        <v>4351</v>
      </c>
      <c r="E521" s="741" t="s">
        <v>2630</v>
      </c>
      <c r="F521" s="661" t="s">
        <v>2622</v>
      </c>
      <c r="G521" s="661" t="s">
        <v>2895</v>
      </c>
      <c r="H521" s="661" t="s">
        <v>579</v>
      </c>
      <c r="I521" s="661" t="s">
        <v>2896</v>
      </c>
      <c r="J521" s="661" t="s">
        <v>2897</v>
      </c>
      <c r="K521" s="661" t="s">
        <v>2898</v>
      </c>
      <c r="L521" s="662">
        <v>0</v>
      </c>
      <c r="M521" s="662">
        <v>0</v>
      </c>
      <c r="N521" s="661">
        <v>14</v>
      </c>
      <c r="O521" s="742">
        <v>13</v>
      </c>
      <c r="P521" s="662"/>
      <c r="Q521" s="677"/>
      <c r="R521" s="661"/>
      <c r="S521" s="677">
        <v>0</v>
      </c>
      <c r="T521" s="742"/>
      <c r="U521" s="700">
        <v>0</v>
      </c>
    </row>
    <row r="522" spans="1:21" ht="14.4" customHeight="1" x14ac:dyDescent="0.3">
      <c r="A522" s="660">
        <v>11</v>
      </c>
      <c r="B522" s="661" t="s">
        <v>578</v>
      </c>
      <c r="C522" s="661">
        <v>89301112</v>
      </c>
      <c r="D522" s="740" t="s">
        <v>4351</v>
      </c>
      <c r="E522" s="741" t="s">
        <v>2630</v>
      </c>
      <c r="F522" s="661" t="s">
        <v>2622</v>
      </c>
      <c r="G522" s="661" t="s">
        <v>2895</v>
      </c>
      <c r="H522" s="661" t="s">
        <v>579</v>
      </c>
      <c r="I522" s="661" t="s">
        <v>3038</v>
      </c>
      <c r="J522" s="661" t="s">
        <v>3039</v>
      </c>
      <c r="K522" s="661" t="s">
        <v>3040</v>
      </c>
      <c r="L522" s="662">
        <v>0</v>
      </c>
      <c r="M522" s="662">
        <v>0</v>
      </c>
      <c r="N522" s="661">
        <v>1</v>
      </c>
      <c r="O522" s="742">
        <v>1</v>
      </c>
      <c r="P522" s="662"/>
      <c r="Q522" s="677"/>
      <c r="R522" s="661"/>
      <c r="S522" s="677">
        <v>0</v>
      </c>
      <c r="T522" s="742"/>
      <c r="U522" s="700">
        <v>0</v>
      </c>
    </row>
    <row r="523" spans="1:21" ht="14.4" customHeight="1" x14ac:dyDescent="0.3">
      <c r="A523" s="660">
        <v>11</v>
      </c>
      <c r="B523" s="661" t="s">
        <v>578</v>
      </c>
      <c r="C523" s="661">
        <v>89301112</v>
      </c>
      <c r="D523" s="740" t="s">
        <v>4351</v>
      </c>
      <c r="E523" s="741" t="s">
        <v>2630</v>
      </c>
      <c r="F523" s="661" t="s">
        <v>2622</v>
      </c>
      <c r="G523" s="661" t="s">
        <v>2899</v>
      </c>
      <c r="H523" s="661" t="s">
        <v>579</v>
      </c>
      <c r="I523" s="661" t="s">
        <v>3041</v>
      </c>
      <c r="J523" s="661" t="s">
        <v>3042</v>
      </c>
      <c r="K523" s="661" t="s">
        <v>3043</v>
      </c>
      <c r="L523" s="662">
        <v>32.200000000000003</v>
      </c>
      <c r="M523" s="662">
        <v>64.400000000000006</v>
      </c>
      <c r="N523" s="661">
        <v>2</v>
      </c>
      <c r="O523" s="742">
        <v>1</v>
      </c>
      <c r="P523" s="662">
        <v>64.400000000000006</v>
      </c>
      <c r="Q523" s="677">
        <v>1</v>
      </c>
      <c r="R523" s="661">
        <v>2</v>
      </c>
      <c r="S523" s="677">
        <v>1</v>
      </c>
      <c r="T523" s="742">
        <v>1</v>
      </c>
      <c r="U523" s="700">
        <v>1</v>
      </c>
    </row>
    <row r="524" spans="1:21" ht="14.4" customHeight="1" x14ac:dyDescent="0.3">
      <c r="A524" s="660">
        <v>11</v>
      </c>
      <c r="B524" s="661" t="s">
        <v>578</v>
      </c>
      <c r="C524" s="661">
        <v>89301112</v>
      </c>
      <c r="D524" s="740" t="s">
        <v>4351</v>
      </c>
      <c r="E524" s="741" t="s">
        <v>2630</v>
      </c>
      <c r="F524" s="661" t="s">
        <v>2622</v>
      </c>
      <c r="G524" s="661" t="s">
        <v>2899</v>
      </c>
      <c r="H524" s="661" t="s">
        <v>579</v>
      </c>
      <c r="I524" s="661" t="s">
        <v>2903</v>
      </c>
      <c r="J524" s="661" t="s">
        <v>2904</v>
      </c>
      <c r="K524" s="661" t="s">
        <v>2905</v>
      </c>
      <c r="L524" s="662">
        <v>35.75</v>
      </c>
      <c r="M524" s="662">
        <v>107.25</v>
      </c>
      <c r="N524" s="661">
        <v>3</v>
      </c>
      <c r="O524" s="742">
        <v>2</v>
      </c>
      <c r="P524" s="662">
        <v>107.25</v>
      </c>
      <c r="Q524" s="677">
        <v>1</v>
      </c>
      <c r="R524" s="661">
        <v>3</v>
      </c>
      <c r="S524" s="677">
        <v>1</v>
      </c>
      <c r="T524" s="742">
        <v>2</v>
      </c>
      <c r="U524" s="700">
        <v>1</v>
      </c>
    </row>
    <row r="525" spans="1:21" ht="14.4" customHeight="1" x14ac:dyDescent="0.3">
      <c r="A525" s="660">
        <v>11</v>
      </c>
      <c r="B525" s="661" t="s">
        <v>578</v>
      </c>
      <c r="C525" s="661">
        <v>89301112</v>
      </c>
      <c r="D525" s="740" t="s">
        <v>4351</v>
      </c>
      <c r="E525" s="741" t="s">
        <v>2630</v>
      </c>
      <c r="F525" s="661" t="s">
        <v>2622</v>
      </c>
      <c r="G525" s="661" t="s">
        <v>2677</v>
      </c>
      <c r="H525" s="661" t="s">
        <v>579</v>
      </c>
      <c r="I525" s="661" t="s">
        <v>2778</v>
      </c>
      <c r="J525" s="661" t="s">
        <v>2779</v>
      </c>
      <c r="K525" s="661" t="s">
        <v>2780</v>
      </c>
      <c r="L525" s="662">
        <v>1110</v>
      </c>
      <c r="M525" s="662">
        <v>2220</v>
      </c>
      <c r="N525" s="661">
        <v>2</v>
      </c>
      <c r="O525" s="742">
        <v>2</v>
      </c>
      <c r="P525" s="662"/>
      <c r="Q525" s="677">
        <v>0</v>
      </c>
      <c r="R525" s="661"/>
      <c r="S525" s="677">
        <v>0</v>
      </c>
      <c r="T525" s="742"/>
      <c r="U525" s="700">
        <v>0</v>
      </c>
    </row>
    <row r="526" spans="1:21" ht="14.4" customHeight="1" x14ac:dyDescent="0.3">
      <c r="A526" s="660">
        <v>11</v>
      </c>
      <c r="B526" s="661" t="s">
        <v>578</v>
      </c>
      <c r="C526" s="661">
        <v>89301112</v>
      </c>
      <c r="D526" s="740" t="s">
        <v>4351</v>
      </c>
      <c r="E526" s="741" t="s">
        <v>2630</v>
      </c>
      <c r="F526" s="661" t="s">
        <v>2622</v>
      </c>
      <c r="G526" s="661" t="s">
        <v>2677</v>
      </c>
      <c r="H526" s="661" t="s">
        <v>579</v>
      </c>
      <c r="I526" s="661" t="s">
        <v>2862</v>
      </c>
      <c r="J526" s="661" t="s">
        <v>2863</v>
      </c>
      <c r="K526" s="661" t="s">
        <v>2783</v>
      </c>
      <c r="L526" s="662">
        <v>950</v>
      </c>
      <c r="M526" s="662">
        <v>950</v>
      </c>
      <c r="N526" s="661">
        <v>1</v>
      </c>
      <c r="O526" s="742">
        <v>1</v>
      </c>
      <c r="P526" s="662">
        <v>950</v>
      </c>
      <c r="Q526" s="677">
        <v>1</v>
      </c>
      <c r="R526" s="661">
        <v>1</v>
      </c>
      <c r="S526" s="677">
        <v>1</v>
      </c>
      <c r="T526" s="742">
        <v>1</v>
      </c>
      <c r="U526" s="700">
        <v>1</v>
      </c>
    </row>
    <row r="527" spans="1:21" ht="14.4" customHeight="1" x14ac:dyDescent="0.3">
      <c r="A527" s="660">
        <v>11</v>
      </c>
      <c r="B527" s="661" t="s">
        <v>578</v>
      </c>
      <c r="C527" s="661">
        <v>89301112</v>
      </c>
      <c r="D527" s="740" t="s">
        <v>4351</v>
      </c>
      <c r="E527" s="741" t="s">
        <v>2630</v>
      </c>
      <c r="F527" s="661" t="s">
        <v>2622</v>
      </c>
      <c r="G527" s="661" t="s">
        <v>2677</v>
      </c>
      <c r="H527" s="661" t="s">
        <v>579</v>
      </c>
      <c r="I527" s="661" t="s">
        <v>3044</v>
      </c>
      <c r="J527" s="661" t="s">
        <v>3045</v>
      </c>
      <c r="K527" s="661" t="s">
        <v>3046</v>
      </c>
      <c r="L527" s="662">
        <v>1150</v>
      </c>
      <c r="M527" s="662">
        <v>1150</v>
      </c>
      <c r="N527" s="661">
        <v>1</v>
      </c>
      <c r="O527" s="742">
        <v>1</v>
      </c>
      <c r="P527" s="662">
        <v>1150</v>
      </c>
      <c r="Q527" s="677">
        <v>1</v>
      </c>
      <c r="R527" s="661">
        <v>1</v>
      </c>
      <c r="S527" s="677">
        <v>1</v>
      </c>
      <c r="T527" s="742">
        <v>1</v>
      </c>
      <c r="U527" s="700">
        <v>1</v>
      </c>
    </row>
    <row r="528" spans="1:21" ht="14.4" customHeight="1" x14ac:dyDescent="0.3">
      <c r="A528" s="660">
        <v>11</v>
      </c>
      <c r="B528" s="661" t="s">
        <v>578</v>
      </c>
      <c r="C528" s="661">
        <v>89301112</v>
      </c>
      <c r="D528" s="740" t="s">
        <v>4351</v>
      </c>
      <c r="E528" s="741" t="s">
        <v>2630</v>
      </c>
      <c r="F528" s="661" t="s">
        <v>2622</v>
      </c>
      <c r="G528" s="661" t="s">
        <v>2677</v>
      </c>
      <c r="H528" s="661" t="s">
        <v>579</v>
      </c>
      <c r="I528" s="661" t="s">
        <v>3047</v>
      </c>
      <c r="J528" s="661" t="s">
        <v>3048</v>
      </c>
      <c r="K528" s="661" t="s">
        <v>3049</v>
      </c>
      <c r="L528" s="662">
        <v>130</v>
      </c>
      <c r="M528" s="662">
        <v>130</v>
      </c>
      <c r="N528" s="661">
        <v>1</v>
      </c>
      <c r="O528" s="742">
        <v>1</v>
      </c>
      <c r="P528" s="662">
        <v>130</v>
      </c>
      <c r="Q528" s="677">
        <v>1</v>
      </c>
      <c r="R528" s="661">
        <v>1</v>
      </c>
      <c r="S528" s="677">
        <v>1</v>
      </c>
      <c r="T528" s="742">
        <v>1</v>
      </c>
      <c r="U528" s="700">
        <v>1</v>
      </c>
    </row>
    <row r="529" spans="1:21" ht="14.4" customHeight="1" x14ac:dyDescent="0.3">
      <c r="A529" s="660">
        <v>11</v>
      </c>
      <c r="B529" s="661" t="s">
        <v>578</v>
      </c>
      <c r="C529" s="661">
        <v>89301112</v>
      </c>
      <c r="D529" s="740" t="s">
        <v>4351</v>
      </c>
      <c r="E529" s="741" t="s">
        <v>2630</v>
      </c>
      <c r="F529" s="661" t="s">
        <v>2622</v>
      </c>
      <c r="G529" s="661" t="s">
        <v>2677</v>
      </c>
      <c r="H529" s="661" t="s">
        <v>579</v>
      </c>
      <c r="I529" s="661" t="s">
        <v>3050</v>
      </c>
      <c r="J529" s="661" t="s">
        <v>3051</v>
      </c>
      <c r="K529" s="661" t="s">
        <v>3052</v>
      </c>
      <c r="L529" s="662">
        <v>1075</v>
      </c>
      <c r="M529" s="662">
        <v>1075</v>
      </c>
      <c r="N529" s="661">
        <v>1</v>
      </c>
      <c r="O529" s="742">
        <v>1</v>
      </c>
      <c r="P529" s="662">
        <v>1075</v>
      </c>
      <c r="Q529" s="677">
        <v>1</v>
      </c>
      <c r="R529" s="661">
        <v>1</v>
      </c>
      <c r="S529" s="677">
        <v>1</v>
      </c>
      <c r="T529" s="742">
        <v>1</v>
      </c>
      <c r="U529" s="700">
        <v>1</v>
      </c>
    </row>
    <row r="530" spans="1:21" ht="14.4" customHeight="1" x14ac:dyDescent="0.3">
      <c r="A530" s="660">
        <v>11</v>
      </c>
      <c r="B530" s="661" t="s">
        <v>578</v>
      </c>
      <c r="C530" s="661">
        <v>89301112</v>
      </c>
      <c r="D530" s="740" t="s">
        <v>4351</v>
      </c>
      <c r="E530" s="741" t="s">
        <v>2630</v>
      </c>
      <c r="F530" s="661" t="s">
        <v>2622</v>
      </c>
      <c r="G530" s="661" t="s">
        <v>2677</v>
      </c>
      <c r="H530" s="661" t="s">
        <v>579</v>
      </c>
      <c r="I530" s="661" t="s">
        <v>2678</v>
      </c>
      <c r="J530" s="661" t="s">
        <v>2679</v>
      </c>
      <c r="K530" s="661" t="s">
        <v>2680</v>
      </c>
      <c r="L530" s="662">
        <v>200</v>
      </c>
      <c r="M530" s="662">
        <v>6800</v>
      </c>
      <c r="N530" s="661">
        <v>34</v>
      </c>
      <c r="O530" s="742">
        <v>17</v>
      </c>
      <c r="P530" s="662">
        <v>6400</v>
      </c>
      <c r="Q530" s="677">
        <v>0.94117647058823528</v>
      </c>
      <c r="R530" s="661">
        <v>32</v>
      </c>
      <c r="S530" s="677">
        <v>0.94117647058823528</v>
      </c>
      <c r="T530" s="742">
        <v>16</v>
      </c>
      <c r="U530" s="700">
        <v>0.94117647058823528</v>
      </c>
    </row>
    <row r="531" spans="1:21" ht="14.4" customHeight="1" x14ac:dyDescent="0.3">
      <c r="A531" s="660">
        <v>11</v>
      </c>
      <c r="B531" s="661" t="s">
        <v>578</v>
      </c>
      <c r="C531" s="661">
        <v>89301112</v>
      </c>
      <c r="D531" s="740" t="s">
        <v>4351</v>
      </c>
      <c r="E531" s="741" t="s">
        <v>2630</v>
      </c>
      <c r="F531" s="661" t="s">
        <v>2622</v>
      </c>
      <c r="G531" s="661" t="s">
        <v>2677</v>
      </c>
      <c r="H531" s="661" t="s">
        <v>579</v>
      </c>
      <c r="I531" s="661" t="s">
        <v>2681</v>
      </c>
      <c r="J531" s="661" t="s">
        <v>2682</v>
      </c>
      <c r="K531" s="661" t="s">
        <v>2683</v>
      </c>
      <c r="L531" s="662">
        <v>278.75</v>
      </c>
      <c r="M531" s="662">
        <v>11986.25</v>
      </c>
      <c r="N531" s="661">
        <v>43</v>
      </c>
      <c r="O531" s="742">
        <v>22</v>
      </c>
      <c r="P531" s="662">
        <v>10871.25</v>
      </c>
      <c r="Q531" s="677">
        <v>0.90697674418604646</v>
      </c>
      <c r="R531" s="661">
        <v>39</v>
      </c>
      <c r="S531" s="677">
        <v>0.90697674418604646</v>
      </c>
      <c r="T531" s="742">
        <v>20</v>
      </c>
      <c r="U531" s="700">
        <v>0.90909090909090906</v>
      </c>
    </row>
    <row r="532" spans="1:21" ht="14.4" customHeight="1" x14ac:dyDescent="0.3">
      <c r="A532" s="660">
        <v>11</v>
      </c>
      <c r="B532" s="661" t="s">
        <v>578</v>
      </c>
      <c r="C532" s="661">
        <v>89301112</v>
      </c>
      <c r="D532" s="740" t="s">
        <v>4351</v>
      </c>
      <c r="E532" s="741" t="s">
        <v>2630</v>
      </c>
      <c r="F532" s="661" t="s">
        <v>2622</v>
      </c>
      <c r="G532" s="661" t="s">
        <v>2677</v>
      </c>
      <c r="H532" s="661" t="s">
        <v>579</v>
      </c>
      <c r="I532" s="661" t="s">
        <v>2793</v>
      </c>
      <c r="J532" s="661" t="s">
        <v>2794</v>
      </c>
      <c r="K532" s="661" t="s">
        <v>2795</v>
      </c>
      <c r="L532" s="662">
        <v>1500</v>
      </c>
      <c r="M532" s="662">
        <v>1500</v>
      </c>
      <c r="N532" s="661">
        <v>1</v>
      </c>
      <c r="O532" s="742">
        <v>1</v>
      </c>
      <c r="P532" s="662">
        <v>1500</v>
      </c>
      <c r="Q532" s="677">
        <v>1</v>
      </c>
      <c r="R532" s="661">
        <v>1</v>
      </c>
      <c r="S532" s="677">
        <v>1</v>
      </c>
      <c r="T532" s="742">
        <v>1</v>
      </c>
      <c r="U532" s="700">
        <v>1</v>
      </c>
    </row>
    <row r="533" spans="1:21" ht="14.4" customHeight="1" x14ac:dyDescent="0.3">
      <c r="A533" s="660">
        <v>11</v>
      </c>
      <c r="B533" s="661" t="s">
        <v>578</v>
      </c>
      <c r="C533" s="661">
        <v>89301112</v>
      </c>
      <c r="D533" s="740" t="s">
        <v>4351</v>
      </c>
      <c r="E533" s="741" t="s">
        <v>2630</v>
      </c>
      <c r="F533" s="661" t="s">
        <v>2622</v>
      </c>
      <c r="G533" s="661" t="s">
        <v>2677</v>
      </c>
      <c r="H533" s="661" t="s">
        <v>579</v>
      </c>
      <c r="I533" s="661" t="s">
        <v>3053</v>
      </c>
      <c r="J533" s="661" t="s">
        <v>3054</v>
      </c>
      <c r="K533" s="661" t="s">
        <v>3055</v>
      </c>
      <c r="L533" s="662">
        <v>300</v>
      </c>
      <c r="M533" s="662">
        <v>600</v>
      </c>
      <c r="N533" s="661">
        <v>2</v>
      </c>
      <c r="O533" s="742">
        <v>1</v>
      </c>
      <c r="P533" s="662"/>
      <c r="Q533" s="677">
        <v>0</v>
      </c>
      <c r="R533" s="661"/>
      <c r="S533" s="677">
        <v>0</v>
      </c>
      <c r="T533" s="742"/>
      <c r="U533" s="700">
        <v>0</v>
      </c>
    </row>
    <row r="534" spans="1:21" ht="14.4" customHeight="1" x14ac:dyDescent="0.3">
      <c r="A534" s="660">
        <v>11</v>
      </c>
      <c r="B534" s="661" t="s">
        <v>578</v>
      </c>
      <c r="C534" s="661">
        <v>89301112</v>
      </c>
      <c r="D534" s="740" t="s">
        <v>4351</v>
      </c>
      <c r="E534" s="741" t="s">
        <v>2630</v>
      </c>
      <c r="F534" s="661" t="s">
        <v>2622</v>
      </c>
      <c r="G534" s="661" t="s">
        <v>2677</v>
      </c>
      <c r="H534" s="661" t="s">
        <v>579</v>
      </c>
      <c r="I534" s="661" t="s">
        <v>3056</v>
      </c>
      <c r="J534" s="661" t="s">
        <v>3057</v>
      </c>
      <c r="K534" s="661" t="s">
        <v>3058</v>
      </c>
      <c r="L534" s="662">
        <v>1200</v>
      </c>
      <c r="M534" s="662">
        <v>1200</v>
      </c>
      <c r="N534" s="661">
        <v>1</v>
      </c>
      <c r="O534" s="742">
        <v>1</v>
      </c>
      <c r="P534" s="662">
        <v>1200</v>
      </c>
      <c r="Q534" s="677">
        <v>1</v>
      </c>
      <c r="R534" s="661">
        <v>1</v>
      </c>
      <c r="S534" s="677">
        <v>1</v>
      </c>
      <c r="T534" s="742">
        <v>1</v>
      </c>
      <c r="U534" s="700">
        <v>1</v>
      </c>
    </row>
    <row r="535" spans="1:21" ht="14.4" customHeight="1" x14ac:dyDescent="0.3">
      <c r="A535" s="660">
        <v>11</v>
      </c>
      <c r="B535" s="661" t="s">
        <v>578</v>
      </c>
      <c r="C535" s="661">
        <v>89301112</v>
      </c>
      <c r="D535" s="740" t="s">
        <v>4351</v>
      </c>
      <c r="E535" s="741" t="s">
        <v>2630</v>
      </c>
      <c r="F535" s="661" t="s">
        <v>2622</v>
      </c>
      <c r="G535" s="661" t="s">
        <v>2906</v>
      </c>
      <c r="H535" s="661" t="s">
        <v>579</v>
      </c>
      <c r="I535" s="661" t="s">
        <v>2907</v>
      </c>
      <c r="J535" s="661" t="s">
        <v>2908</v>
      </c>
      <c r="K535" s="661" t="s">
        <v>2909</v>
      </c>
      <c r="L535" s="662">
        <v>1659.44</v>
      </c>
      <c r="M535" s="662">
        <v>87950.320000000036</v>
      </c>
      <c r="N535" s="661">
        <v>53</v>
      </c>
      <c r="O535" s="742">
        <v>53</v>
      </c>
      <c r="P535" s="662">
        <v>69696.48000000004</v>
      </c>
      <c r="Q535" s="677">
        <v>0.7924528301886794</v>
      </c>
      <c r="R535" s="661">
        <v>42</v>
      </c>
      <c r="S535" s="677">
        <v>0.79245283018867929</v>
      </c>
      <c r="T535" s="742">
        <v>42</v>
      </c>
      <c r="U535" s="700">
        <v>0.79245283018867929</v>
      </c>
    </row>
    <row r="536" spans="1:21" ht="14.4" customHeight="1" x14ac:dyDescent="0.3">
      <c r="A536" s="660">
        <v>11</v>
      </c>
      <c r="B536" s="661" t="s">
        <v>578</v>
      </c>
      <c r="C536" s="661">
        <v>89301112</v>
      </c>
      <c r="D536" s="740" t="s">
        <v>4351</v>
      </c>
      <c r="E536" s="741" t="s">
        <v>2630</v>
      </c>
      <c r="F536" s="661" t="s">
        <v>2622</v>
      </c>
      <c r="G536" s="661" t="s">
        <v>2684</v>
      </c>
      <c r="H536" s="661" t="s">
        <v>579</v>
      </c>
      <c r="I536" s="661" t="s">
        <v>3059</v>
      </c>
      <c r="J536" s="661" t="s">
        <v>3060</v>
      </c>
      <c r="K536" s="661" t="s">
        <v>3061</v>
      </c>
      <c r="L536" s="662">
        <v>350</v>
      </c>
      <c r="M536" s="662">
        <v>350</v>
      </c>
      <c r="N536" s="661">
        <v>1</v>
      </c>
      <c r="O536" s="742">
        <v>1</v>
      </c>
      <c r="P536" s="662">
        <v>350</v>
      </c>
      <c r="Q536" s="677">
        <v>1</v>
      </c>
      <c r="R536" s="661">
        <v>1</v>
      </c>
      <c r="S536" s="677">
        <v>1</v>
      </c>
      <c r="T536" s="742">
        <v>1</v>
      </c>
      <c r="U536" s="700">
        <v>1</v>
      </c>
    </row>
    <row r="537" spans="1:21" ht="14.4" customHeight="1" x14ac:dyDescent="0.3">
      <c r="A537" s="660">
        <v>11</v>
      </c>
      <c r="B537" s="661" t="s">
        <v>578</v>
      </c>
      <c r="C537" s="661">
        <v>89301112</v>
      </c>
      <c r="D537" s="740" t="s">
        <v>4351</v>
      </c>
      <c r="E537" s="741" t="s">
        <v>2630</v>
      </c>
      <c r="F537" s="661" t="s">
        <v>2622</v>
      </c>
      <c r="G537" s="661" t="s">
        <v>2684</v>
      </c>
      <c r="H537" s="661" t="s">
        <v>579</v>
      </c>
      <c r="I537" s="661" t="s">
        <v>2691</v>
      </c>
      <c r="J537" s="661" t="s">
        <v>2692</v>
      </c>
      <c r="K537" s="661" t="s">
        <v>2693</v>
      </c>
      <c r="L537" s="662">
        <v>500</v>
      </c>
      <c r="M537" s="662">
        <v>1000</v>
      </c>
      <c r="N537" s="661">
        <v>2</v>
      </c>
      <c r="O537" s="742">
        <v>2</v>
      </c>
      <c r="P537" s="662">
        <v>1000</v>
      </c>
      <c r="Q537" s="677">
        <v>1</v>
      </c>
      <c r="R537" s="661">
        <v>2</v>
      </c>
      <c r="S537" s="677">
        <v>1</v>
      </c>
      <c r="T537" s="742">
        <v>2</v>
      </c>
      <c r="U537" s="700">
        <v>1</v>
      </c>
    </row>
    <row r="538" spans="1:21" ht="14.4" customHeight="1" x14ac:dyDescent="0.3">
      <c r="A538" s="660">
        <v>11</v>
      </c>
      <c r="B538" s="661" t="s">
        <v>578</v>
      </c>
      <c r="C538" s="661">
        <v>89301112</v>
      </c>
      <c r="D538" s="740" t="s">
        <v>4351</v>
      </c>
      <c r="E538" s="741" t="s">
        <v>2630</v>
      </c>
      <c r="F538" s="661" t="s">
        <v>2622</v>
      </c>
      <c r="G538" s="661" t="s">
        <v>2684</v>
      </c>
      <c r="H538" s="661" t="s">
        <v>579</v>
      </c>
      <c r="I538" s="661" t="s">
        <v>2916</v>
      </c>
      <c r="J538" s="661" t="s">
        <v>2917</v>
      </c>
      <c r="K538" s="661" t="s">
        <v>2918</v>
      </c>
      <c r="L538" s="662">
        <v>350</v>
      </c>
      <c r="M538" s="662">
        <v>350</v>
      </c>
      <c r="N538" s="661">
        <v>1</v>
      </c>
      <c r="O538" s="742">
        <v>1</v>
      </c>
      <c r="P538" s="662">
        <v>350</v>
      </c>
      <c r="Q538" s="677">
        <v>1</v>
      </c>
      <c r="R538" s="661">
        <v>1</v>
      </c>
      <c r="S538" s="677">
        <v>1</v>
      </c>
      <c r="T538" s="742">
        <v>1</v>
      </c>
      <c r="U538" s="700">
        <v>1</v>
      </c>
    </row>
    <row r="539" spans="1:21" ht="14.4" customHeight="1" x14ac:dyDescent="0.3">
      <c r="A539" s="660">
        <v>11</v>
      </c>
      <c r="B539" s="661" t="s">
        <v>578</v>
      </c>
      <c r="C539" s="661">
        <v>89301112</v>
      </c>
      <c r="D539" s="740" t="s">
        <v>4351</v>
      </c>
      <c r="E539" s="741" t="s">
        <v>2630</v>
      </c>
      <c r="F539" s="661" t="s">
        <v>2622</v>
      </c>
      <c r="G539" s="661" t="s">
        <v>2684</v>
      </c>
      <c r="H539" s="661" t="s">
        <v>579</v>
      </c>
      <c r="I539" s="661" t="s">
        <v>2919</v>
      </c>
      <c r="J539" s="661" t="s">
        <v>2920</v>
      </c>
      <c r="K539" s="661" t="s">
        <v>2921</v>
      </c>
      <c r="L539" s="662">
        <v>969.57</v>
      </c>
      <c r="M539" s="662">
        <v>1939.14</v>
      </c>
      <c r="N539" s="661">
        <v>2</v>
      </c>
      <c r="O539" s="742">
        <v>2</v>
      </c>
      <c r="P539" s="662">
        <v>1939.14</v>
      </c>
      <c r="Q539" s="677">
        <v>1</v>
      </c>
      <c r="R539" s="661">
        <v>2</v>
      </c>
      <c r="S539" s="677">
        <v>1</v>
      </c>
      <c r="T539" s="742">
        <v>2</v>
      </c>
      <c r="U539" s="700">
        <v>1</v>
      </c>
    </row>
    <row r="540" spans="1:21" ht="14.4" customHeight="1" x14ac:dyDescent="0.3">
      <c r="A540" s="660">
        <v>11</v>
      </c>
      <c r="B540" s="661" t="s">
        <v>578</v>
      </c>
      <c r="C540" s="661">
        <v>89301112</v>
      </c>
      <c r="D540" s="740" t="s">
        <v>4351</v>
      </c>
      <c r="E540" s="741" t="s">
        <v>2630</v>
      </c>
      <c r="F540" s="661" t="s">
        <v>2622</v>
      </c>
      <c r="G540" s="661" t="s">
        <v>2684</v>
      </c>
      <c r="H540" s="661" t="s">
        <v>579</v>
      </c>
      <c r="I540" s="661" t="s">
        <v>2922</v>
      </c>
      <c r="J540" s="661" t="s">
        <v>2923</v>
      </c>
      <c r="K540" s="661" t="s">
        <v>2924</v>
      </c>
      <c r="L540" s="662">
        <v>1545.22</v>
      </c>
      <c r="M540" s="662">
        <v>1545.22</v>
      </c>
      <c r="N540" s="661">
        <v>1</v>
      </c>
      <c r="O540" s="742">
        <v>1</v>
      </c>
      <c r="P540" s="662">
        <v>1545.22</v>
      </c>
      <c r="Q540" s="677">
        <v>1</v>
      </c>
      <c r="R540" s="661">
        <v>1</v>
      </c>
      <c r="S540" s="677">
        <v>1</v>
      </c>
      <c r="T540" s="742">
        <v>1</v>
      </c>
      <c r="U540" s="700">
        <v>1</v>
      </c>
    </row>
    <row r="541" spans="1:21" ht="14.4" customHeight="1" x14ac:dyDescent="0.3">
      <c r="A541" s="660">
        <v>11</v>
      </c>
      <c r="B541" s="661" t="s">
        <v>578</v>
      </c>
      <c r="C541" s="661">
        <v>89301112</v>
      </c>
      <c r="D541" s="740" t="s">
        <v>4351</v>
      </c>
      <c r="E541" s="741" t="s">
        <v>2630</v>
      </c>
      <c r="F541" s="661" t="s">
        <v>2622</v>
      </c>
      <c r="G541" s="661" t="s">
        <v>2684</v>
      </c>
      <c r="H541" s="661" t="s">
        <v>579</v>
      </c>
      <c r="I541" s="661" t="s">
        <v>3062</v>
      </c>
      <c r="J541" s="661" t="s">
        <v>3063</v>
      </c>
      <c r="K541" s="661" t="s">
        <v>3064</v>
      </c>
      <c r="L541" s="662">
        <v>1600</v>
      </c>
      <c r="M541" s="662">
        <v>1600</v>
      </c>
      <c r="N541" s="661">
        <v>1</v>
      </c>
      <c r="O541" s="742">
        <v>1</v>
      </c>
      <c r="P541" s="662">
        <v>1600</v>
      </c>
      <c r="Q541" s="677">
        <v>1</v>
      </c>
      <c r="R541" s="661">
        <v>1</v>
      </c>
      <c r="S541" s="677">
        <v>1</v>
      </c>
      <c r="T541" s="742">
        <v>1</v>
      </c>
      <c r="U541" s="700">
        <v>1</v>
      </c>
    </row>
    <row r="542" spans="1:21" ht="14.4" customHeight="1" x14ac:dyDescent="0.3">
      <c r="A542" s="660">
        <v>11</v>
      </c>
      <c r="B542" s="661" t="s">
        <v>578</v>
      </c>
      <c r="C542" s="661">
        <v>89301112</v>
      </c>
      <c r="D542" s="740" t="s">
        <v>4351</v>
      </c>
      <c r="E542" s="741" t="s">
        <v>2630</v>
      </c>
      <c r="F542" s="661" t="s">
        <v>2622</v>
      </c>
      <c r="G542" s="661" t="s">
        <v>2684</v>
      </c>
      <c r="H542" s="661" t="s">
        <v>579</v>
      </c>
      <c r="I542" s="661" t="s">
        <v>2697</v>
      </c>
      <c r="J542" s="661" t="s">
        <v>2698</v>
      </c>
      <c r="K542" s="661" t="s">
        <v>2699</v>
      </c>
      <c r="L542" s="662">
        <v>971.25</v>
      </c>
      <c r="M542" s="662">
        <v>2913.75</v>
      </c>
      <c r="N542" s="661">
        <v>3</v>
      </c>
      <c r="O542" s="742">
        <v>3</v>
      </c>
      <c r="P542" s="662">
        <v>2913.75</v>
      </c>
      <c r="Q542" s="677">
        <v>1</v>
      </c>
      <c r="R542" s="661">
        <v>3</v>
      </c>
      <c r="S542" s="677">
        <v>1</v>
      </c>
      <c r="T542" s="742">
        <v>3</v>
      </c>
      <c r="U542" s="700">
        <v>1</v>
      </c>
    </row>
    <row r="543" spans="1:21" ht="14.4" customHeight="1" x14ac:dyDescent="0.3">
      <c r="A543" s="660">
        <v>11</v>
      </c>
      <c r="B543" s="661" t="s">
        <v>578</v>
      </c>
      <c r="C543" s="661">
        <v>89301112</v>
      </c>
      <c r="D543" s="740" t="s">
        <v>4351</v>
      </c>
      <c r="E543" s="741" t="s">
        <v>2630</v>
      </c>
      <c r="F543" s="661" t="s">
        <v>2622</v>
      </c>
      <c r="G543" s="661" t="s">
        <v>2684</v>
      </c>
      <c r="H543" s="661" t="s">
        <v>579</v>
      </c>
      <c r="I543" s="661" t="s">
        <v>3065</v>
      </c>
      <c r="J543" s="661" t="s">
        <v>3066</v>
      </c>
      <c r="K543" s="661" t="s">
        <v>3067</v>
      </c>
      <c r="L543" s="662">
        <v>700</v>
      </c>
      <c r="M543" s="662">
        <v>700</v>
      </c>
      <c r="N543" s="661">
        <v>1</v>
      </c>
      <c r="O543" s="742">
        <v>1</v>
      </c>
      <c r="P543" s="662">
        <v>700</v>
      </c>
      <c r="Q543" s="677">
        <v>1</v>
      </c>
      <c r="R543" s="661">
        <v>1</v>
      </c>
      <c r="S543" s="677">
        <v>1</v>
      </c>
      <c r="T543" s="742">
        <v>1</v>
      </c>
      <c r="U543" s="700">
        <v>1</v>
      </c>
    </row>
    <row r="544" spans="1:21" ht="14.4" customHeight="1" x14ac:dyDescent="0.3">
      <c r="A544" s="660">
        <v>11</v>
      </c>
      <c r="B544" s="661" t="s">
        <v>578</v>
      </c>
      <c r="C544" s="661">
        <v>89301112</v>
      </c>
      <c r="D544" s="740" t="s">
        <v>4351</v>
      </c>
      <c r="E544" s="741" t="s">
        <v>2630</v>
      </c>
      <c r="F544" s="661" t="s">
        <v>2622</v>
      </c>
      <c r="G544" s="661" t="s">
        <v>2684</v>
      </c>
      <c r="H544" s="661" t="s">
        <v>579</v>
      </c>
      <c r="I544" s="661" t="s">
        <v>3068</v>
      </c>
      <c r="J544" s="661" t="s">
        <v>3069</v>
      </c>
      <c r="K544" s="661" t="s">
        <v>3070</v>
      </c>
      <c r="L544" s="662">
        <v>180</v>
      </c>
      <c r="M544" s="662">
        <v>180</v>
      </c>
      <c r="N544" s="661">
        <v>1</v>
      </c>
      <c r="O544" s="742">
        <v>1</v>
      </c>
      <c r="P544" s="662">
        <v>180</v>
      </c>
      <c r="Q544" s="677">
        <v>1</v>
      </c>
      <c r="R544" s="661">
        <v>1</v>
      </c>
      <c r="S544" s="677">
        <v>1</v>
      </c>
      <c r="T544" s="742">
        <v>1</v>
      </c>
      <c r="U544" s="700">
        <v>1</v>
      </c>
    </row>
    <row r="545" spans="1:21" ht="14.4" customHeight="1" x14ac:dyDescent="0.3">
      <c r="A545" s="660">
        <v>11</v>
      </c>
      <c r="B545" s="661" t="s">
        <v>578</v>
      </c>
      <c r="C545" s="661">
        <v>89301112</v>
      </c>
      <c r="D545" s="740" t="s">
        <v>4351</v>
      </c>
      <c r="E545" s="741" t="s">
        <v>2630</v>
      </c>
      <c r="F545" s="661" t="s">
        <v>2622</v>
      </c>
      <c r="G545" s="661" t="s">
        <v>2684</v>
      </c>
      <c r="H545" s="661" t="s">
        <v>579</v>
      </c>
      <c r="I545" s="661" t="s">
        <v>3071</v>
      </c>
      <c r="J545" s="661" t="s">
        <v>2928</v>
      </c>
      <c r="K545" s="661" t="s">
        <v>3072</v>
      </c>
      <c r="L545" s="662">
        <v>2200</v>
      </c>
      <c r="M545" s="662">
        <v>2200</v>
      </c>
      <c r="N545" s="661">
        <v>1</v>
      </c>
      <c r="O545" s="742">
        <v>1</v>
      </c>
      <c r="P545" s="662"/>
      <c r="Q545" s="677">
        <v>0</v>
      </c>
      <c r="R545" s="661"/>
      <c r="S545" s="677">
        <v>0</v>
      </c>
      <c r="T545" s="742"/>
      <c r="U545" s="700">
        <v>0</v>
      </c>
    </row>
    <row r="546" spans="1:21" ht="14.4" customHeight="1" x14ac:dyDescent="0.3">
      <c r="A546" s="660">
        <v>11</v>
      </c>
      <c r="B546" s="661" t="s">
        <v>578</v>
      </c>
      <c r="C546" s="661">
        <v>89301112</v>
      </c>
      <c r="D546" s="740" t="s">
        <v>4351</v>
      </c>
      <c r="E546" s="741" t="s">
        <v>2630</v>
      </c>
      <c r="F546" s="661" t="s">
        <v>2622</v>
      </c>
      <c r="G546" s="661" t="s">
        <v>2684</v>
      </c>
      <c r="H546" s="661" t="s">
        <v>579</v>
      </c>
      <c r="I546" s="661" t="s">
        <v>3073</v>
      </c>
      <c r="J546" s="661" t="s">
        <v>3074</v>
      </c>
      <c r="K546" s="661" t="s">
        <v>3075</v>
      </c>
      <c r="L546" s="662">
        <v>700</v>
      </c>
      <c r="M546" s="662">
        <v>700</v>
      </c>
      <c r="N546" s="661">
        <v>1</v>
      </c>
      <c r="O546" s="742">
        <v>1</v>
      </c>
      <c r="P546" s="662">
        <v>700</v>
      </c>
      <c r="Q546" s="677">
        <v>1</v>
      </c>
      <c r="R546" s="661">
        <v>1</v>
      </c>
      <c r="S546" s="677">
        <v>1</v>
      </c>
      <c r="T546" s="742">
        <v>1</v>
      </c>
      <c r="U546" s="700">
        <v>1</v>
      </c>
    </row>
    <row r="547" spans="1:21" ht="14.4" customHeight="1" x14ac:dyDescent="0.3">
      <c r="A547" s="660">
        <v>11</v>
      </c>
      <c r="B547" s="661" t="s">
        <v>578</v>
      </c>
      <c r="C547" s="661">
        <v>89301112</v>
      </c>
      <c r="D547" s="740" t="s">
        <v>4351</v>
      </c>
      <c r="E547" s="741" t="s">
        <v>2630</v>
      </c>
      <c r="F547" s="661" t="s">
        <v>2622</v>
      </c>
      <c r="G547" s="661" t="s">
        <v>2684</v>
      </c>
      <c r="H547" s="661" t="s">
        <v>579</v>
      </c>
      <c r="I547" s="661" t="s">
        <v>3076</v>
      </c>
      <c r="J547" s="661" t="s">
        <v>3077</v>
      </c>
      <c r="K547" s="661"/>
      <c r="L547" s="662">
        <v>700</v>
      </c>
      <c r="M547" s="662">
        <v>700</v>
      </c>
      <c r="N547" s="661">
        <v>1</v>
      </c>
      <c r="O547" s="742">
        <v>1</v>
      </c>
      <c r="P547" s="662">
        <v>700</v>
      </c>
      <c r="Q547" s="677">
        <v>1</v>
      </c>
      <c r="R547" s="661">
        <v>1</v>
      </c>
      <c r="S547" s="677">
        <v>1</v>
      </c>
      <c r="T547" s="742">
        <v>1</v>
      </c>
      <c r="U547" s="700">
        <v>1</v>
      </c>
    </row>
    <row r="548" spans="1:21" ht="14.4" customHeight="1" x14ac:dyDescent="0.3">
      <c r="A548" s="660">
        <v>11</v>
      </c>
      <c r="B548" s="661" t="s">
        <v>578</v>
      </c>
      <c r="C548" s="661">
        <v>89301112</v>
      </c>
      <c r="D548" s="740" t="s">
        <v>4351</v>
      </c>
      <c r="E548" s="741" t="s">
        <v>2630</v>
      </c>
      <c r="F548" s="661" t="s">
        <v>2622</v>
      </c>
      <c r="G548" s="661" t="s">
        <v>2684</v>
      </c>
      <c r="H548" s="661" t="s">
        <v>579</v>
      </c>
      <c r="I548" s="661" t="s">
        <v>2927</v>
      </c>
      <c r="J548" s="661" t="s">
        <v>2928</v>
      </c>
      <c r="K548" s="661" t="s">
        <v>2929</v>
      </c>
      <c r="L548" s="662">
        <v>1600</v>
      </c>
      <c r="M548" s="662">
        <v>3200</v>
      </c>
      <c r="N548" s="661">
        <v>2</v>
      </c>
      <c r="O548" s="742">
        <v>2</v>
      </c>
      <c r="P548" s="662">
        <v>3200</v>
      </c>
      <c r="Q548" s="677">
        <v>1</v>
      </c>
      <c r="R548" s="661">
        <v>2</v>
      </c>
      <c r="S548" s="677">
        <v>1</v>
      </c>
      <c r="T548" s="742">
        <v>2</v>
      </c>
      <c r="U548" s="700">
        <v>1</v>
      </c>
    </row>
    <row r="549" spans="1:21" ht="14.4" customHeight="1" x14ac:dyDescent="0.3">
      <c r="A549" s="660">
        <v>11</v>
      </c>
      <c r="B549" s="661" t="s">
        <v>578</v>
      </c>
      <c r="C549" s="661">
        <v>89301112</v>
      </c>
      <c r="D549" s="740" t="s">
        <v>4351</v>
      </c>
      <c r="E549" s="741" t="s">
        <v>2630</v>
      </c>
      <c r="F549" s="661" t="s">
        <v>2622</v>
      </c>
      <c r="G549" s="661" t="s">
        <v>2684</v>
      </c>
      <c r="H549" s="661" t="s">
        <v>579</v>
      </c>
      <c r="I549" s="661" t="s">
        <v>2930</v>
      </c>
      <c r="J549" s="661" t="s">
        <v>2931</v>
      </c>
      <c r="K549" s="661" t="s">
        <v>2932</v>
      </c>
      <c r="L549" s="662">
        <v>600</v>
      </c>
      <c r="M549" s="662">
        <v>600</v>
      </c>
      <c r="N549" s="661">
        <v>1</v>
      </c>
      <c r="O549" s="742">
        <v>1</v>
      </c>
      <c r="P549" s="662">
        <v>600</v>
      </c>
      <c r="Q549" s="677">
        <v>1</v>
      </c>
      <c r="R549" s="661">
        <v>1</v>
      </c>
      <c r="S549" s="677">
        <v>1</v>
      </c>
      <c r="T549" s="742">
        <v>1</v>
      </c>
      <c r="U549" s="700">
        <v>1</v>
      </c>
    </row>
    <row r="550" spans="1:21" ht="14.4" customHeight="1" x14ac:dyDescent="0.3">
      <c r="A550" s="660">
        <v>11</v>
      </c>
      <c r="B550" s="661" t="s">
        <v>578</v>
      </c>
      <c r="C550" s="661">
        <v>89301112</v>
      </c>
      <c r="D550" s="740" t="s">
        <v>4351</v>
      </c>
      <c r="E550" s="741" t="s">
        <v>2630</v>
      </c>
      <c r="F550" s="661" t="s">
        <v>2622</v>
      </c>
      <c r="G550" s="661" t="s">
        <v>2684</v>
      </c>
      <c r="H550" s="661" t="s">
        <v>579</v>
      </c>
      <c r="I550" s="661" t="s">
        <v>3078</v>
      </c>
      <c r="J550" s="661" t="s">
        <v>3079</v>
      </c>
      <c r="K550" s="661" t="s">
        <v>3080</v>
      </c>
      <c r="L550" s="662">
        <v>500</v>
      </c>
      <c r="M550" s="662">
        <v>500</v>
      </c>
      <c r="N550" s="661">
        <v>1</v>
      </c>
      <c r="O550" s="742">
        <v>1</v>
      </c>
      <c r="P550" s="662"/>
      <c r="Q550" s="677">
        <v>0</v>
      </c>
      <c r="R550" s="661"/>
      <c r="S550" s="677">
        <v>0</v>
      </c>
      <c r="T550" s="742"/>
      <c r="U550" s="700">
        <v>0</v>
      </c>
    </row>
    <row r="551" spans="1:21" ht="14.4" customHeight="1" x14ac:dyDescent="0.3">
      <c r="A551" s="660">
        <v>11</v>
      </c>
      <c r="B551" s="661" t="s">
        <v>578</v>
      </c>
      <c r="C551" s="661">
        <v>89301112</v>
      </c>
      <c r="D551" s="740" t="s">
        <v>4351</v>
      </c>
      <c r="E551" s="741" t="s">
        <v>2630</v>
      </c>
      <c r="F551" s="661" t="s">
        <v>2622</v>
      </c>
      <c r="G551" s="661" t="s">
        <v>2818</v>
      </c>
      <c r="H551" s="661" t="s">
        <v>579</v>
      </c>
      <c r="I551" s="661" t="s">
        <v>3081</v>
      </c>
      <c r="J551" s="661" t="s">
        <v>3082</v>
      </c>
      <c r="K551" s="661" t="s">
        <v>3083</v>
      </c>
      <c r="L551" s="662">
        <v>0</v>
      </c>
      <c r="M551" s="662">
        <v>0</v>
      </c>
      <c r="N551" s="661">
        <v>1</v>
      </c>
      <c r="O551" s="742">
        <v>1</v>
      </c>
      <c r="P551" s="662"/>
      <c r="Q551" s="677"/>
      <c r="R551" s="661"/>
      <c r="S551" s="677">
        <v>0</v>
      </c>
      <c r="T551" s="742"/>
      <c r="U551" s="700">
        <v>0</v>
      </c>
    </row>
    <row r="552" spans="1:21" ht="14.4" customHeight="1" x14ac:dyDescent="0.3">
      <c r="A552" s="660">
        <v>11</v>
      </c>
      <c r="B552" s="661" t="s">
        <v>578</v>
      </c>
      <c r="C552" s="661">
        <v>89301112</v>
      </c>
      <c r="D552" s="740" t="s">
        <v>4351</v>
      </c>
      <c r="E552" s="741" t="s">
        <v>2630</v>
      </c>
      <c r="F552" s="661" t="s">
        <v>2622</v>
      </c>
      <c r="G552" s="661" t="s">
        <v>2720</v>
      </c>
      <c r="H552" s="661" t="s">
        <v>579</v>
      </c>
      <c r="I552" s="661" t="s">
        <v>674</v>
      </c>
      <c r="J552" s="661" t="s">
        <v>2839</v>
      </c>
      <c r="K552" s="661" t="s">
        <v>2840</v>
      </c>
      <c r="L552" s="662">
        <v>748.12</v>
      </c>
      <c r="M552" s="662">
        <v>1496.24</v>
      </c>
      <c r="N552" s="661">
        <v>2</v>
      </c>
      <c r="O552" s="742">
        <v>2</v>
      </c>
      <c r="P552" s="662">
        <v>1496.24</v>
      </c>
      <c r="Q552" s="677">
        <v>1</v>
      </c>
      <c r="R552" s="661">
        <v>2</v>
      </c>
      <c r="S552" s="677">
        <v>1</v>
      </c>
      <c r="T552" s="742">
        <v>2</v>
      </c>
      <c r="U552" s="700">
        <v>1</v>
      </c>
    </row>
    <row r="553" spans="1:21" ht="14.4" customHeight="1" x14ac:dyDescent="0.3">
      <c r="A553" s="660">
        <v>11</v>
      </c>
      <c r="B553" s="661" t="s">
        <v>578</v>
      </c>
      <c r="C553" s="661">
        <v>89301112</v>
      </c>
      <c r="D553" s="740" t="s">
        <v>4351</v>
      </c>
      <c r="E553" s="741" t="s">
        <v>2630</v>
      </c>
      <c r="F553" s="661" t="s">
        <v>2622</v>
      </c>
      <c r="G553" s="661" t="s">
        <v>2720</v>
      </c>
      <c r="H553" s="661" t="s">
        <v>579</v>
      </c>
      <c r="I553" s="661" t="s">
        <v>2691</v>
      </c>
      <c r="J553" s="661" t="s">
        <v>2692</v>
      </c>
      <c r="K553" s="661" t="s">
        <v>2693</v>
      </c>
      <c r="L553" s="662">
        <v>500</v>
      </c>
      <c r="M553" s="662">
        <v>500</v>
      </c>
      <c r="N553" s="661">
        <v>1</v>
      </c>
      <c r="O553" s="742">
        <v>1</v>
      </c>
      <c r="P553" s="662">
        <v>500</v>
      </c>
      <c r="Q553" s="677">
        <v>1</v>
      </c>
      <c r="R553" s="661">
        <v>1</v>
      </c>
      <c r="S553" s="677">
        <v>1</v>
      </c>
      <c r="T553" s="742">
        <v>1</v>
      </c>
      <c r="U553" s="700">
        <v>1</v>
      </c>
    </row>
    <row r="554" spans="1:21" ht="14.4" customHeight="1" x14ac:dyDescent="0.3">
      <c r="A554" s="660">
        <v>11</v>
      </c>
      <c r="B554" s="661" t="s">
        <v>578</v>
      </c>
      <c r="C554" s="661">
        <v>89301112</v>
      </c>
      <c r="D554" s="740" t="s">
        <v>4351</v>
      </c>
      <c r="E554" s="741" t="s">
        <v>2630</v>
      </c>
      <c r="F554" s="661" t="s">
        <v>2622</v>
      </c>
      <c r="G554" s="661" t="s">
        <v>2720</v>
      </c>
      <c r="H554" s="661" t="s">
        <v>579</v>
      </c>
      <c r="I554" s="661" t="s">
        <v>2919</v>
      </c>
      <c r="J554" s="661" t="s">
        <v>2920</v>
      </c>
      <c r="K554" s="661" t="s">
        <v>2921</v>
      </c>
      <c r="L554" s="662">
        <v>969.57</v>
      </c>
      <c r="M554" s="662">
        <v>969.57</v>
      </c>
      <c r="N554" s="661">
        <v>1</v>
      </c>
      <c r="O554" s="742">
        <v>1</v>
      </c>
      <c r="P554" s="662">
        <v>969.57</v>
      </c>
      <c r="Q554" s="677">
        <v>1</v>
      </c>
      <c r="R554" s="661">
        <v>1</v>
      </c>
      <c r="S554" s="677">
        <v>1</v>
      </c>
      <c r="T554" s="742">
        <v>1</v>
      </c>
      <c r="U554" s="700">
        <v>1</v>
      </c>
    </row>
    <row r="555" spans="1:21" ht="14.4" customHeight="1" x14ac:dyDescent="0.3">
      <c r="A555" s="660">
        <v>11</v>
      </c>
      <c r="B555" s="661" t="s">
        <v>578</v>
      </c>
      <c r="C555" s="661">
        <v>89301112</v>
      </c>
      <c r="D555" s="740" t="s">
        <v>4351</v>
      </c>
      <c r="E555" s="741" t="s">
        <v>2630</v>
      </c>
      <c r="F555" s="661" t="s">
        <v>2622</v>
      </c>
      <c r="G555" s="661" t="s">
        <v>2720</v>
      </c>
      <c r="H555" s="661" t="s">
        <v>579</v>
      </c>
      <c r="I555" s="661" t="s">
        <v>2925</v>
      </c>
      <c r="J555" s="661" t="s">
        <v>2926</v>
      </c>
      <c r="K555" s="661"/>
      <c r="L555" s="662">
        <v>600</v>
      </c>
      <c r="M555" s="662">
        <v>1200</v>
      </c>
      <c r="N555" s="661">
        <v>2</v>
      </c>
      <c r="O555" s="742">
        <v>2</v>
      </c>
      <c r="P555" s="662">
        <v>600</v>
      </c>
      <c r="Q555" s="677">
        <v>0.5</v>
      </c>
      <c r="R555" s="661">
        <v>1</v>
      </c>
      <c r="S555" s="677">
        <v>0.5</v>
      </c>
      <c r="T555" s="742">
        <v>1</v>
      </c>
      <c r="U555" s="700">
        <v>0.5</v>
      </c>
    </row>
    <row r="556" spans="1:21" ht="14.4" customHeight="1" x14ac:dyDescent="0.3">
      <c r="A556" s="660">
        <v>11</v>
      </c>
      <c r="B556" s="661" t="s">
        <v>578</v>
      </c>
      <c r="C556" s="661">
        <v>89301112</v>
      </c>
      <c r="D556" s="740" t="s">
        <v>4351</v>
      </c>
      <c r="E556" s="741" t="s">
        <v>2630</v>
      </c>
      <c r="F556" s="661" t="s">
        <v>2622</v>
      </c>
      <c r="G556" s="661" t="s">
        <v>2720</v>
      </c>
      <c r="H556" s="661" t="s">
        <v>579</v>
      </c>
      <c r="I556" s="661" t="s">
        <v>3073</v>
      </c>
      <c r="J556" s="661" t="s">
        <v>3074</v>
      </c>
      <c r="K556" s="661" t="s">
        <v>3075</v>
      </c>
      <c r="L556" s="662">
        <v>700</v>
      </c>
      <c r="M556" s="662">
        <v>700</v>
      </c>
      <c r="N556" s="661">
        <v>1</v>
      </c>
      <c r="O556" s="742">
        <v>1</v>
      </c>
      <c r="P556" s="662">
        <v>700</v>
      </c>
      <c r="Q556" s="677">
        <v>1</v>
      </c>
      <c r="R556" s="661">
        <v>1</v>
      </c>
      <c r="S556" s="677">
        <v>1</v>
      </c>
      <c r="T556" s="742">
        <v>1</v>
      </c>
      <c r="U556" s="700">
        <v>1</v>
      </c>
    </row>
    <row r="557" spans="1:21" ht="14.4" customHeight="1" x14ac:dyDescent="0.3">
      <c r="A557" s="660">
        <v>11</v>
      </c>
      <c r="B557" s="661" t="s">
        <v>578</v>
      </c>
      <c r="C557" s="661">
        <v>89301112</v>
      </c>
      <c r="D557" s="740" t="s">
        <v>4351</v>
      </c>
      <c r="E557" s="741" t="s">
        <v>2630</v>
      </c>
      <c r="F557" s="661" t="s">
        <v>2622</v>
      </c>
      <c r="G557" s="661" t="s">
        <v>2724</v>
      </c>
      <c r="H557" s="661" t="s">
        <v>579</v>
      </c>
      <c r="I557" s="661" t="s">
        <v>3044</v>
      </c>
      <c r="J557" s="661" t="s">
        <v>3045</v>
      </c>
      <c r="K557" s="661" t="s">
        <v>3046</v>
      </c>
      <c r="L557" s="662">
        <v>1150</v>
      </c>
      <c r="M557" s="662">
        <v>1150</v>
      </c>
      <c r="N557" s="661">
        <v>1</v>
      </c>
      <c r="O557" s="742">
        <v>1</v>
      </c>
      <c r="P557" s="662"/>
      <c r="Q557" s="677">
        <v>0</v>
      </c>
      <c r="R557" s="661"/>
      <c r="S557" s="677">
        <v>0</v>
      </c>
      <c r="T557" s="742"/>
      <c r="U557" s="700">
        <v>0</v>
      </c>
    </row>
    <row r="558" spans="1:21" ht="14.4" customHeight="1" x14ac:dyDescent="0.3">
      <c r="A558" s="660">
        <v>11</v>
      </c>
      <c r="B558" s="661" t="s">
        <v>578</v>
      </c>
      <c r="C558" s="661">
        <v>89301112</v>
      </c>
      <c r="D558" s="740" t="s">
        <v>4351</v>
      </c>
      <c r="E558" s="741" t="s">
        <v>2630</v>
      </c>
      <c r="F558" s="661" t="s">
        <v>2622</v>
      </c>
      <c r="G558" s="661" t="s">
        <v>2724</v>
      </c>
      <c r="H558" s="661" t="s">
        <v>579</v>
      </c>
      <c r="I558" s="661" t="s">
        <v>2678</v>
      </c>
      <c r="J558" s="661" t="s">
        <v>2679</v>
      </c>
      <c r="K558" s="661" t="s">
        <v>2680</v>
      </c>
      <c r="L558" s="662">
        <v>200</v>
      </c>
      <c r="M558" s="662">
        <v>4800</v>
      </c>
      <c r="N558" s="661">
        <v>24</v>
      </c>
      <c r="O558" s="742">
        <v>12</v>
      </c>
      <c r="P558" s="662">
        <v>4800</v>
      </c>
      <c r="Q558" s="677">
        <v>1</v>
      </c>
      <c r="R558" s="661">
        <v>24</v>
      </c>
      <c r="S558" s="677">
        <v>1</v>
      </c>
      <c r="T558" s="742">
        <v>12</v>
      </c>
      <c r="U558" s="700">
        <v>1</v>
      </c>
    </row>
    <row r="559" spans="1:21" ht="14.4" customHeight="1" x14ac:dyDescent="0.3">
      <c r="A559" s="660">
        <v>11</v>
      </c>
      <c r="B559" s="661" t="s">
        <v>578</v>
      </c>
      <c r="C559" s="661">
        <v>89301112</v>
      </c>
      <c r="D559" s="740" t="s">
        <v>4351</v>
      </c>
      <c r="E559" s="741" t="s">
        <v>2630</v>
      </c>
      <c r="F559" s="661" t="s">
        <v>2622</v>
      </c>
      <c r="G559" s="661" t="s">
        <v>2724</v>
      </c>
      <c r="H559" s="661" t="s">
        <v>579</v>
      </c>
      <c r="I559" s="661" t="s">
        <v>2681</v>
      </c>
      <c r="J559" s="661" t="s">
        <v>2682</v>
      </c>
      <c r="K559" s="661" t="s">
        <v>2683</v>
      </c>
      <c r="L559" s="662">
        <v>278.75</v>
      </c>
      <c r="M559" s="662">
        <v>7526.25</v>
      </c>
      <c r="N559" s="661">
        <v>27</v>
      </c>
      <c r="O559" s="742">
        <v>14</v>
      </c>
      <c r="P559" s="662">
        <v>7526.25</v>
      </c>
      <c r="Q559" s="677">
        <v>1</v>
      </c>
      <c r="R559" s="661">
        <v>27</v>
      </c>
      <c r="S559" s="677">
        <v>1</v>
      </c>
      <c r="T559" s="742">
        <v>14</v>
      </c>
      <c r="U559" s="700">
        <v>1</v>
      </c>
    </row>
    <row r="560" spans="1:21" ht="14.4" customHeight="1" x14ac:dyDescent="0.3">
      <c r="A560" s="660">
        <v>11</v>
      </c>
      <c r="B560" s="661" t="s">
        <v>578</v>
      </c>
      <c r="C560" s="661">
        <v>89301112</v>
      </c>
      <c r="D560" s="740" t="s">
        <v>4351</v>
      </c>
      <c r="E560" s="741" t="s">
        <v>2630</v>
      </c>
      <c r="F560" s="661" t="s">
        <v>2622</v>
      </c>
      <c r="G560" s="661" t="s">
        <v>3084</v>
      </c>
      <c r="H560" s="661" t="s">
        <v>579</v>
      </c>
      <c r="I560" s="661" t="s">
        <v>2907</v>
      </c>
      <c r="J560" s="661" t="s">
        <v>2908</v>
      </c>
      <c r="K560" s="661" t="s">
        <v>2909</v>
      </c>
      <c r="L560" s="662">
        <v>1659.44</v>
      </c>
      <c r="M560" s="662">
        <v>23232.160000000003</v>
      </c>
      <c r="N560" s="661">
        <v>14</v>
      </c>
      <c r="O560" s="742">
        <v>14</v>
      </c>
      <c r="P560" s="662">
        <v>16594.400000000001</v>
      </c>
      <c r="Q560" s="677">
        <v>0.71428571428571419</v>
      </c>
      <c r="R560" s="661">
        <v>10</v>
      </c>
      <c r="S560" s="677">
        <v>0.7142857142857143</v>
      </c>
      <c r="T560" s="742">
        <v>10</v>
      </c>
      <c r="U560" s="700">
        <v>0.7142857142857143</v>
      </c>
    </row>
    <row r="561" spans="1:21" ht="14.4" customHeight="1" x14ac:dyDescent="0.3">
      <c r="A561" s="660">
        <v>11</v>
      </c>
      <c r="B561" s="661" t="s">
        <v>578</v>
      </c>
      <c r="C561" s="661">
        <v>89301112</v>
      </c>
      <c r="D561" s="740" t="s">
        <v>4351</v>
      </c>
      <c r="E561" s="741" t="s">
        <v>2631</v>
      </c>
      <c r="F561" s="661" t="s">
        <v>2621</v>
      </c>
      <c r="G561" s="661" t="s">
        <v>2819</v>
      </c>
      <c r="H561" s="661" t="s">
        <v>579</v>
      </c>
      <c r="I561" s="661" t="s">
        <v>3085</v>
      </c>
      <c r="J561" s="661" t="s">
        <v>3086</v>
      </c>
      <c r="K561" s="661" t="s">
        <v>3087</v>
      </c>
      <c r="L561" s="662">
        <v>0</v>
      </c>
      <c r="M561" s="662">
        <v>0</v>
      </c>
      <c r="N561" s="661">
        <v>1</v>
      </c>
      <c r="O561" s="742">
        <v>1</v>
      </c>
      <c r="P561" s="662"/>
      <c r="Q561" s="677"/>
      <c r="R561" s="661"/>
      <c r="S561" s="677">
        <v>0</v>
      </c>
      <c r="T561" s="742"/>
      <c r="U561" s="700">
        <v>0</v>
      </c>
    </row>
    <row r="562" spans="1:21" ht="14.4" customHeight="1" x14ac:dyDescent="0.3">
      <c r="A562" s="660">
        <v>11</v>
      </c>
      <c r="B562" s="661" t="s">
        <v>578</v>
      </c>
      <c r="C562" s="661">
        <v>89301112</v>
      </c>
      <c r="D562" s="740" t="s">
        <v>4351</v>
      </c>
      <c r="E562" s="741" t="s">
        <v>2631</v>
      </c>
      <c r="F562" s="661" t="s">
        <v>2621</v>
      </c>
      <c r="G562" s="661" t="s">
        <v>2654</v>
      </c>
      <c r="H562" s="661" t="s">
        <v>579</v>
      </c>
      <c r="I562" s="661" t="s">
        <v>2936</v>
      </c>
      <c r="J562" s="661" t="s">
        <v>2937</v>
      </c>
      <c r="K562" s="661" t="s">
        <v>2492</v>
      </c>
      <c r="L562" s="662">
        <v>156.86000000000001</v>
      </c>
      <c r="M562" s="662">
        <v>470.58000000000004</v>
      </c>
      <c r="N562" s="661">
        <v>3</v>
      </c>
      <c r="O562" s="742">
        <v>3</v>
      </c>
      <c r="P562" s="662">
        <v>156.86000000000001</v>
      </c>
      <c r="Q562" s="677">
        <v>0.33333333333333331</v>
      </c>
      <c r="R562" s="661">
        <v>1</v>
      </c>
      <c r="S562" s="677">
        <v>0.33333333333333331</v>
      </c>
      <c r="T562" s="742">
        <v>1</v>
      </c>
      <c r="U562" s="700">
        <v>0.33333333333333331</v>
      </c>
    </row>
    <row r="563" spans="1:21" ht="14.4" customHeight="1" x14ac:dyDescent="0.3">
      <c r="A563" s="660">
        <v>11</v>
      </c>
      <c r="B563" s="661" t="s">
        <v>578</v>
      </c>
      <c r="C563" s="661">
        <v>89301112</v>
      </c>
      <c r="D563" s="740" t="s">
        <v>4351</v>
      </c>
      <c r="E563" s="741" t="s">
        <v>2631</v>
      </c>
      <c r="F563" s="661" t="s">
        <v>2621</v>
      </c>
      <c r="G563" s="661" t="s">
        <v>2654</v>
      </c>
      <c r="H563" s="661" t="s">
        <v>579</v>
      </c>
      <c r="I563" s="661" t="s">
        <v>1210</v>
      </c>
      <c r="J563" s="661" t="s">
        <v>2491</v>
      </c>
      <c r="K563" s="661" t="s">
        <v>2492</v>
      </c>
      <c r="L563" s="662">
        <v>333.31</v>
      </c>
      <c r="M563" s="662">
        <v>1333.24</v>
      </c>
      <c r="N563" s="661">
        <v>4</v>
      </c>
      <c r="O563" s="742">
        <v>4</v>
      </c>
      <c r="P563" s="662">
        <v>333.31</v>
      </c>
      <c r="Q563" s="677">
        <v>0.25</v>
      </c>
      <c r="R563" s="661">
        <v>1</v>
      </c>
      <c r="S563" s="677">
        <v>0.25</v>
      </c>
      <c r="T563" s="742">
        <v>1</v>
      </c>
      <c r="U563" s="700">
        <v>0.25</v>
      </c>
    </row>
    <row r="564" spans="1:21" ht="14.4" customHeight="1" x14ac:dyDescent="0.3">
      <c r="A564" s="660">
        <v>11</v>
      </c>
      <c r="B564" s="661" t="s">
        <v>578</v>
      </c>
      <c r="C564" s="661">
        <v>89301112</v>
      </c>
      <c r="D564" s="740" t="s">
        <v>4351</v>
      </c>
      <c r="E564" s="741" t="s">
        <v>2631</v>
      </c>
      <c r="F564" s="661" t="s">
        <v>2621</v>
      </c>
      <c r="G564" s="661" t="s">
        <v>2654</v>
      </c>
      <c r="H564" s="661" t="s">
        <v>579</v>
      </c>
      <c r="I564" s="661" t="s">
        <v>1210</v>
      </c>
      <c r="J564" s="661" t="s">
        <v>2491</v>
      </c>
      <c r="K564" s="661" t="s">
        <v>2492</v>
      </c>
      <c r="L564" s="662">
        <v>156.86000000000001</v>
      </c>
      <c r="M564" s="662">
        <v>784.30000000000007</v>
      </c>
      <c r="N564" s="661">
        <v>5</v>
      </c>
      <c r="O564" s="742">
        <v>5</v>
      </c>
      <c r="P564" s="662">
        <v>470.58000000000004</v>
      </c>
      <c r="Q564" s="677">
        <v>0.6</v>
      </c>
      <c r="R564" s="661">
        <v>3</v>
      </c>
      <c r="S564" s="677">
        <v>0.6</v>
      </c>
      <c r="T564" s="742">
        <v>3</v>
      </c>
      <c r="U564" s="700">
        <v>0.6</v>
      </c>
    </row>
    <row r="565" spans="1:21" ht="14.4" customHeight="1" x14ac:dyDescent="0.3">
      <c r="A565" s="660">
        <v>11</v>
      </c>
      <c r="B565" s="661" t="s">
        <v>578</v>
      </c>
      <c r="C565" s="661">
        <v>89301112</v>
      </c>
      <c r="D565" s="740" t="s">
        <v>4351</v>
      </c>
      <c r="E565" s="741" t="s">
        <v>2631</v>
      </c>
      <c r="F565" s="661" t="s">
        <v>2621</v>
      </c>
      <c r="G565" s="661" t="s">
        <v>3088</v>
      </c>
      <c r="H565" s="661" t="s">
        <v>579</v>
      </c>
      <c r="I565" s="661" t="s">
        <v>3089</v>
      </c>
      <c r="J565" s="661" t="s">
        <v>3090</v>
      </c>
      <c r="K565" s="661" t="s">
        <v>3091</v>
      </c>
      <c r="L565" s="662">
        <v>166.97</v>
      </c>
      <c r="M565" s="662">
        <v>667.88</v>
      </c>
      <c r="N565" s="661">
        <v>4</v>
      </c>
      <c r="O565" s="742">
        <v>1</v>
      </c>
      <c r="P565" s="662"/>
      <c r="Q565" s="677">
        <v>0</v>
      </c>
      <c r="R565" s="661"/>
      <c r="S565" s="677">
        <v>0</v>
      </c>
      <c r="T565" s="742"/>
      <c r="U565" s="700">
        <v>0</v>
      </c>
    </row>
    <row r="566" spans="1:21" ht="14.4" customHeight="1" x14ac:dyDescent="0.3">
      <c r="A566" s="660">
        <v>11</v>
      </c>
      <c r="B566" s="661" t="s">
        <v>578</v>
      </c>
      <c r="C566" s="661">
        <v>89301112</v>
      </c>
      <c r="D566" s="740" t="s">
        <v>4351</v>
      </c>
      <c r="E566" s="741" t="s">
        <v>2631</v>
      </c>
      <c r="F566" s="661" t="s">
        <v>2621</v>
      </c>
      <c r="G566" s="661" t="s">
        <v>2755</v>
      </c>
      <c r="H566" s="661" t="s">
        <v>1059</v>
      </c>
      <c r="I566" s="661" t="s">
        <v>1247</v>
      </c>
      <c r="J566" s="661" t="s">
        <v>1248</v>
      </c>
      <c r="K566" s="661" t="s">
        <v>1578</v>
      </c>
      <c r="L566" s="662">
        <v>69.86</v>
      </c>
      <c r="M566" s="662">
        <v>209.57999999999998</v>
      </c>
      <c r="N566" s="661">
        <v>3</v>
      </c>
      <c r="O566" s="742">
        <v>1</v>
      </c>
      <c r="P566" s="662">
        <v>209.57999999999998</v>
      </c>
      <c r="Q566" s="677">
        <v>1</v>
      </c>
      <c r="R566" s="661">
        <v>3</v>
      </c>
      <c r="S566" s="677">
        <v>1</v>
      </c>
      <c r="T566" s="742">
        <v>1</v>
      </c>
      <c r="U566" s="700">
        <v>1</v>
      </c>
    </row>
    <row r="567" spans="1:21" ht="14.4" customHeight="1" x14ac:dyDescent="0.3">
      <c r="A567" s="660">
        <v>11</v>
      </c>
      <c r="B567" s="661" t="s">
        <v>578</v>
      </c>
      <c r="C567" s="661">
        <v>89301112</v>
      </c>
      <c r="D567" s="740" t="s">
        <v>4351</v>
      </c>
      <c r="E567" s="741" t="s">
        <v>2631</v>
      </c>
      <c r="F567" s="661" t="s">
        <v>2621</v>
      </c>
      <c r="G567" s="661" t="s">
        <v>3092</v>
      </c>
      <c r="H567" s="661" t="s">
        <v>1059</v>
      </c>
      <c r="I567" s="661" t="s">
        <v>3093</v>
      </c>
      <c r="J567" s="661" t="s">
        <v>2262</v>
      </c>
      <c r="K567" s="661" t="s">
        <v>3094</v>
      </c>
      <c r="L567" s="662">
        <v>432.32</v>
      </c>
      <c r="M567" s="662">
        <v>864.64</v>
      </c>
      <c r="N567" s="661">
        <v>2</v>
      </c>
      <c r="O567" s="742">
        <v>0.5</v>
      </c>
      <c r="P567" s="662">
        <v>864.64</v>
      </c>
      <c r="Q567" s="677">
        <v>1</v>
      </c>
      <c r="R567" s="661">
        <v>2</v>
      </c>
      <c r="S567" s="677">
        <v>1</v>
      </c>
      <c r="T567" s="742">
        <v>0.5</v>
      </c>
      <c r="U567" s="700">
        <v>1</v>
      </c>
    </row>
    <row r="568" spans="1:21" ht="14.4" customHeight="1" x14ac:dyDescent="0.3">
      <c r="A568" s="660">
        <v>11</v>
      </c>
      <c r="B568" s="661" t="s">
        <v>578</v>
      </c>
      <c r="C568" s="661">
        <v>89301112</v>
      </c>
      <c r="D568" s="740" t="s">
        <v>4351</v>
      </c>
      <c r="E568" s="741" t="s">
        <v>2631</v>
      </c>
      <c r="F568" s="661" t="s">
        <v>2621</v>
      </c>
      <c r="G568" s="661" t="s">
        <v>2946</v>
      </c>
      <c r="H568" s="661" t="s">
        <v>579</v>
      </c>
      <c r="I568" s="661" t="s">
        <v>2947</v>
      </c>
      <c r="J568" s="661" t="s">
        <v>2948</v>
      </c>
      <c r="K568" s="661" t="s">
        <v>2949</v>
      </c>
      <c r="L568" s="662">
        <v>83.48</v>
      </c>
      <c r="M568" s="662">
        <v>333.92</v>
      </c>
      <c r="N568" s="661">
        <v>4</v>
      </c>
      <c r="O568" s="742">
        <v>2</v>
      </c>
      <c r="P568" s="662">
        <v>83.48</v>
      </c>
      <c r="Q568" s="677">
        <v>0.25</v>
      </c>
      <c r="R568" s="661">
        <v>1</v>
      </c>
      <c r="S568" s="677">
        <v>0.25</v>
      </c>
      <c r="T568" s="742">
        <v>1</v>
      </c>
      <c r="U568" s="700">
        <v>0.5</v>
      </c>
    </row>
    <row r="569" spans="1:21" ht="14.4" customHeight="1" x14ac:dyDescent="0.3">
      <c r="A569" s="660">
        <v>11</v>
      </c>
      <c r="B569" s="661" t="s">
        <v>578</v>
      </c>
      <c r="C569" s="661">
        <v>89301112</v>
      </c>
      <c r="D569" s="740" t="s">
        <v>4351</v>
      </c>
      <c r="E569" s="741" t="s">
        <v>2631</v>
      </c>
      <c r="F569" s="661" t="s">
        <v>2621</v>
      </c>
      <c r="G569" s="661" t="s">
        <v>2946</v>
      </c>
      <c r="H569" s="661" t="s">
        <v>579</v>
      </c>
      <c r="I569" s="661" t="s">
        <v>3095</v>
      </c>
      <c r="J569" s="661" t="s">
        <v>2948</v>
      </c>
      <c r="K569" s="661" t="s">
        <v>3096</v>
      </c>
      <c r="L569" s="662">
        <v>0</v>
      </c>
      <c r="M569" s="662">
        <v>0</v>
      </c>
      <c r="N569" s="661">
        <v>2</v>
      </c>
      <c r="O569" s="742">
        <v>1</v>
      </c>
      <c r="P569" s="662">
        <v>0</v>
      </c>
      <c r="Q569" s="677"/>
      <c r="R569" s="661">
        <v>2</v>
      </c>
      <c r="S569" s="677">
        <v>1</v>
      </c>
      <c r="T569" s="742">
        <v>1</v>
      </c>
      <c r="U569" s="700">
        <v>1</v>
      </c>
    </row>
    <row r="570" spans="1:21" ht="14.4" customHeight="1" x14ac:dyDescent="0.3">
      <c r="A570" s="660">
        <v>11</v>
      </c>
      <c r="B570" s="661" t="s">
        <v>578</v>
      </c>
      <c r="C570" s="661">
        <v>89301112</v>
      </c>
      <c r="D570" s="740" t="s">
        <v>4351</v>
      </c>
      <c r="E570" s="741" t="s">
        <v>2631</v>
      </c>
      <c r="F570" s="661" t="s">
        <v>2621</v>
      </c>
      <c r="G570" s="661" t="s">
        <v>2950</v>
      </c>
      <c r="H570" s="661" t="s">
        <v>579</v>
      </c>
      <c r="I570" s="661" t="s">
        <v>3097</v>
      </c>
      <c r="J570" s="661" t="s">
        <v>2952</v>
      </c>
      <c r="K570" s="661" t="s">
        <v>3098</v>
      </c>
      <c r="L570" s="662">
        <v>0</v>
      </c>
      <c r="M570" s="662">
        <v>0</v>
      </c>
      <c r="N570" s="661">
        <v>1</v>
      </c>
      <c r="O570" s="742">
        <v>1</v>
      </c>
      <c r="P570" s="662">
        <v>0</v>
      </c>
      <c r="Q570" s="677"/>
      <c r="R570" s="661">
        <v>1</v>
      </c>
      <c r="S570" s="677">
        <v>1</v>
      </c>
      <c r="T570" s="742">
        <v>1</v>
      </c>
      <c r="U570" s="700">
        <v>1</v>
      </c>
    </row>
    <row r="571" spans="1:21" ht="14.4" customHeight="1" x14ac:dyDescent="0.3">
      <c r="A571" s="660">
        <v>11</v>
      </c>
      <c r="B571" s="661" t="s">
        <v>578</v>
      </c>
      <c r="C571" s="661">
        <v>89301112</v>
      </c>
      <c r="D571" s="740" t="s">
        <v>4351</v>
      </c>
      <c r="E571" s="741" t="s">
        <v>2631</v>
      </c>
      <c r="F571" s="661" t="s">
        <v>2621</v>
      </c>
      <c r="G571" s="661" t="s">
        <v>2824</v>
      </c>
      <c r="H571" s="661" t="s">
        <v>579</v>
      </c>
      <c r="I571" s="661" t="s">
        <v>3099</v>
      </c>
      <c r="J571" s="661" t="s">
        <v>2955</v>
      </c>
      <c r="K571" s="661" t="s">
        <v>3100</v>
      </c>
      <c r="L571" s="662">
        <v>106.49</v>
      </c>
      <c r="M571" s="662">
        <v>212.98</v>
      </c>
      <c r="N571" s="661">
        <v>2</v>
      </c>
      <c r="O571" s="742">
        <v>2</v>
      </c>
      <c r="P571" s="662">
        <v>212.98</v>
      </c>
      <c r="Q571" s="677">
        <v>1</v>
      </c>
      <c r="R571" s="661">
        <v>2</v>
      </c>
      <c r="S571" s="677">
        <v>1</v>
      </c>
      <c r="T571" s="742">
        <v>2</v>
      </c>
      <c r="U571" s="700">
        <v>1</v>
      </c>
    </row>
    <row r="572" spans="1:21" ht="14.4" customHeight="1" x14ac:dyDescent="0.3">
      <c r="A572" s="660">
        <v>11</v>
      </c>
      <c r="B572" s="661" t="s">
        <v>578</v>
      </c>
      <c r="C572" s="661">
        <v>89301112</v>
      </c>
      <c r="D572" s="740" t="s">
        <v>4351</v>
      </c>
      <c r="E572" s="741" t="s">
        <v>2631</v>
      </c>
      <c r="F572" s="661" t="s">
        <v>2621</v>
      </c>
      <c r="G572" s="661" t="s">
        <v>2824</v>
      </c>
      <c r="H572" s="661" t="s">
        <v>579</v>
      </c>
      <c r="I572" s="661" t="s">
        <v>3099</v>
      </c>
      <c r="J572" s="661" t="s">
        <v>2955</v>
      </c>
      <c r="K572" s="661" t="s">
        <v>3100</v>
      </c>
      <c r="L572" s="662">
        <v>119.11</v>
      </c>
      <c r="M572" s="662">
        <v>357.33</v>
      </c>
      <c r="N572" s="661">
        <v>3</v>
      </c>
      <c r="O572" s="742">
        <v>2.5</v>
      </c>
      <c r="P572" s="662">
        <v>238.22</v>
      </c>
      <c r="Q572" s="677">
        <v>0.66666666666666674</v>
      </c>
      <c r="R572" s="661">
        <v>2</v>
      </c>
      <c r="S572" s="677">
        <v>0.66666666666666663</v>
      </c>
      <c r="T572" s="742">
        <v>1.5</v>
      </c>
      <c r="U572" s="700">
        <v>0.6</v>
      </c>
    </row>
    <row r="573" spans="1:21" ht="14.4" customHeight="1" x14ac:dyDescent="0.3">
      <c r="A573" s="660">
        <v>11</v>
      </c>
      <c r="B573" s="661" t="s">
        <v>578</v>
      </c>
      <c r="C573" s="661">
        <v>89301112</v>
      </c>
      <c r="D573" s="740" t="s">
        <v>4351</v>
      </c>
      <c r="E573" s="741" t="s">
        <v>2631</v>
      </c>
      <c r="F573" s="661" t="s">
        <v>2621</v>
      </c>
      <c r="G573" s="661" t="s">
        <v>2824</v>
      </c>
      <c r="H573" s="661" t="s">
        <v>579</v>
      </c>
      <c r="I573" s="661" t="s">
        <v>2954</v>
      </c>
      <c r="J573" s="661" t="s">
        <v>2955</v>
      </c>
      <c r="K573" s="661" t="s">
        <v>2956</v>
      </c>
      <c r="L573" s="662">
        <v>354.98</v>
      </c>
      <c r="M573" s="662">
        <v>1774.9</v>
      </c>
      <c r="N573" s="661">
        <v>5</v>
      </c>
      <c r="O573" s="742">
        <v>4</v>
      </c>
      <c r="P573" s="662">
        <v>354.98</v>
      </c>
      <c r="Q573" s="677">
        <v>0.2</v>
      </c>
      <c r="R573" s="661">
        <v>1</v>
      </c>
      <c r="S573" s="677">
        <v>0.2</v>
      </c>
      <c r="T573" s="742">
        <v>1</v>
      </c>
      <c r="U573" s="700">
        <v>0.25</v>
      </c>
    </row>
    <row r="574" spans="1:21" ht="14.4" customHeight="1" x14ac:dyDescent="0.3">
      <c r="A574" s="660">
        <v>11</v>
      </c>
      <c r="B574" s="661" t="s">
        <v>578</v>
      </c>
      <c r="C574" s="661">
        <v>89301112</v>
      </c>
      <c r="D574" s="740" t="s">
        <v>4351</v>
      </c>
      <c r="E574" s="741" t="s">
        <v>2631</v>
      </c>
      <c r="F574" s="661" t="s">
        <v>2621</v>
      </c>
      <c r="G574" s="661" t="s">
        <v>2824</v>
      </c>
      <c r="H574" s="661" t="s">
        <v>579</v>
      </c>
      <c r="I574" s="661" t="s">
        <v>2954</v>
      </c>
      <c r="J574" s="661" t="s">
        <v>2955</v>
      </c>
      <c r="K574" s="661" t="s">
        <v>2956</v>
      </c>
      <c r="L574" s="662">
        <v>397.02</v>
      </c>
      <c r="M574" s="662">
        <v>794.04</v>
      </c>
      <c r="N574" s="661">
        <v>2</v>
      </c>
      <c r="O574" s="742">
        <v>2</v>
      </c>
      <c r="P574" s="662">
        <v>397.02</v>
      </c>
      <c r="Q574" s="677">
        <v>0.5</v>
      </c>
      <c r="R574" s="661">
        <v>1</v>
      </c>
      <c r="S574" s="677">
        <v>0.5</v>
      </c>
      <c r="T574" s="742">
        <v>1</v>
      </c>
      <c r="U574" s="700">
        <v>0.5</v>
      </c>
    </row>
    <row r="575" spans="1:21" ht="14.4" customHeight="1" x14ac:dyDescent="0.3">
      <c r="A575" s="660">
        <v>11</v>
      </c>
      <c r="B575" s="661" t="s">
        <v>578</v>
      </c>
      <c r="C575" s="661">
        <v>89301112</v>
      </c>
      <c r="D575" s="740" t="s">
        <v>4351</v>
      </c>
      <c r="E575" s="741" t="s">
        <v>2631</v>
      </c>
      <c r="F575" s="661" t="s">
        <v>2621</v>
      </c>
      <c r="G575" s="661" t="s">
        <v>2824</v>
      </c>
      <c r="H575" s="661" t="s">
        <v>579</v>
      </c>
      <c r="I575" s="661" t="s">
        <v>3101</v>
      </c>
      <c r="J575" s="661" t="s">
        <v>3102</v>
      </c>
      <c r="K575" s="661" t="s">
        <v>3100</v>
      </c>
      <c r="L575" s="662">
        <v>0</v>
      </c>
      <c r="M575" s="662">
        <v>0</v>
      </c>
      <c r="N575" s="661">
        <v>1</v>
      </c>
      <c r="O575" s="742">
        <v>1</v>
      </c>
      <c r="P575" s="662"/>
      <c r="Q575" s="677"/>
      <c r="R575" s="661"/>
      <c r="S575" s="677">
        <v>0</v>
      </c>
      <c r="T575" s="742"/>
      <c r="U575" s="700">
        <v>0</v>
      </c>
    </row>
    <row r="576" spans="1:21" ht="14.4" customHeight="1" x14ac:dyDescent="0.3">
      <c r="A576" s="660">
        <v>11</v>
      </c>
      <c r="B576" s="661" t="s">
        <v>578</v>
      </c>
      <c r="C576" s="661">
        <v>89301112</v>
      </c>
      <c r="D576" s="740" t="s">
        <v>4351</v>
      </c>
      <c r="E576" s="741" t="s">
        <v>2631</v>
      </c>
      <c r="F576" s="661" t="s">
        <v>2621</v>
      </c>
      <c r="G576" s="661" t="s">
        <v>2824</v>
      </c>
      <c r="H576" s="661" t="s">
        <v>579</v>
      </c>
      <c r="I576" s="661" t="s">
        <v>2961</v>
      </c>
      <c r="J576" s="661" t="s">
        <v>2962</v>
      </c>
      <c r="K576" s="661" t="s">
        <v>2963</v>
      </c>
      <c r="L576" s="662">
        <v>93.96</v>
      </c>
      <c r="M576" s="662">
        <v>281.88</v>
      </c>
      <c r="N576" s="661">
        <v>3</v>
      </c>
      <c r="O576" s="742">
        <v>1</v>
      </c>
      <c r="P576" s="662">
        <v>281.88</v>
      </c>
      <c r="Q576" s="677">
        <v>1</v>
      </c>
      <c r="R576" s="661">
        <v>3</v>
      </c>
      <c r="S576" s="677">
        <v>1</v>
      </c>
      <c r="T576" s="742">
        <v>1</v>
      </c>
      <c r="U576" s="700">
        <v>1</v>
      </c>
    </row>
    <row r="577" spans="1:21" ht="14.4" customHeight="1" x14ac:dyDescent="0.3">
      <c r="A577" s="660">
        <v>11</v>
      </c>
      <c r="B577" s="661" t="s">
        <v>578</v>
      </c>
      <c r="C577" s="661">
        <v>89301112</v>
      </c>
      <c r="D577" s="740" t="s">
        <v>4351</v>
      </c>
      <c r="E577" s="741" t="s">
        <v>2631</v>
      </c>
      <c r="F577" s="661" t="s">
        <v>2621</v>
      </c>
      <c r="G577" s="661" t="s">
        <v>2824</v>
      </c>
      <c r="H577" s="661" t="s">
        <v>579</v>
      </c>
      <c r="I577" s="661" t="s">
        <v>2222</v>
      </c>
      <c r="J577" s="661" t="s">
        <v>2223</v>
      </c>
      <c r="K577" s="661" t="s">
        <v>3103</v>
      </c>
      <c r="L577" s="662">
        <v>0</v>
      </c>
      <c r="M577" s="662">
        <v>0</v>
      </c>
      <c r="N577" s="661">
        <v>4</v>
      </c>
      <c r="O577" s="742">
        <v>1.5</v>
      </c>
      <c r="P577" s="662">
        <v>0</v>
      </c>
      <c r="Q577" s="677"/>
      <c r="R577" s="661">
        <v>3</v>
      </c>
      <c r="S577" s="677">
        <v>0.75</v>
      </c>
      <c r="T577" s="742">
        <v>1</v>
      </c>
      <c r="U577" s="700">
        <v>0.66666666666666663</v>
      </c>
    </row>
    <row r="578" spans="1:21" ht="14.4" customHeight="1" x14ac:dyDescent="0.3">
      <c r="A578" s="660">
        <v>11</v>
      </c>
      <c r="B578" s="661" t="s">
        <v>578</v>
      </c>
      <c r="C578" s="661">
        <v>89301112</v>
      </c>
      <c r="D578" s="740" t="s">
        <v>4351</v>
      </c>
      <c r="E578" s="741" t="s">
        <v>2631</v>
      </c>
      <c r="F578" s="661" t="s">
        <v>2621</v>
      </c>
      <c r="G578" s="661" t="s">
        <v>2824</v>
      </c>
      <c r="H578" s="661" t="s">
        <v>579</v>
      </c>
      <c r="I578" s="661" t="s">
        <v>3104</v>
      </c>
      <c r="J578" s="661" t="s">
        <v>3102</v>
      </c>
      <c r="K578" s="661" t="s">
        <v>3105</v>
      </c>
      <c r="L578" s="662">
        <v>79.400000000000006</v>
      </c>
      <c r="M578" s="662">
        <v>79.400000000000006</v>
      </c>
      <c r="N578" s="661">
        <v>1</v>
      </c>
      <c r="O578" s="742">
        <v>1</v>
      </c>
      <c r="P578" s="662"/>
      <c r="Q578" s="677">
        <v>0</v>
      </c>
      <c r="R578" s="661"/>
      <c r="S578" s="677">
        <v>0</v>
      </c>
      <c r="T578" s="742"/>
      <c r="U578" s="700">
        <v>0</v>
      </c>
    </row>
    <row r="579" spans="1:21" ht="14.4" customHeight="1" x14ac:dyDescent="0.3">
      <c r="A579" s="660">
        <v>11</v>
      </c>
      <c r="B579" s="661" t="s">
        <v>578</v>
      </c>
      <c r="C579" s="661">
        <v>89301112</v>
      </c>
      <c r="D579" s="740" t="s">
        <v>4351</v>
      </c>
      <c r="E579" s="741" t="s">
        <v>2631</v>
      </c>
      <c r="F579" s="661" t="s">
        <v>2621</v>
      </c>
      <c r="G579" s="661" t="s">
        <v>2824</v>
      </c>
      <c r="H579" s="661" t="s">
        <v>579</v>
      </c>
      <c r="I579" s="661" t="s">
        <v>3106</v>
      </c>
      <c r="J579" s="661" t="s">
        <v>3102</v>
      </c>
      <c r="K579" s="661" t="s">
        <v>3107</v>
      </c>
      <c r="L579" s="662">
        <v>188.41</v>
      </c>
      <c r="M579" s="662">
        <v>376.82</v>
      </c>
      <c r="N579" s="661">
        <v>2</v>
      </c>
      <c r="O579" s="742">
        <v>2</v>
      </c>
      <c r="P579" s="662">
        <v>188.41</v>
      </c>
      <c r="Q579" s="677">
        <v>0.5</v>
      </c>
      <c r="R579" s="661">
        <v>1</v>
      </c>
      <c r="S579" s="677">
        <v>0.5</v>
      </c>
      <c r="T579" s="742">
        <v>1</v>
      </c>
      <c r="U579" s="700">
        <v>0.5</v>
      </c>
    </row>
    <row r="580" spans="1:21" ht="14.4" customHeight="1" x14ac:dyDescent="0.3">
      <c r="A580" s="660">
        <v>11</v>
      </c>
      <c r="B580" s="661" t="s">
        <v>578</v>
      </c>
      <c r="C580" s="661">
        <v>89301112</v>
      </c>
      <c r="D580" s="740" t="s">
        <v>4351</v>
      </c>
      <c r="E580" s="741" t="s">
        <v>2631</v>
      </c>
      <c r="F580" s="661" t="s">
        <v>2621</v>
      </c>
      <c r="G580" s="661" t="s">
        <v>2824</v>
      </c>
      <c r="H580" s="661" t="s">
        <v>579</v>
      </c>
      <c r="I580" s="661" t="s">
        <v>3106</v>
      </c>
      <c r="J580" s="661" t="s">
        <v>3102</v>
      </c>
      <c r="K580" s="661" t="s">
        <v>3107</v>
      </c>
      <c r="L580" s="662">
        <v>198.51</v>
      </c>
      <c r="M580" s="662">
        <v>397.02</v>
      </c>
      <c r="N580" s="661">
        <v>2</v>
      </c>
      <c r="O580" s="742">
        <v>2</v>
      </c>
      <c r="P580" s="662">
        <v>198.51</v>
      </c>
      <c r="Q580" s="677">
        <v>0.5</v>
      </c>
      <c r="R580" s="661">
        <v>1</v>
      </c>
      <c r="S580" s="677">
        <v>0.5</v>
      </c>
      <c r="T580" s="742">
        <v>1</v>
      </c>
      <c r="U580" s="700">
        <v>0.5</v>
      </c>
    </row>
    <row r="581" spans="1:21" ht="14.4" customHeight="1" x14ac:dyDescent="0.3">
      <c r="A581" s="660">
        <v>11</v>
      </c>
      <c r="B581" s="661" t="s">
        <v>578</v>
      </c>
      <c r="C581" s="661">
        <v>89301112</v>
      </c>
      <c r="D581" s="740" t="s">
        <v>4351</v>
      </c>
      <c r="E581" s="741" t="s">
        <v>2631</v>
      </c>
      <c r="F581" s="661" t="s">
        <v>2621</v>
      </c>
      <c r="G581" s="661" t="s">
        <v>2824</v>
      </c>
      <c r="H581" s="661" t="s">
        <v>579</v>
      </c>
      <c r="I581" s="661" t="s">
        <v>2964</v>
      </c>
      <c r="J581" s="661" t="s">
        <v>2962</v>
      </c>
      <c r="K581" s="661" t="s">
        <v>2965</v>
      </c>
      <c r="L581" s="662">
        <v>0</v>
      </c>
      <c r="M581" s="662">
        <v>0</v>
      </c>
      <c r="N581" s="661">
        <v>1</v>
      </c>
      <c r="O581" s="742">
        <v>0.5</v>
      </c>
      <c r="P581" s="662">
        <v>0</v>
      </c>
      <c r="Q581" s="677"/>
      <c r="R581" s="661">
        <v>1</v>
      </c>
      <c r="S581" s="677">
        <v>1</v>
      </c>
      <c r="T581" s="742">
        <v>0.5</v>
      </c>
      <c r="U581" s="700">
        <v>1</v>
      </c>
    </row>
    <row r="582" spans="1:21" ht="14.4" customHeight="1" x14ac:dyDescent="0.3">
      <c r="A582" s="660">
        <v>11</v>
      </c>
      <c r="B582" s="661" t="s">
        <v>578</v>
      </c>
      <c r="C582" s="661">
        <v>89301112</v>
      </c>
      <c r="D582" s="740" t="s">
        <v>4351</v>
      </c>
      <c r="E582" s="741" t="s">
        <v>2631</v>
      </c>
      <c r="F582" s="661" t="s">
        <v>2621</v>
      </c>
      <c r="G582" s="661" t="s">
        <v>2824</v>
      </c>
      <c r="H582" s="661" t="s">
        <v>579</v>
      </c>
      <c r="I582" s="661" t="s">
        <v>3108</v>
      </c>
      <c r="J582" s="661" t="s">
        <v>2962</v>
      </c>
      <c r="K582" s="661" t="s">
        <v>3109</v>
      </c>
      <c r="L582" s="662">
        <v>0</v>
      </c>
      <c r="M582" s="662">
        <v>0</v>
      </c>
      <c r="N582" s="661">
        <v>3</v>
      </c>
      <c r="O582" s="742">
        <v>3</v>
      </c>
      <c r="P582" s="662">
        <v>0</v>
      </c>
      <c r="Q582" s="677"/>
      <c r="R582" s="661">
        <v>1</v>
      </c>
      <c r="S582" s="677">
        <v>0.33333333333333331</v>
      </c>
      <c r="T582" s="742">
        <v>1</v>
      </c>
      <c r="U582" s="700">
        <v>0.33333333333333331</v>
      </c>
    </row>
    <row r="583" spans="1:21" ht="14.4" customHeight="1" x14ac:dyDescent="0.3">
      <c r="A583" s="660">
        <v>11</v>
      </c>
      <c r="B583" s="661" t="s">
        <v>578</v>
      </c>
      <c r="C583" s="661">
        <v>89301112</v>
      </c>
      <c r="D583" s="740" t="s">
        <v>4351</v>
      </c>
      <c r="E583" s="741" t="s">
        <v>2631</v>
      </c>
      <c r="F583" s="661" t="s">
        <v>2621</v>
      </c>
      <c r="G583" s="661" t="s">
        <v>2824</v>
      </c>
      <c r="H583" s="661" t="s">
        <v>579</v>
      </c>
      <c r="I583" s="661" t="s">
        <v>3110</v>
      </c>
      <c r="J583" s="661" t="s">
        <v>2223</v>
      </c>
      <c r="K583" s="661" t="s">
        <v>2958</v>
      </c>
      <c r="L583" s="662">
        <v>0</v>
      </c>
      <c r="M583" s="662">
        <v>0</v>
      </c>
      <c r="N583" s="661">
        <v>1</v>
      </c>
      <c r="O583" s="742">
        <v>1</v>
      </c>
      <c r="P583" s="662">
        <v>0</v>
      </c>
      <c r="Q583" s="677"/>
      <c r="R583" s="661">
        <v>1</v>
      </c>
      <c r="S583" s="677">
        <v>1</v>
      </c>
      <c r="T583" s="742">
        <v>1</v>
      </c>
      <c r="U583" s="700">
        <v>1</v>
      </c>
    </row>
    <row r="584" spans="1:21" ht="14.4" customHeight="1" x14ac:dyDescent="0.3">
      <c r="A584" s="660">
        <v>11</v>
      </c>
      <c r="B584" s="661" t="s">
        <v>578</v>
      </c>
      <c r="C584" s="661">
        <v>89301112</v>
      </c>
      <c r="D584" s="740" t="s">
        <v>4351</v>
      </c>
      <c r="E584" s="741" t="s">
        <v>2631</v>
      </c>
      <c r="F584" s="661" t="s">
        <v>2621</v>
      </c>
      <c r="G584" s="661" t="s">
        <v>2740</v>
      </c>
      <c r="H584" s="661" t="s">
        <v>579</v>
      </c>
      <c r="I584" s="661" t="s">
        <v>682</v>
      </c>
      <c r="J584" s="661" t="s">
        <v>683</v>
      </c>
      <c r="K584" s="661" t="s">
        <v>2529</v>
      </c>
      <c r="L584" s="662">
        <v>115.3</v>
      </c>
      <c r="M584" s="662">
        <v>115.3</v>
      </c>
      <c r="N584" s="661">
        <v>1</v>
      </c>
      <c r="O584" s="742">
        <v>0.5</v>
      </c>
      <c r="P584" s="662">
        <v>115.3</v>
      </c>
      <c r="Q584" s="677">
        <v>1</v>
      </c>
      <c r="R584" s="661">
        <v>1</v>
      </c>
      <c r="S584" s="677">
        <v>1</v>
      </c>
      <c r="T584" s="742">
        <v>0.5</v>
      </c>
      <c r="U584" s="700">
        <v>1</v>
      </c>
    </row>
    <row r="585" spans="1:21" ht="14.4" customHeight="1" x14ac:dyDescent="0.3">
      <c r="A585" s="660">
        <v>11</v>
      </c>
      <c r="B585" s="661" t="s">
        <v>578</v>
      </c>
      <c r="C585" s="661">
        <v>89301112</v>
      </c>
      <c r="D585" s="740" t="s">
        <v>4351</v>
      </c>
      <c r="E585" s="741" t="s">
        <v>2631</v>
      </c>
      <c r="F585" s="661" t="s">
        <v>2621</v>
      </c>
      <c r="G585" s="661" t="s">
        <v>2659</v>
      </c>
      <c r="H585" s="661" t="s">
        <v>579</v>
      </c>
      <c r="I585" s="661" t="s">
        <v>1752</v>
      </c>
      <c r="J585" s="661" t="s">
        <v>2660</v>
      </c>
      <c r="K585" s="661" t="s">
        <v>2661</v>
      </c>
      <c r="L585" s="662">
        <v>33.36</v>
      </c>
      <c r="M585" s="662">
        <v>33.36</v>
      </c>
      <c r="N585" s="661">
        <v>1</v>
      </c>
      <c r="O585" s="742">
        <v>0.5</v>
      </c>
      <c r="P585" s="662"/>
      <c r="Q585" s="677">
        <v>0</v>
      </c>
      <c r="R585" s="661"/>
      <c r="S585" s="677">
        <v>0</v>
      </c>
      <c r="T585" s="742"/>
      <c r="U585" s="700">
        <v>0</v>
      </c>
    </row>
    <row r="586" spans="1:21" ht="14.4" customHeight="1" x14ac:dyDescent="0.3">
      <c r="A586" s="660">
        <v>11</v>
      </c>
      <c r="B586" s="661" t="s">
        <v>578</v>
      </c>
      <c r="C586" s="661">
        <v>89301112</v>
      </c>
      <c r="D586" s="740" t="s">
        <v>4351</v>
      </c>
      <c r="E586" s="741" t="s">
        <v>2631</v>
      </c>
      <c r="F586" s="661" t="s">
        <v>2621</v>
      </c>
      <c r="G586" s="661" t="s">
        <v>2881</v>
      </c>
      <c r="H586" s="661" t="s">
        <v>579</v>
      </c>
      <c r="I586" s="661" t="s">
        <v>2882</v>
      </c>
      <c r="J586" s="661" t="s">
        <v>2883</v>
      </c>
      <c r="K586" s="661" t="s">
        <v>2884</v>
      </c>
      <c r="L586" s="662">
        <v>0</v>
      </c>
      <c r="M586" s="662">
        <v>0</v>
      </c>
      <c r="N586" s="661">
        <v>7</v>
      </c>
      <c r="O586" s="742">
        <v>7</v>
      </c>
      <c r="P586" s="662">
        <v>0</v>
      </c>
      <c r="Q586" s="677"/>
      <c r="R586" s="661">
        <v>2</v>
      </c>
      <c r="S586" s="677">
        <v>0.2857142857142857</v>
      </c>
      <c r="T586" s="742">
        <v>2</v>
      </c>
      <c r="U586" s="700">
        <v>0.2857142857142857</v>
      </c>
    </row>
    <row r="587" spans="1:21" ht="14.4" customHeight="1" x14ac:dyDescent="0.3">
      <c r="A587" s="660">
        <v>11</v>
      </c>
      <c r="B587" s="661" t="s">
        <v>578</v>
      </c>
      <c r="C587" s="661">
        <v>89301112</v>
      </c>
      <c r="D587" s="740" t="s">
        <v>4351</v>
      </c>
      <c r="E587" s="741" t="s">
        <v>2631</v>
      </c>
      <c r="F587" s="661" t="s">
        <v>2621</v>
      </c>
      <c r="G587" s="661" t="s">
        <v>2881</v>
      </c>
      <c r="H587" s="661" t="s">
        <v>579</v>
      </c>
      <c r="I587" s="661" t="s">
        <v>2885</v>
      </c>
      <c r="J587" s="661" t="s">
        <v>2883</v>
      </c>
      <c r="K587" s="661" t="s">
        <v>2886</v>
      </c>
      <c r="L587" s="662">
        <v>0</v>
      </c>
      <c r="M587" s="662">
        <v>0</v>
      </c>
      <c r="N587" s="661">
        <v>1</v>
      </c>
      <c r="O587" s="742">
        <v>1</v>
      </c>
      <c r="P587" s="662"/>
      <c r="Q587" s="677"/>
      <c r="R587" s="661"/>
      <c r="S587" s="677">
        <v>0</v>
      </c>
      <c r="T587" s="742"/>
      <c r="U587" s="700">
        <v>0</v>
      </c>
    </row>
    <row r="588" spans="1:21" ht="14.4" customHeight="1" x14ac:dyDescent="0.3">
      <c r="A588" s="660">
        <v>11</v>
      </c>
      <c r="B588" s="661" t="s">
        <v>578</v>
      </c>
      <c r="C588" s="661">
        <v>89301112</v>
      </c>
      <c r="D588" s="740" t="s">
        <v>4351</v>
      </c>
      <c r="E588" s="741" t="s">
        <v>2631</v>
      </c>
      <c r="F588" s="661" t="s">
        <v>2621</v>
      </c>
      <c r="G588" s="661" t="s">
        <v>3111</v>
      </c>
      <c r="H588" s="661" t="s">
        <v>579</v>
      </c>
      <c r="I588" s="661" t="s">
        <v>3112</v>
      </c>
      <c r="J588" s="661" t="s">
        <v>3113</v>
      </c>
      <c r="K588" s="661" t="s">
        <v>3114</v>
      </c>
      <c r="L588" s="662">
        <v>25.89</v>
      </c>
      <c r="M588" s="662">
        <v>25.89</v>
      </c>
      <c r="N588" s="661">
        <v>1</v>
      </c>
      <c r="O588" s="742">
        <v>1</v>
      </c>
      <c r="P588" s="662"/>
      <c r="Q588" s="677">
        <v>0</v>
      </c>
      <c r="R588" s="661"/>
      <c r="S588" s="677">
        <v>0</v>
      </c>
      <c r="T588" s="742"/>
      <c r="U588" s="700">
        <v>0</v>
      </c>
    </row>
    <row r="589" spans="1:21" ht="14.4" customHeight="1" x14ac:dyDescent="0.3">
      <c r="A589" s="660">
        <v>11</v>
      </c>
      <c r="B589" s="661" t="s">
        <v>578</v>
      </c>
      <c r="C589" s="661">
        <v>89301112</v>
      </c>
      <c r="D589" s="740" t="s">
        <v>4351</v>
      </c>
      <c r="E589" s="741" t="s">
        <v>2631</v>
      </c>
      <c r="F589" s="661" t="s">
        <v>2621</v>
      </c>
      <c r="G589" s="661" t="s">
        <v>3111</v>
      </c>
      <c r="H589" s="661" t="s">
        <v>579</v>
      </c>
      <c r="I589" s="661" t="s">
        <v>3115</v>
      </c>
      <c r="J589" s="661" t="s">
        <v>3113</v>
      </c>
      <c r="K589" s="661" t="s">
        <v>3116</v>
      </c>
      <c r="L589" s="662">
        <v>0</v>
      </c>
      <c r="M589" s="662">
        <v>0</v>
      </c>
      <c r="N589" s="661">
        <v>2</v>
      </c>
      <c r="O589" s="742">
        <v>2</v>
      </c>
      <c r="P589" s="662">
        <v>0</v>
      </c>
      <c r="Q589" s="677"/>
      <c r="R589" s="661">
        <v>1</v>
      </c>
      <c r="S589" s="677">
        <v>0.5</v>
      </c>
      <c r="T589" s="742">
        <v>1</v>
      </c>
      <c r="U589" s="700">
        <v>0.5</v>
      </c>
    </row>
    <row r="590" spans="1:21" ht="14.4" customHeight="1" x14ac:dyDescent="0.3">
      <c r="A590" s="660">
        <v>11</v>
      </c>
      <c r="B590" s="661" t="s">
        <v>578</v>
      </c>
      <c r="C590" s="661">
        <v>89301112</v>
      </c>
      <c r="D590" s="740" t="s">
        <v>4351</v>
      </c>
      <c r="E590" s="741" t="s">
        <v>2631</v>
      </c>
      <c r="F590" s="661" t="s">
        <v>2621</v>
      </c>
      <c r="G590" s="661" t="s">
        <v>2729</v>
      </c>
      <c r="H590" s="661" t="s">
        <v>579</v>
      </c>
      <c r="I590" s="661" t="s">
        <v>914</v>
      </c>
      <c r="J590" s="661" t="s">
        <v>915</v>
      </c>
      <c r="K590" s="661" t="s">
        <v>2730</v>
      </c>
      <c r="L590" s="662">
        <v>63.67</v>
      </c>
      <c r="M590" s="662">
        <v>254.68</v>
      </c>
      <c r="N590" s="661">
        <v>4</v>
      </c>
      <c r="O590" s="742">
        <v>1</v>
      </c>
      <c r="P590" s="662">
        <v>63.67</v>
      </c>
      <c r="Q590" s="677">
        <v>0.25</v>
      </c>
      <c r="R590" s="661">
        <v>1</v>
      </c>
      <c r="S590" s="677">
        <v>0.25</v>
      </c>
      <c r="T590" s="742">
        <v>0.5</v>
      </c>
      <c r="U590" s="700">
        <v>0.5</v>
      </c>
    </row>
    <row r="591" spans="1:21" ht="14.4" customHeight="1" x14ac:dyDescent="0.3">
      <c r="A591" s="660">
        <v>11</v>
      </c>
      <c r="B591" s="661" t="s">
        <v>578</v>
      </c>
      <c r="C591" s="661">
        <v>89301112</v>
      </c>
      <c r="D591" s="740" t="s">
        <v>4351</v>
      </c>
      <c r="E591" s="741" t="s">
        <v>2631</v>
      </c>
      <c r="F591" s="661" t="s">
        <v>2621</v>
      </c>
      <c r="G591" s="661" t="s">
        <v>2729</v>
      </c>
      <c r="H591" s="661" t="s">
        <v>579</v>
      </c>
      <c r="I591" s="661" t="s">
        <v>3117</v>
      </c>
      <c r="J591" s="661" t="s">
        <v>3118</v>
      </c>
      <c r="K591" s="661" t="s">
        <v>3119</v>
      </c>
      <c r="L591" s="662">
        <v>0</v>
      </c>
      <c r="M591" s="662">
        <v>0</v>
      </c>
      <c r="N591" s="661">
        <v>1</v>
      </c>
      <c r="O591" s="742">
        <v>0.5</v>
      </c>
      <c r="P591" s="662">
        <v>0</v>
      </c>
      <c r="Q591" s="677"/>
      <c r="R591" s="661">
        <v>1</v>
      </c>
      <c r="S591" s="677">
        <v>1</v>
      </c>
      <c r="T591" s="742">
        <v>0.5</v>
      </c>
      <c r="U591" s="700">
        <v>1</v>
      </c>
    </row>
    <row r="592" spans="1:21" ht="14.4" customHeight="1" x14ac:dyDescent="0.3">
      <c r="A592" s="660">
        <v>11</v>
      </c>
      <c r="B592" s="661" t="s">
        <v>578</v>
      </c>
      <c r="C592" s="661">
        <v>89301112</v>
      </c>
      <c r="D592" s="740" t="s">
        <v>4351</v>
      </c>
      <c r="E592" s="741" t="s">
        <v>2631</v>
      </c>
      <c r="F592" s="661" t="s">
        <v>2621</v>
      </c>
      <c r="G592" s="661" t="s">
        <v>3120</v>
      </c>
      <c r="H592" s="661" t="s">
        <v>579</v>
      </c>
      <c r="I592" s="661" t="s">
        <v>1822</v>
      </c>
      <c r="J592" s="661" t="s">
        <v>1823</v>
      </c>
      <c r="K592" s="661" t="s">
        <v>3121</v>
      </c>
      <c r="L592" s="662">
        <v>50.27</v>
      </c>
      <c r="M592" s="662">
        <v>351.89000000000004</v>
      </c>
      <c r="N592" s="661">
        <v>7</v>
      </c>
      <c r="O592" s="742">
        <v>4.5</v>
      </c>
      <c r="P592" s="662">
        <v>251.35000000000002</v>
      </c>
      <c r="Q592" s="677">
        <v>0.7142857142857143</v>
      </c>
      <c r="R592" s="661">
        <v>5</v>
      </c>
      <c r="S592" s="677">
        <v>0.7142857142857143</v>
      </c>
      <c r="T592" s="742">
        <v>2.5</v>
      </c>
      <c r="U592" s="700">
        <v>0.55555555555555558</v>
      </c>
    </row>
    <row r="593" spans="1:21" ht="14.4" customHeight="1" x14ac:dyDescent="0.3">
      <c r="A593" s="660">
        <v>11</v>
      </c>
      <c r="B593" s="661" t="s">
        <v>578</v>
      </c>
      <c r="C593" s="661">
        <v>89301112</v>
      </c>
      <c r="D593" s="740" t="s">
        <v>4351</v>
      </c>
      <c r="E593" s="741" t="s">
        <v>2631</v>
      </c>
      <c r="F593" s="661" t="s">
        <v>2621</v>
      </c>
      <c r="G593" s="661" t="s">
        <v>3122</v>
      </c>
      <c r="H593" s="661" t="s">
        <v>579</v>
      </c>
      <c r="I593" s="661" t="s">
        <v>3123</v>
      </c>
      <c r="J593" s="661" t="s">
        <v>3124</v>
      </c>
      <c r="K593" s="661" t="s">
        <v>3125</v>
      </c>
      <c r="L593" s="662">
        <v>1538.52</v>
      </c>
      <c r="M593" s="662">
        <v>1538.52</v>
      </c>
      <c r="N593" s="661">
        <v>1</v>
      </c>
      <c r="O593" s="742">
        <v>1</v>
      </c>
      <c r="P593" s="662"/>
      <c r="Q593" s="677">
        <v>0</v>
      </c>
      <c r="R593" s="661"/>
      <c r="S593" s="677">
        <v>0</v>
      </c>
      <c r="T593" s="742"/>
      <c r="U593" s="700">
        <v>0</v>
      </c>
    </row>
    <row r="594" spans="1:21" ht="14.4" customHeight="1" x14ac:dyDescent="0.3">
      <c r="A594" s="660">
        <v>11</v>
      </c>
      <c r="B594" s="661" t="s">
        <v>578</v>
      </c>
      <c r="C594" s="661">
        <v>89301112</v>
      </c>
      <c r="D594" s="740" t="s">
        <v>4351</v>
      </c>
      <c r="E594" s="741" t="s">
        <v>2631</v>
      </c>
      <c r="F594" s="661" t="s">
        <v>2621</v>
      </c>
      <c r="G594" s="661" t="s">
        <v>3126</v>
      </c>
      <c r="H594" s="661" t="s">
        <v>579</v>
      </c>
      <c r="I594" s="661" t="s">
        <v>3127</v>
      </c>
      <c r="J594" s="661" t="s">
        <v>3128</v>
      </c>
      <c r="K594" s="661" t="s">
        <v>3129</v>
      </c>
      <c r="L594" s="662">
        <v>72.05</v>
      </c>
      <c r="M594" s="662">
        <v>144.1</v>
      </c>
      <c r="N594" s="661">
        <v>2</v>
      </c>
      <c r="O594" s="742">
        <v>1</v>
      </c>
      <c r="P594" s="662"/>
      <c r="Q594" s="677">
        <v>0</v>
      </c>
      <c r="R594" s="661"/>
      <c r="S594" s="677">
        <v>0</v>
      </c>
      <c r="T594" s="742"/>
      <c r="U594" s="700">
        <v>0</v>
      </c>
    </row>
    <row r="595" spans="1:21" ht="14.4" customHeight="1" x14ac:dyDescent="0.3">
      <c r="A595" s="660">
        <v>11</v>
      </c>
      <c r="B595" s="661" t="s">
        <v>578</v>
      </c>
      <c r="C595" s="661">
        <v>89301112</v>
      </c>
      <c r="D595" s="740" t="s">
        <v>4351</v>
      </c>
      <c r="E595" s="741" t="s">
        <v>2631</v>
      </c>
      <c r="F595" s="661" t="s">
        <v>2621</v>
      </c>
      <c r="G595" s="661" t="s">
        <v>2887</v>
      </c>
      <c r="H595" s="661" t="s">
        <v>579</v>
      </c>
      <c r="I595" s="661" t="s">
        <v>3130</v>
      </c>
      <c r="J595" s="661" t="s">
        <v>3131</v>
      </c>
      <c r="K595" s="661" t="s">
        <v>2890</v>
      </c>
      <c r="L595" s="662">
        <v>1857.43</v>
      </c>
      <c r="M595" s="662">
        <v>13002.01</v>
      </c>
      <c r="N595" s="661">
        <v>7</v>
      </c>
      <c r="O595" s="742">
        <v>4</v>
      </c>
      <c r="P595" s="662">
        <v>5572.29</v>
      </c>
      <c r="Q595" s="677">
        <v>0.42857142857142855</v>
      </c>
      <c r="R595" s="661">
        <v>3</v>
      </c>
      <c r="S595" s="677">
        <v>0.42857142857142855</v>
      </c>
      <c r="T595" s="742">
        <v>1.5</v>
      </c>
      <c r="U595" s="700">
        <v>0.375</v>
      </c>
    </row>
    <row r="596" spans="1:21" ht="14.4" customHeight="1" x14ac:dyDescent="0.3">
      <c r="A596" s="660">
        <v>11</v>
      </c>
      <c r="B596" s="661" t="s">
        <v>578</v>
      </c>
      <c r="C596" s="661">
        <v>89301112</v>
      </c>
      <c r="D596" s="740" t="s">
        <v>4351</v>
      </c>
      <c r="E596" s="741" t="s">
        <v>2631</v>
      </c>
      <c r="F596" s="661" t="s">
        <v>2621</v>
      </c>
      <c r="G596" s="661" t="s">
        <v>2887</v>
      </c>
      <c r="H596" s="661" t="s">
        <v>579</v>
      </c>
      <c r="I596" s="661" t="s">
        <v>2888</v>
      </c>
      <c r="J596" s="661" t="s">
        <v>2889</v>
      </c>
      <c r="K596" s="661" t="s">
        <v>2890</v>
      </c>
      <c r="L596" s="662">
        <v>1857.44</v>
      </c>
      <c r="M596" s="662">
        <v>3714.88</v>
      </c>
      <c r="N596" s="661">
        <v>2</v>
      </c>
      <c r="O596" s="742">
        <v>1.5</v>
      </c>
      <c r="P596" s="662">
        <v>3714.88</v>
      </c>
      <c r="Q596" s="677">
        <v>1</v>
      </c>
      <c r="R596" s="661">
        <v>2</v>
      </c>
      <c r="S596" s="677">
        <v>1</v>
      </c>
      <c r="T596" s="742">
        <v>1.5</v>
      </c>
      <c r="U596" s="700">
        <v>1</v>
      </c>
    </row>
    <row r="597" spans="1:21" ht="14.4" customHeight="1" x14ac:dyDescent="0.3">
      <c r="A597" s="660">
        <v>11</v>
      </c>
      <c r="B597" s="661" t="s">
        <v>578</v>
      </c>
      <c r="C597" s="661">
        <v>89301112</v>
      </c>
      <c r="D597" s="740" t="s">
        <v>4351</v>
      </c>
      <c r="E597" s="741" t="s">
        <v>2631</v>
      </c>
      <c r="F597" s="661" t="s">
        <v>2621</v>
      </c>
      <c r="G597" s="661" t="s">
        <v>3132</v>
      </c>
      <c r="H597" s="661" t="s">
        <v>579</v>
      </c>
      <c r="I597" s="661" t="s">
        <v>3133</v>
      </c>
      <c r="J597" s="661" t="s">
        <v>3134</v>
      </c>
      <c r="K597" s="661" t="s">
        <v>3135</v>
      </c>
      <c r="L597" s="662">
        <v>694.04</v>
      </c>
      <c r="M597" s="662">
        <v>3470.2</v>
      </c>
      <c r="N597" s="661">
        <v>5</v>
      </c>
      <c r="O597" s="742">
        <v>2.5</v>
      </c>
      <c r="P597" s="662">
        <v>2082.12</v>
      </c>
      <c r="Q597" s="677">
        <v>0.6</v>
      </c>
      <c r="R597" s="661">
        <v>3</v>
      </c>
      <c r="S597" s="677">
        <v>0.6</v>
      </c>
      <c r="T597" s="742">
        <v>1.5</v>
      </c>
      <c r="U597" s="700">
        <v>0.6</v>
      </c>
    </row>
    <row r="598" spans="1:21" ht="14.4" customHeight="1" x14ac:dyDescent="0.3">
      <c r="A598" s="660">
        <v>11</v>
      </c>
      <c r="B598" s="661" t="s">
        <v>578</v>
      </c>
      <c r="C598" s="661">
        <v>89301112</v>
      </c>
      <c r="D598" s="740" t="s">
        <v>4351</v>
      </c>
      <c r="E598" s="741" t="s">
        <v>2631</v>
      </c>
      <c r="F598" s="661" t="s">
        <v>2621</v>
      </c>
      <c r="G598" s="661" t="s">
        <v>3136</v>
      </c>
      <c r="H598" s="661" t="s">
        <v>579</v>
      </c>
      <c r="I598" s="661" t="s">
        <v>3137</v>
      </c>
      <c r="J598" s="661" t="s">
        <v>3138</v>
      </c>
      <c r="K598" s="661" t="s">
        <v>3139</v>
      </c>
      <c r="L598" s="662">
        <v>647.77</v>
      </c>
      <c r="M598" s="662">
        <v>7773.24</v>
      </c>
      <c r="N598" s="661">
        <v>12</v>
      </c>
      <c r="O598" s="742">
        <v>6</v>
      </c>
      <c r="P598" s="662">
        <v>4534.3899999999994</v>
      </c>
      <c r="Q598" s="677">
        <v>0.58333333333333326</v>
      </c>
      <c r="R598" s="661">
        <v>7</v>
      </c>
      <c r="S598" s="677">
        <v>0.58333333333333337</v>
      </c>
      <c r="T598" s="742">
        <v>3.5</v>
      </c>
      <c r="U598" s="700">
        <v>0.58333333333333337</v>
      </c>
    </row>
    <row r="599" spans="1:21" ht="14.4" customHeight="1" x14ac:dyDescent="0.3">
      <c r="A599" s="660">
        <v>11</v>
      </c>
      <c r="B599" s="661" t="s">
        <v>578</v>
      </c>
      <c r="C599" s="661">
        <v>89301112</v>
      </c>
      <c r="D599" s="740" t="s">
        <v>4351</v>
      </c>
      <c r="E599" s="741" t="s">
        <v>2631</v>
      </c>
      <c r="F599" s="661" t="s">
        <v>2621</v>
      </c>
      <c r="G599" s="661" t="s">
        <v>3136</v>
      </c>
      <c r="H599" s="661" t="s">
        <v>579</v>
      </c>
      <c r="I599" s="661" t="s">
        <v>3140</v>
      </c>
      <c r="J599" s="661" t="s">
        <v>3138</v>
      </c>
      <c r="K599" s="661" t="s">
        <v>3139</v>
      </c>
      <c r="L599" s="662">
        <v>647.77</v>
      </c>
      <c r="M599" s="662">
        <v>1295.54</v>
      </c>
      <c r="N599" s="661">
        <v>2</v>
      </c>
      <c r="O599" s="742">
        <v>1</v>
      </c>
      <c r="P599" s="662">
        <v>1295.54</v>
      </c>
      <c r="Q599" s="677">
        <v>1</v>
      </c>
      <c r="R599" s="661">
        <v>2</v>
      </c>
      <c r="S599" s="677">
        <v>1</v>
      </c>
      <c r="T599" s="742">
        <v>1</v>
      </c>
      <c r="U599" s="700">
        <v>1</v>
      </c>
    </row>
    <row r="600" spans="1:21" ht="14.4" customHeight="1" x14ac:dyDescent="0.3">
      <c r="A600" s="660">
        <v>11</v>
      </c>
      <c r="B600" s="661" t="s">
        <v>578</v>
      </c>
      <c r="C600" s="661">
        <v>89301112</v>
      </c>
      <c r="D600" s="740" t="s">
        <v>4351</v>
      </c>
      <c r="E600" s="741" t="s">
        <v>2631</v>
      </c>
      <c r="F600" s="661" t="s">
        <v>2621</v>
      </c>
      <c r="G600" s="661" t="s">
        <v>3141</v>
      </c>
      <c r="H600" s="661" t="s">
        <v>1059</v>
      </c>
      <c r="I600" s="661" t="s">
        <v>3142</v>
      </c>
      <c r="J600" s="661" t="s">
        <v>1150</v>
      </c>
      <c r="K600" s="661" t="s">
        <v>3009</v>
      </c>
      <c r="L600" s="662">
        <v>356.47</v>
      </c>
      <c r="M600" s="662">
        <v>712.94</v>
      </c>
      <c r="N600" s="661">
        <v>2</v>
      </c>
      <c r="O600" s="742">
        <v>1</v>
      </c>
      <c r="P600" s="662">
        <v>712.94</v>
      </c>
      <c r="Q600" s="677">
        <v>1</v>
      </c>
      <c r="R600" s="661">
        <v>2</v>
      </c>
      <c r="S600" s="677">
        <v>1</v>
      </c>
      <c r="T600" s="742">
        <v>1</v>
      </c>
      <c r="U600" s="700">
        <v>1</v>
      </c>
    </row>
    <row r="601" spans="1:21" ht="14.4" customHeight="1" x14ac:dyDescent="0.3">
      <c r="A601" s="660">
        <v>11</v>
      </c>
      <c r="B601" s="661" t="s">
        <v>578</v>
      </c>
      <c r="C601" s="661">
        <v>89301112</v>
      </c>
      <c r="D601" s="740" t="s">
        <v>4351</v>
      </c>
      <c r="E601" s="741" t="s">
        <v>2631</v>
      </c>
      <c r="F601" s="661" t="s">
        <v>2621</v>
      </c>
      <c r="G601" s="661" t="s">
        <v>3143</v>
      </c>
      <c r="H601" s="661" t="s">
        <v>579</v>
      </c>
      <c r="I601" s="661" t="s">
        <v>3144</v>
      </c>
      <c r="J601" s="661" t="s">
        <v>3145</v>
      </c>
      <c r="K601" s="661" t="s">
        <v>3146</v>
      </c>
      <c r="L601" s="662">
        <v>109.81</v>
      </c>
      <c r="M601" s="662">
        <v>109.81</v>
      </c>
      <c r="N601" s="661">
        <v>1</v>
      </c>
      <c r="O601" s="742">
        <v>1</v>
      </c>
      <c r="P601" s="662">
        <v>109.81</v>
      </c>
      <c r="Q601" s="677">
        <v>1</v>
      </c>
      <c r="R601" s="661">
        <v>1</v>
      </c>
      <c r="S601" s="677">
        <v>1</v>
      </c>
      <c r="T601" s="742">
        <v>1</v>
      </c>
      <c r="U601" s="700">
        <v>1</v>
      </c>
    </row>
    <row r="602" spans="1:21" ht="14.4" customHeight="1" x14ac:dyDescent="0.3">
      <c r="A602" s="660">
        <v>11</v>
      </c>
      <c r="B602" s="661" t="s">
        <v>578</v>
      </c>
      <c r="C602" s="661">
        <v>89301112</v>
      </c>
      <c r="D602" s="740" t="s">
        <v>4351</v>
      </c>
      <c r="E602" s="741" t="s">
        <v>2631</v>
      </c>
      <c r="F602" s="661" t="s">
        <v>2621</v>
      </c>
      <c r="G602" s="661" t="s">
        <v>3147</v>
      </c>
      <c r="H602" s="661" t="s">
        <v>579</v>
      </c>
      <c r="I602" s="661" t="s">
        <v>3148</v>
      </c>
      <c r="J602" s="661" t="s">
        <v>3149</v>
      </c>
      <c r="K602" s="661" t="s">
        <v>3150</v>
      </c>
      <c r="L602" s="662">
        <v>0</v>
      </c>
      <c r="M602" s="662">
        <v>0</v>
      </c>
      <c r="N602" s="661">
        <v>1</v>
      </c>
      <c r="O602" s="742">
        <v>1</v>
      </c>
      <c r="P602" s="662"/>
      <c r="Q602" s="677"/>
      <c r="R602" s="661"/>
      <c r="S602" s="677">
        <v>0</v>
      </c>
      <c r="T602" s="742"/>
      <c r="U602" s="700">
        <v>0</v>
      </c>
    </row>
    <row r="603" spans="1:21" ht="14.4" customHeight="1" x14ac:dyDescent="0.3">
      <c r="A603" s="660">
        <v>11</v>
      </c>
      <c r="B603" s="661" t="s">
        <v>578</v>
      </c>
      <c r="C603" s="661">
        <v>89301112</v>
      </c>
      <c r="D603" s="740" t="s">
        <v>4351</v>
      </c>
      <c r="E603" s="741" t="s">
        <v>2631</v>
      </c>
      <c r="F603" s="661" t="s">
        <v>2621</v>
      </c>
      <c r="G603" s="661" t="s">
        <v>3151</v>
      </c>
      <c r="H603" s="661" t="s">
        <v>579</v>
      </c>
      <c r="I603" s="661" t="s">
        <v>3152</v>
      </c>
      <c r="J603" s="661" t="s">
        <v>3153</v>
      </c>
      <c r="K603" s="661" t="s">
        <v>2466</v>
      </c>
      <c r="L603" s="662">
        <v>64.13</v>
      </c>
      <c r="M603" s="662">
        <v>128.26</v>
      </c>
      <c r="N603" s="661">
        <v>2</v>
      </c>
      <c r="O603" s="742">
        <v>1</v>
      </c>
      <c r="P603" s="662">
        <v>128.26</v>
      </c>
      <c r="Q603" s="677">
        <v>1</v>
      </c>
      <c r="R603" s="661">
        <v>2</v>
      </c>
      <c r="S603" s="677">
        <v>1</v>
      </c>
      <c r="T603" s="742">
        <v>1</v>
      </c>
      <c r="U603" s="700">
        <v>1</v>
      </c>
    </row>
    <row r="604" spans="1:21" ht="14.4" customHeight="1" x14ac:dyDescent="0.3">
      <c r="A604" s="660">
        <v>11</v>
      </c>
      <c r="B604" s="661" t="s">
        <v>578</v>
      </c>
      <c r="C604" s="661">
        <v>89301112</v>
      </c>
      <c r="D604" s="740" t="s">
        <v>4351</v>
      </c>
      <c r="E604" s="741" t="s">
        <v>2631</v>
      </c>
      <c r="F604" s="661" t="s">
        <v>2621</v>
      </c>
      <c r="G604" s="661" t="s">
        <v>2997</v>
      </c>
      <c r="H604" s="661" t="s">
        <v>1059</v>
      </c>
      <c r="I604" s="661" t="s">
        <v>3154</v>
      </c>
      <c r="J604" s="661" t="s">
        <v>1548</v>
      </c>
      <c r="K604" s="661" t="s">
        <v>3155</v>
      </c>
      <c r="L604" s="662">
        <v>386.51</v>
      </c>
      <c r="M604" s="662">
        <v>386.51</v>
      </c>
      <c r="N604" s="661">
        <v>1</v>
      </c>
      <c r="O604" s="742">
        <v>1</v>
      </c>
      <c r="P604" s="662"/>
      <c r="Q604" s="677">
        <v>0</v>
      </c>
      <c r="R604" s="661"/>
      <c r="S604" s="677">
        <v>0</v>
      </c>
      <c r="T604" s="742"/>
      <c r="U604" s="700">
        <v>0</v>
      </c>
    </row>
    <row r="605" spans="1:21" ht="14.4" customHeight="1" x14ac:dyDescent="0.3">
      <c r="A605" s="660">
        <v>11</v>
      </c>
      <c r="B605" s="661" t="s">
        <v>578</v>
      </c>
      <c r="C605" s="661">
        <v>89301112</v>
      </c>
      <c r="D605" s="740" t="s">
        <v>4351</v>
      </c>
      <c r="E605" s="741" t="s">
        <v>2631</v>
      </c>
      <c r="F605" s="661" t="s">
        <v>2621</v>
      </c>
      <c r="G605" s="661" t="s">
        <v>2997</v>
      </c>
      <c r="H605" s="661" t="s">
        <v>1059</v>
      </c>
      <c r="I605" s="661" t="s">
        <v>3154</v>
      </c>
      <c r="J605" s="661" t="s">
        <v>1548</v>
      </c>
      <c r="K605" s="661" t="s">
        <v>3155</v>
      </c>
      <c r="L605" s="662">
        <v>202.48</v>
      </c>
      <c r="M605" s="662">
        <v>202.48</v>
      </c>
      <c r="N605" s="661">
        <v>1</v>
      </c>
      <c r="O605" s="742">
        <v>0.5</v>
      </c>
      <c r="P605" s="662"/>
      <c r="Q605" s="677">
        <v>0</v>
      </c>
      <c r="R605" s="661"/>
      <c r="S605" s="677">
        <v>0</v>
      </c>
      <c r="T605" s="742"/>
      <c r="U605" s="700">
        <v>0</v>
      </c>
    </row>
    <row r="606" spans="1:21" ht="14.4" customHeight="1" x14ac:dyDescent="0.3">
      <c r="A606" s="660">
        <v>11</v>
      </c>
      <c r="B606" s="661" t="s">
        <v>578</v>
      </c>
      <c r="C606" s="661">
        <v>89301112</v>
      </c>
      <c r="D606" s="740" t="s">
        <v>4351</v>
      </c>
      <c r="E606" s="741" t="s">
        <v>2631</v>
      </c>
      <c r="F606" s="661" t="s">
        <v>2621</v>
      </c>
      <c r="G606" s="661" t="s">
        <v>2997</v>
      </c>
      <c r="H606" s="661" t="s">
        <v>579</v>
      </c>
      <c r="I606" s="661" t="s">
        <v>3156</v>
      </c>
      <c r="J606" s="661" t="s">
        <v>3157</v>
      </c>
      <c r="K606" s="661" t="s">
        <v>2999</v>
      </c>
      <c r="L606" s="662">
        <v>0</v>
      </c>
      <c r="M606" s="662">
        <v>0</v>
      </c>
      <c r="N606" s="661">
        <v>3</v>
      </c>
      <c r="O606" s="742">
        <v>2</v>
      </c>
      <c r="P606" s="662">
        <v>0</v>
      </c>
      <c r="Q606" s="677"/>
      <c r="R606" s="661">
        <v>2</v>
      </c>
      <c r="S606" s="677">
        <v>0.66666666666666663</v>
      </c>
      <c r="T606" s="742">
        <v>1</v>
      </c>
      <c r="U606" s="700">
        <v>0.5</v>
      </c>
    </row>
    <row r="607" spans="1:21" ht="14.4" customHeight="1" x14ac:dyDescent="0.3">
      <c r="A607" s="660">
        <v>11</v>
      </c>
      <c r="B607" s="661" t="s">
        <v>578</v>
      </c>
      <c r="C607" s="661">
        <v>89301112</v>
      </c>
      <c r="D607" s="740" t="s">
        <v>4351</v>
      </c>
      <c r="E607" s="741" t="s">
        <v>2631</v>
      </c>
      <c r="F607" s="661" t="s">
        <v>2621</v>
      </c>
      <c r="G607" s="661" t="s">
        <v>2997</v>
      </c>
      <c r="H607" s="661" t="s">
        <v>579</v>
      </c>
      <c r="I607" s="661" t="s">
        <v>3158</v>
      </c>
      <c r="J607" s="661" t="s">
        <v>3157</v>
      </c>
      <c r="K607" s="661" t="s">
        <v>3159</v>
      </c>
      <c r="L607" s="662">
        <v>0</v>
      </c>
      <c r="M607" s="662">
        <v>0</v>
      </c>
      <c r="N607" s="661">
        <v>1</v>
      </c>
      <c r="O607" s="742">
        <v>1</v>
      </c>
      <c r="P607" s="662">
        <v>0</v>
      </c>
      <c r="Q607" s="677"/>
      <c r="R607" s="661">
        <v>1</v>
      </c>
      <c r="S607" s="677">
        <v>1</v>
      </c>
      <c r="T607" s="742">
        <v>1</v>
      </c>
      <c r="U607" s="700">
        <v>1</v>
      </c>
    </row>
    <row r="608" spans="1:21" ht="14.4" customHeight="1" x14ac:dyDescent="0.3">
      <c r="A608" s="660">
        <v>11</v>
      </c>
      <c r="B608" s="661" t="s">
        <v>578</v>
      </c>
      <c r="C608" s="661">
        <v>89301112</v>
      </c>
      <c r="D608" s="740" t="s">
        <v>4351</v>
      </c>
      <c r="E608" s="741" t="s">
        <v>2631</v>
      </c>
      <c r="F608" s="661" t="s">
        <v>2621</v>
      </c>
      <c r="G608" s="661" t="s">
        <v>2997</v>
      </c>
      <c r="H608" s="661" t="s">
        <v>579</v>
      </c>
      <c r="I608" s="661" t="s">
        <v>3160</v>
      </c>
      <c r="J608" s="661" t="s">
        <v>3161</v>
      </c>
      <c r="K608" s="661" t="s">
        <v>3162</v>
      </c>
      <c r="L608" s="662">
        <v>322.10000000000002</v>
      </c>
      <c r="M608" s="662">
        <v>322.10000000000002</v>
      </c>
      <c r="N608" s="661">
        <v>1</v>
      </c>
      <c r="O608" s="742">
        <v>1</v>
      </c>
      <c r="P608" s="662"/>
      <c r="Q608" s="677">
        <v>0</v>
      </c>
      <c r="R608" s="661"/>
      <c r="S608" s="677">
        <v>0</v>
      </c>
      <c r="T608" s="742"/>
      <c r="U608" s="700">
        <v>0</v>
      </c>
    </row>
    <row r="609" spans="1:21" ht="14.4" customHeight="1" x14ac:dyDescent="0.3">
      <c r="A609" s="660">
        <v>11</v>
      </c>
      <c r="B609" s="661" t="s">
        <v>578</v>
      </c>
      <c r="C609" s="661">
        <v>89301112</v>
      </c>
      <c r="D609" s="740" t="s">
        <v>4351</v>
      </c>
      <c r="E609" s="741" t="s">
        <v>2631</v>
      </c>
      <c r="F609" s="661" t="s">
        <v>2621</v>
      </c>
      <c r="G609" s="661" t="s">
        <v>2667</v>
      </c>
      <c r="H609" s="661" t="s">
        <v>1059</v>
      </c>
      <c r="I609" s="661" t="s">
        <v>1077</v>
      </c>
      <c r="J609" s="661" t="s">
        <v>1078</v>
      </c>
      <c r="K609" s="661" t="s">
        <v>1079</v>
      </c>
      <c r="L609" s="662">
        <v>937.93</v>
      </c>
      <c r="M609" s="662">
        <v>8441.369999999999</v>
      </c>
      <c r="N609" s="661">
        <v>9</v>
      </c>
      <c r="O609" s="742">
        <v>4</v>
      </c>
      <c r="P609" s="662">
        <v>4689.6499999999996</v>
      </c>
      <c r="Q609" s="677">
        <v>0.55555555555555558</v>
      </c>
      <c r="R609" s="661">
        <v>5</v>
      </c>
      <c r="S609" s="677">
        <v>0.55555555555555558</v>
      </c>
      <c r="T609" s="742">
        <v>2</v>
      </c>
      <c r="U609" s="700">
        <v>0.5</v>
      </c>
    </row>
    <row r="610" spans="1:21" ht="14.4" customHeight="1" x14ac:dyDescent="0.3">
      <c r="A610" s="660">
        <v>11</v>
      </c>
      <c r="B610" s="661" t="s">
        <v>578</v>
      </c>
      <c r="C610" s="661">
        <v>89301112</v>
      </c>
      <c r="D610" s="740" t="s">
        <v>4351</v>
      </c>
      <c r="E610" s="741" t="s">
        <v>2631</v>
      </c>
      <c r="F610" s="661" t="s">
        <v>2621</v>
      </c>
      <c r="G610" s="661" t="s">
        <v>2668</v>
      </c>
      <c r="H610" s="661" t="s">
        <v>1059</v>
      </c>
      <c r="I610" s="661" t="s">
        <v>1064</v>
      </c>
      <c r="J610" s="661" t="s">
        <v>612</v>
      </c>
      <c r="K610" s="661" t="s">
        <v>613</v>
      </c>
      <c r="L610" s="662">
        <v>96.63</v>
      </c>
      <c r="M610" s="662">
        <v>966.3</v>
      </c>
      <c r="N610" s="661">
        <v>10</v>
      </c>
      <c r="O610" s="742">
        <v>8</v>
      </c>
      <c r="P610" s="662">
        <v>386.52</v>
      </c>
      <c r="Q610" s="677">
        <v>0.4</v>
      </c>
      <c r="R610" s="661">
        <v>4</v>
      </c>
      <c r="S610" s="677">
        <v>0.4</v>
      </c>
      <c r="T610" s="742">
        <v>4</v>
      </c>
      <c r="U610" s="700">
        <v>0.5</v>
      </c>
    </row>
    <row r="611" spans="1:21" ht="14.4" customHeight="1" x14ac:dyDescent="0.3">
      <c r="A611" s="660">
        <v>11</v>
      </c>
      <c r="B611" s="661" t="s">
        <v>578</v>
      </c>
      <c r="C611" s="661">
        <v>89301112</v>
      </c>
      <c r="D611" s="740" t="s">
        <v>4351</v>
      </c>
      <c r="E611" s="741" t="s">
        <v>2631</v>
      </c>
      <c r="F611" s="661" t="s">
        <v>2621</v>
      </c>
      <c r="G611" s="661" t="s">
        <v>2668</v>
      </c>
      <c r="H611" s="661" t="s">
        <v>1059</v>
      </c>
      <c r="I611" s="661" t="s">
        <v>1064</v>
      </c>
      <c r="J611" s="661" t="s">
        <v>612</v>
      </c>
      <c r="K611" s="661" t="s">
        <v>613</v>
      </c>
      <c r="L611" s="662">
        <v>59.55</v>
      </c>
      <c r="M611" s="662">
        <v>535.94999999999993</v>
      </c>
      <c r="N611" s="661">
        <v>9</v>
      </c>
      <c r="O611" s="742">
        <v>6</v>
      </c>
      <c r="P611" s="662">
        <v>357.29999999999995</v>
      </c>
      <c r="Q611" s="677">
        <v>0.66666666666666663</v>
      </c>
      <c r="R611" s="661">
        <v>6</v>
      </c>
      <c r="S611" s="677">
        <v>0.66666666666666663</v>
      </c>
      <c r="T611" s="742">
        <v>4</v>
      </c>
      <c r="U611" s="700">
        <v>0.66666666666666663</v>
      </c>
    </row>
    <row r="612" spans="1:21" ht="14.4" customHeight="1" x14ac:dyDescent="0.3">
      <c r="A612" s="660">
        <v>11</v>
      </c>
      <c r="B612" s="661" t="s">
        <v>578</v>
      </c>
      <c r="C612" s="661">
        <v>89301112</v>
      </c>
      <c r="D612" s="740" t="s">
        <v>4351</v>
      </c>
      <c r="E612" s="741" t="s">
        <v>2631</v>
      </c>
      <c r="F612" s="661" t="s">
        <v>2621</v>
      </c>
      <c r="G612" s="661" t="s">
        <v>2668</v>
      </c>
      <c r="H612" s="661" t="s">
        <v>1059</v>
      </c>
      <c r="I612" s="661" t="s">
        <v>1064</v>
      </c>
      <c r="J612" s="661" t="s">
        <v>612</v>
      </c>
      <c r="K612" s="661" t="s">
        <v>613</v>
      </c>
      <c r="L612" s="662">
        <v>50.62</v>
      </c>
      <c r="M612" s="662">
        <v>50.62</v>
      </c>
      <c r="N612" s="661">
        <v>1</v>
      </c>
      <c r="O612" s="742">
        <v>1</v>
      </c>
      <c r="P612" s="662">
        <v>50.62</v>
      </c>
      <c r="Q612" s="677">
        <v>1</v>
      </c>
      <c r="R612" s="661">
        <v>1</v>
      </c>
      <c r="S612" s="677">
        <v>1</v>
      </c>
      <c r="T612" s="742">
        <v>1</v>
      </c>
      <c r="U612" s="700">
        <v>1</v>
      </c>
    </row>
    <row r="613" spans="1:21" ht="14.4" customHeight="1" x14ac:dyDescent="0.3">
      <c r="A613" s="660">
        <v>11</v>
      </c>
      <c r="B613" s="661" t="s">
        <v>578</v>
      </c>
      <c r="C613" s="661">
        <v>89301112</v>
      </c>
      <c r="D613" s="740" t="s">
        <v>4351</v>
      </c>
      <c r="E613" s="741" t="s">
        <v>2631</v>
      </c>
      <c r="F613" s="661" t="s">
        <v>2621</v>
      </c>
      <c r="G613" s="661" t="s">
        <v>2668</v>
      </c>
      <c r="H613" s="661" t="s">
        <v>1059</v>
      </c>
      <c r="I613" s="661" t="s">
        <v>3002</v>
      </c>
      <c r="J613" s="661" t="s">
        <v>612</v>
      </c>
      <c r="K613" s="661" t="s">
        <v>3003</v>
      </c>
      <c r="L613" s="662">
        <v>0</v>
      </c>
      <c r="M613" s="662">
        <v>0</v>
      </c>
      <c r="N613" s="661">
        <v>5</v>
      </c>
      <c r="O613" s="742">
        <v>5</v>
      </c>
      <c r="P613" s="662">
        <v>0</v>
      </c>
      <c r="Q613" s="677"/>
      <c r="R613" s="661">
        <v>4</v>
      </c>
      <c r="S613" s="677">
        <v>0.8</v>
      </c>
      <c r="T613" s="742">
        <v>4</v>
      </c>
      <c r="U613" s="700">
        <v>0.8</v>
      </c>
    </row>
    <row r="614" spans="1:21" ht="14.4" customHeight="1" x14ac:dyDescent="0.3">
      <c r="A614" s="660">
        <v>11</v>
      </c>
      <c r="B614" s="661" t="s">
        <v>578</v>
      </c>
      <c r="C614" s="661">
        <v>89301112</v>
      </c>
      <c r="D614" s="740" t="s">
        <v>4351</v>
      </c>
      <c r="E614" s="741" t="s">
        <v>2631</v>
      </c>
      <c r="F614" s="661" t="s">
        <v>2621</v>
      </c>
      <c r="G614" s="661" t="s">
        <v>2668</v>
      </c>
      <c r="H614" s="661" t="s">
        <v>1059</v>
      </c>
      <c r="I614" s="661" t="s">
        <v>3002</v>
      </c>
      <c r="J614" s="661" t="s">
        <v>612</v>
      </c>
      <c r="K614" s="661" t="s">
        <v>3003</v>
      </c>
      <c r="L614" s="662">
        <v>193.26</v>
      </c>
      <c r="M614" s="662">
        <v>2705.64</v>
      </c>
      <c r="N614" s="661">
        <v>14</v>
      </c>
      <c r="O614" s="742">
        <v>13</v>
      </c>
      <c r="P614" s="662">
        <v>773.04</v>
      </c>
      <c r="Q614" s="677">
        <v>0.2857142857142857</v>
      </c>
      <c r="R614" s="661">
        <v>4</v>
      </c>
      <c r="S614" s="677">
        <v>0.2857142857142857</v>
      </c>
      <c r="T614" s="742">
        <v>4</v>
      </c>
      <c r="U614" s="700">
        <v>0.30769230769230771</v>
      </c>
    </row>
    <row r="615" spans="1:21" ht="14.4" customHeight="1" x14ac:dyDescent="0.3">
      <c r="A615" s="660">
        <v>11</v>
      </c>
      <c r="B615" s="661" t="s">
        <v>578</v>
      </c>
      <c r="C615" s="661">
        <v>89301112</v>
      </c>
      <c r="D615" s="740" t="s">
        <v>4351</v>
      </c>
      <c r="E615" s="741" t="s">
        <v>2631</v>
      </c>
      <c r="F615" s="661" t="s">
        <v>2621</v>
      </c>
      <c r="G615" s="661" t="s">
        <v>2668</v>
      </c>
      <c r="H615" s="661" t="s">
        <v>579</v>
      </c>
      <c r="I615" s="661" t="s">
        <v>2177</v>
      </c>
      <c r="J615" s="661" t="s">
        <v>612</v>
      </c>
      <c r="K615" s="661" t="s">
        <v>2735</v>
      </c>
      <c r="L615" s="662">
        <v>50.62</v>
      </c>
      <c r="M615" s="662">
        <v>50.62</v>
      </c>
      <c r="N615" s="661">
        <v>1</v>
      </c>
      <c r="O615" s="742">
        <v>1</v>
      </c>
      <c r="P615" s="662">
        <v>50.62</v>
      </c>
      <c r="Q615" s="677">
        <v>1</v>
      </c>
      <c r="R615" s="661">
        <v>1</v>
      </c>
      <c r="S615" s="677">
        <v>1</v>
      </c>
      <c r="T615" s="742">
        <v>1</v>
      </c>
      <c r="U615" s="700">
        <v>1</v>
      </c>
    </row>
    <row r="616" spans="1:21" ht="14.4" customHeight="1" x14ac:dyDescent="0.3">
      <c r="A616" s="660">
        <v>11</v>
      </c>
      <c r="B616" s="661" t="s">
        <v>578</v>
      </c>
      <c r="C616" s="661">
        <v>89301112</v>
      </c>
      <c r="D616" s="740" t="s">
        <v>4351</v>
      </c>
      <c r="E616" s="741" t="s">
        <v>2631</v>
      </c>
      <c r="F616" s="661" t="s">
        <v>2621</v>
      </c>
      <c r="G616" s="661" t="s">
        <v>3163</v>
      </c>
      <c r="H616" s="661" t="s">
        <v>579</v>
      </c>
      <c r="I616" s="661" t="s">
        <v>3164</v>
      </c>
      <c r="J616" s="661" t="s">
        <v>3165</v>
      </c>
      <c r="K616" s="661" t="s">
        <v>3166</v>
      </c>
      <c r="L616" s="662">
        <v>153.52000000000001</v>
      </c>
      <c r="M616" s="662">
        <v>153.52000000000001</v>
      </c>
      <c r="N616" s="661">
        <v>1</v>
      </c>
      <c r="O616" s="742">
        <v>1</v>
      </c>
      <c r="P616" s="662">
        <v>153.52000000000001</v>
      </c>
      <c r="Q616" s="677">
        <v>1</v>
      </c>
      <c r="R616" s="661">
        <v>1</v>
      </c>
      <c r="S616" s="677">
        <v>1</v>
      </c>
      <c r="T616" s="742">
        <v>1</v>
      </c>
      <c r="U616" s="700">
        <v>1</v>
      </c>
    </row>
    <row r="617" spans="1:21" ht="14.4" customHeight="1" x14ac:dyDescent="0.3">
      <c r="A617" s="660">
        <v>11</v>
      </c>
      <c r="B617" s="661" t="s">
        <v>578</v>
      </c>
      <c r="C617" s="661">
        <v>89301112</v>
      </c>
      <c r="D617" s="740" t="s">
        <v>4351</v>
      </c>
      <c r="E617" s="741" t="s">
        <v>2631</v>
      </c>
      <c r="F617" s="661" t="s">
        <v>2621</v>
      </c>
      <c r="G617" s="661" t="s">
        <v>3167</v>
      </c>
      <c r="H617" s="661" t="s">
        <v>579</v>
      </c>
      <c r="I617" s="661" t="s">
        <v>3168</v>
      </c>
      <c r="J617" s="661" t="s">
        <v>3169</v>
      </c>
      <c r="K617" s="661" t="s">
        <v>3170</v>
      </c>
      <c r="L617" s="662">
        <v>43.09</v>
      </c>
      <c r="M617" s="662">
        <v>43.09</v>
      </c>
      <c r="N617" s="661">
        <v>1</v>
      </c>
      <c r="O617" s="742">
        <v>0.5</v>
      </c>
      <c r="P617" s="662"/>
      <c r="Q617" s="677">
        <v>0</v>
      </c>
      <c r="R617" s="661"/>
      <c r="S617" s="677">
        <v>0</v>
      </c>
      <c r="T617" s="742"/>
      <c r="U617" s="700">
        <v>0</v>
      </c>
    </row>
    <row r="618" spans="1:21" ht="14.4" customHeight="1" x14ac:dyDescent="0.3">
      <c r="A618" s="660">
        <v>11</v>
      </c>
      <c r="B618" s="661" t="s">
        <v>578</v>
      </c>
      <c r="C618" s="661">
        <v>89301112</v>
      </c>
      <c r="D618" s="740" t="s">
        <v>4351</v>
      </c>
      <c r="E618" s="741" t="s">
        <v>2631</v>
      </c>
      <c r="F618" s="661" t="s">
        <v>2621</v>
      </c>
      <c r="G618" s="661" t="s">
        <v>3007</v>
      </c>
      <c r="H618" s="661" t="s">
        <v>579</v>
      </c>
      <c r="I618" s="661" t="s">
        <v>3008</v>
      </c>
      <c r="J618" s="661" t="s">
        <v>836</v>
      </c>
      <c r="K618" s="661" t="s">
        <v>3009</v>
      </c>
      <c r="L618" s="662">
        <v>202.25</v>
      </c>
      <c r="M618" s="662">
        <v>202.25</v>
      </c>
      <c r="N618" s="661">
        <v>1</v>
      </c>
      <c r="O618" s="742">
        <v>1</v>
      </c>
      <c r="P618" s="662">
        <v>202.25</v>
      </c>
      <c r="Q618" s="677">
        <v>1</v>
      </c>
      <c r="R618" s="661">
        <v>1</v>
      </c>
      <c r="S618" s="677">
        <v>1</v>
      </c>
      <c r="T618" s="742">
        <v>1</v>
      </c>
      <c r="U618" s="700">
        <v>1</v>
      </c>
    </row>
    <row r="619" spans="1:21" ht="14.4" customHeight="1" x14ac:dyDescent="0.3">
      <c r="A619" s="660">
        <v>11</v>
      </c>
      <c r="B619" s="661" t="s">
        <v>578</v>
      </c>
      <c r="C619" s="661">
        <v>89301112</v>
      </c>
      <c r="D619" s="740" t="s">
        <v>4351</v>
      </c>
      <c r="E619" s="741" t="s">
        <v>2631</v>
      </c>
      <c r="F619" s="661" t="s">
        <v>2621</v>
      </c>
      <c r="G619" s="661" t="s">
        <v>3007</v>
      </c>
      <c r="H619" s="661" t="s">
        <v>579</v>
      </c>
      <c r="I619" s="661" t="s">
        <v>3008</v>
      </c>
      <c r="J619" s="661" t="s">
        <v>836</v>
      </c>
      <c r="K619" s="661" t="s">
        <v>3009</v>
      </c>
      <c r="L619" s="662">
        <v>151.38999999999999</v>
      </c>
      <c r="M619" s="662">
        <v>302.77999999999997</v>
      </c>
      <c r="N619" s="661">
        <v>2</v>
      </c>
      <c r="O619" s="742">
        <v>1</v>
      </c>
      <c r="P619" s="662">
        <v>302.77999999999997</v>
      </c>
      <c r="Q619" s="677">
        <v>1</v>
      </c>
      <c r="R619" s="661">
        <v>2</v>
      </c>
      <c r="S619" s="677">
        <v>1</v>
      </c>
      <c r="T619" s="742">
        <v>1</v>
      </c>
      <c r="U619" s="700">
        <v>1</v>
      </c>
    </row>
    <row r="620" spans="1:21" ht="14.4" customHeight="1" x14ac:dyDescent="0.3">
      <c r="A620" s="660">
        <v>11</v>
      </c>
      <c r="B620" s="661" t="s">
        <v>578</v>
      </c>
      <c r="C620" s="661">
        <v>89301112</v>
      </c>
      <c r="D620" s="740" t="s">
        <v>4351</v>
      </c>
      <c r="E620" s="741" t="s">
        <v>2631</v>
      </c>
      <c r="F620" s="661" t="s">
        <v>2621</v>
      </c>
      <c r="G620" s="661" t="s">
        <v>2670</v>
      </c>
      <c r="H620" s="661" t="s">
        <v>579</v>
      </c>
      <c r="I620" s="661" t="s">
        <v>808</v>
      </c>
      <c r="J620" s="661" t="s">
        <v>3171</v>
      </c>
      <c r="K620" s="661" t="s">
        <v>3172</v>
      </c>
      <c r="L620" s="662">
        <v>0</v>
      </c>
      <c r="M620" s="662">
        <v>0</v>
      </c>
      <c r="N620" s="661">
        <v>2</v>
      </c>
      <c r="O620" s="742">
        <v>1</v>
      </c>
      <c r="P620" s="662">
        <v>0</v>
      </c>
      <c r="Q620" s="677"/>
      <c r="R620" s="661">
        <v>2</v>
      </c>
      <c r="S620" s="677">
        <v>1</v>
      </c>
      <c r="T620" s="742">
        <v>1</v>
      </c>
      <c r="U620" s="700">
        <v>1</v>
      </c>
    </row>
    <row r="621" spans="1:21" ht="14.4" customHeight="1" x14ac:dyDescent="0.3">
      <c r="A621" s="660">
        <v>11</v>
      </c>
      <c r="B621" s="661" t="s">
        <v>578</v>
      </c>
      <c r="C621" s="661">
        <v>89301112</v>
      </c>
      <c r="D621" s="740" t="s">
        <v>4351</v>
      </c>
      <c r="E621" s="741" t="s">
        <v>2631</v>
      </c>
      <c r="F621" s="661" t="s">
        <v>2621</v>
      </c>
      <c r="G621" s="661" t="s">
        <v>2674</v>
      </c>
      <c r="H621" s="661" t="s">
        <v>579</v>
      </c>
      <c r="I621" s="661" t="s">
        <v>736</v>
      </c>
      <c r="J621" s="661" t="s">
        <v>2675</v>
      </c>
      <c r="K621" s="661" t="s">
        <v>2676</v>
      </c>
      <c r="L621" s="662">
        <v>0</v>
      </c>
      <c r="M621" s="662">
        <v>0</v>
      </c>
      <c r="N621" s="661">
        <v>5</v>
      </c>
      <c r="O621" s="742">
        <v>3</v>
      </c>
      <c r="P621" s="662">
        <v>0</v>
      </c>
      <c r="Q621" s="677"/>
      <c r="R621" s="661">
        <v>5</v>
      </c>
      <c r="S621" s="677">
        <v>1</v>
      </c>
      <c r="T621" s="742">
        <v>3</v>
      </c>
      <c r="U621" s="700">
        <v>1</v>
      </c>
    </row>
    <row r="622" spans="1:21" ht="14.4" customHeight="1" x14ac:dyDescent="0.3">
      <c r="A622" s="660">
        <v>11</v>
      </c>
      <c r="B622" s="661" t="s">
        <v>578</v>
      </c>
      <c r="C622" s="661">
        <v>89301112</v>
      </c>
      <c r="D622" s="740" t="s">
        <v>4351</v>
      </c>
      <c r="E622" s="741" t="s">
        <v>2631</v>
      </c>
      <c r="F622" s="661" t="s">
        <v>2621</v>
      </c>
      <c r="G622" s="661" t="s">
        <v>2713</v>
      </c>
      <c r="H622" s="661" t="s">
        <v>579</v>
      </c>
      <c r="I622" s="661" t="s">
        <v>3173</v>
      </c>
      <c r="J622" s="661" t="s">
        <v>3174</v>
      </c>
      <c r="K622" s="661" t="s">
        <v>2507</v>
      </c>
      <c r="L622" s="662">
        <v>98.23</v>
      </c>
      <c r="M622" s="662">
        <v>98.23</v>
      </c>
      <c r="N622" s="661">
        <v>1</v>
      </c>
      <c r="O622" s="742">
        <v>1</v>
      </c>
      <c r="P622" s="662">
        <v>98.23</v>
      </c>
      <c r="Q622" s="677">
        <v>1</v>
      </c>
      <c r="R622" s="661">
        <v>1</v>
      </c>
      <c r="S622" s="677">
        <v>1</v>
      </c>
      <c r="T622" s="742">
        <v>1</v>
      </c>
      <c r="U622" s="700">
        <v>1</v>
      </c>
    </row>
    <row r="623" spans="1:21" ht="14.4" customHeight="1" x14ac:dyDescent="0.3">
      <c r="A623" s="660">
        <v>11</v>
      </c>
      <c r="B623" s="661" t="s">
        <v>578</v>
      </c>
      <c r="C623" s="661">
        <v>89301112</v>
      </c>
      <c r="D623" s="740" t="s">
        <v>4351</v>
      </c>
      <c r="E623" s="741" t="s">
        <v>2631</v>
      </c>
      <c r="F623" s="661" t="s">
        <v>2621</v>
      </c>
      <c r="G623" s="661" t="s">
        <v>2713</v>
      </c>
      <c r="H623" s="661" t="s">
        <v>1059</v>
      </c>
      <c r="I623" s="661" t="s">
        <v>1111</v>
      </c>
      <c r="J623" s="661" t="s">
        <v>1112</v>
      </c>
      <c r="K623" s="661" t="s">
        <v>2507</v>
      </c>
      <c r="L623" s="662">
        <v>98.23</v>
      </c>
      <c r="M623" s="662">
        <v>196.46</v>
      </c>
      <c r="N623" s="661">
        <v>2</v>
      </c>
      <c r="O623" s="742">
        <v>2</v>
      </c>
      <c r="P623" s="662"/>
      <c r="Q623" s="677">
        <v>0</v>
      </c>
      <c r="R623" s="661"/>
      <c r="S623" s="677">
        <v>0</v>
      </c>
      <c r="T623" s="742"/>
      <c r="U623" s="700">
        <v>0</v>
      </c>
    </row>
    <row r="624" spans="1:21" ht="14.4" customHeight="1" x14ac:dyDescent="0.3">
      <c r="A624" s="660">
        <v>11</v>
      </c>
      <c r="B624" s="661" t="s">
        <v>578</v>
      </c>
      <c r="C624" s="661">
        <v>89301112</v>
      </c>
      <c r="D624" s="740" t="s">
        <v>4351</v>
      </c>
      <c r="E624" s="741" t="s">
        <v>2631</v>
      </c>
      <c r="F624" s="661" t="s">
        <v>2621</v>
      </c>
      <c r="G624" s="661" t="s">
        <v>2713</v>
      </c>
      <c r="H624" s="661" t="s">
        <v>1059</v>
      </c>
      <c r="I624" s="661" t="s">
        <v>1812</v>
      </c>
      <c r="J624" s="661" t="s">
        <v>1112</v>
      </c>
      <c r="K624" s="661" t="s">
        <v>2582</v>
      </c>
      <c r="L624" s="662">
        <v>163.72999999999999</v>
      </c>
      <c r="M624" s="662">
        <v>163.72999999999999</v>
      </c>
      <c r="N624" s="661">
        <v>1</v>
      </c>
      <c r="O624" s="742">
        <v>1</v>
      </c>
      <c r="P624" s="662">
        <v>163.72999999999999</v>
      </c>
      <c r="Q624" s="677">
        <v>1</v>
      </c>
      <c r="R624" s="661">
        <v>1</v>
      </c>
      <c r="S624" s="677">
        <v>1</v>
      </c>
      <c r="T624" s="742">
        <v>1</v>
      </c>
      <c r="U624" s="700">
        <v>1</v>
      </c>
    </row>
    <row r="625" spans="1:21" ht="14.4" customHeight="1" x14ac:dyDescent="0.3">
      <c r="A625" s="660">
        <v>11</v>
      </c>
      <c r="B625" s="661" t="s">
        <v>578</v>
      </c>
      <c r="C625" s="661">
        <v>89301112</v>
      </c>
      <c r="D625" s="740" t="s">
        <v>4351</v>
      </c>
      <c r="E625" s="741" t="s">
        <v>2631</v>
      </c>
      <c r="F625" s="661" t="s">
        <v>2621</v>
      </c>
      <c r="G625" s="661" t="s">
        <v>2848</v>
      </c>
      <c r="H625" s="661" t="s">
        <v>579</v>
      </c>
      <c r="I625" s="661" t="s">
        <v>1718</v>
      </c>
      <c r="J625" s="661" t="s">
        <v>1719</v>
      </c>
      <c r="K625" s="661" t="s">
        <v>881</v>
      </c>
      <c r="L625" s="662">
        <v>60.97</v>
      </c>
      <c r="M625" s="662">
        <v>121.94</v>
      </c>
      <c r="N625" s="661">
        <v>2</v>
      </c>
      <c r="O625" s="742">
        <v>1</v>
      </c>
      <c r="P625" s="662"/>
      <c r="Q625" s="677">
        <v>0</v>
      </c>
      <c r="R625" s="661"/>
      <c r="S625" s="677">
        <v>0</v>
      </c>
      <c r="T625" s="742"/>
      <c r="U625" s="700">
        <v>0</v>
      </c>
    </row>
    <row r="626" spans="1:21" ht="14.4" customHeight="1" x14ac:dyDescent="0.3">
      <c r="A626" s="660">
        <v>11</v>
      </c>
      <c r="B626" s="661" t="s">
        <v>578</v>
      </c>
      <c r="C626" s="661">
        <v>89301112</v>
      </c>
      <c r="D626" s="740" t="s">
        <v>4351</v>
      </c>
      <c r="E626" s="741" t="s">
        <v>2631</v>
      </c>
      <c r="F626" s="661" t="s">
        <v>2621</v>
      </c>
      <c r="G626" s="661" t="s">
        <v>2848</v>
      </c>
      <c r="H626" s="661" t="s">
        <v>579</v>
      </c>
      <c r="I626" s="661" t="s">
        <v>2849</v>
      </c>
      <c r="J626" s="661" t="s">
        <v>2850</v>
      </c>
      <c r="K626" s="661" t="s">
        <v>881</v>
      </c>
      <c r="L626" s="662">
        <v>78.64</v>
      </c>
      <c r="M626" s="662">
        <v>78.64</v>
      </c>
      <c r="N626" s="661">
        <v>1</v>
      </c>
      <c r="O626" s="742">
        <v>1</v>
      </c>
      <c r="P626" s="662"/>
      <c r="Q626" s="677">
        <v>0</v>
      </c>
      <c r="R626" s="661"/>
      <c r="S626" s="677">
        <v>0</v>
      </c>
      <c r="T626" s="742"/>
      <c r="U626" s="700">
        <v>0</v>
      </c>
    </row>
    <row r="627" spans="1:21" ht="14.4" customHeight="1" x14ac:dyDescent="0.3">
      <c r="A627" s="660">
        <v>11</v>
      </c>
      <c r="B627" s="661" t="s">
        <v>578</v>
      </c>
      <c r="C627" s="661">
        <v>89301112</v>
      </c>
      <c r="D627" s="740" t="s">
        <v>4351</v>
      </c>
      <c r="E627" s="741" t="s">
        <v>2631</v>
      </c>
      <c r="F627" s="661" t="s">
        <v>2621</v>
      </c>
      <c r="G627" s="661" t="s">
        <v>2848</v>
      </c>
      <c r="H627" s="661" t="s">
        <v>579</v>
      </c>
      <c r="I627" s="661" t="s">
        <v>3175</v>
      </c>
      <c r="J627" s="661" t="s">
        <v>3176</v>
      </c>
      <c r="K627" s="661" t="s">
        <v>881</v>
      </c>
      <c r="L627" s="662">
        <v>60.97</v>
      </c>
      <c r="M627" s="662">
        <v>182.91</v>
      </c>
      <c r="N627" s="661">
        <v>3</v>
      </c>
      <c r="O627" s="742">
        <v>1</v>
      </c>
      <c r="P627" s="662"/>
      <c r="Q627" s="677">
        <v>0</v>
      </c>
      <c r="R627" s="661"/>
      <c r="S627" s="677">
        <v>0</v>
      </c>
      <c r="T627" s="742"/>
      <c r="U627" s="700">
        <v>0</v>
      </c>
    </row>
    <row r="628" spans="1:21" ht="14.4" customHeight="1" x14ac:dyDescent="0.3">
      <c r="A628" s="660">
        <v>11</v>
      </c>
      <c r="B628" s="661" t="s">
        <v>578</v>
      </c>
      <c r="C628" s="661">
        <v>89301112</v>
      </c>
      <c r="D628" s="740" t="s">
        <v>4351</v>
      </c>
      <c r="E628" s="741" t="s">
        <v>2631</v>
      </c>
      <c r="F628" s="661" t="s">
        <v>2621</v>
      </c>
      <c r="G628" s="661" t="s">
        <v>2736</v>
      </c>
      <c r="H628" s="661" t="s">
        <v>579</v>
      </c>
      <c r="I628" s="661" t="s">
        <v>3177</v>
      </c>
      <c r="J628" s="661" t="s">
        <v>3178</v>
      </c>
      <c r="K628" s="661" t="s">
        <v>3013</v>
      </c>
      <c r="L628" s="662">
        <v>286.63</v>
      </c>
      <c r="M628" s="662">
        <v>286.63</v>
      </c>
      <c r="N628" s="661">
        <v>1</v>
      </c>
      <c r="O628" s="742">
        <v>0.5</v>
      </c>
      <c r="P628" s="662"/>
      <c r="Q628" s="677">
        <v>0</v>
      </c>
      <c r="R628" s="661"/>
      <c r="S628" s="677">
        <v>0</v>
      </c>
      <c r="T628" s="742"/>
      <c r="U628" s="700">
        <v>0</v>
      </c>
    </row>
    <row r="629" spans="1:21" ht="14.4" customHeight="1" x14ac:dyDescent="0.3">
      <c r="A629" s="660">
        <v>11</v>
      </c>
      <c r="B629" s="661" t="s">
        <v>578</v>
      </c>
      <c r="C629" s="661">
        <v>89301112</v>
      </c>
      <c r="D629" s="740" t="s">
        <v>4351</v>
      </c>
      <c r="E629" s="741" t="s">
        <v>2631</v>
      </c>
      <c r="F629" s="661" t="s">
        <v>2621</v>
      </c>
      <c r="G629" s="661" t="s">
        <v>2736</v>
      </c>
      <c r="H629" s="661" t="s">
        <v>579</v>
      </c>
      <c r="I629" s="661" t="s">
        <v>3179</v>
      </c>
      <c r="J629" s="661" t="s">
        <v>2738</v>
      </c>
      <c r="K629" s="661" t="s">
        <v>3180</v>
      </c>
      <c r="L629" s="662">
        <v>0</v>
      </c>
      <c r="M629" s="662">
        <v>0</v>
      </c>
      <c r="N629" s="661">
        <v>2</v>
      </c>
      <c r="O629" s="742">
        <v>0.5</v>
      </c>
      <c r="P629" s="662">
        <v>0</v>
      </c>
      <c r="Q629" s="677"/>
      <c r="R629" s="661">
        <v>2</v>
      </c>
      <c r="S629" s="677">
        <v>1</v>
      </c>
      <c r="T629" s="742">
        <v>0.5</v>
      </c>
      <c r="U629" s="700">
        <v>1</v>
      </c>
    </row>
    <row r="630" spans="1:21" ht="14.4" customHeight="1" x14ac:dyDescent="0.3">
      <c r="A630" s="660">
        <v>11</v>
      </c>
      <c r="B630" s="661" t="s">
        <v>578</v>
      </c>
      <c r="C630" s="661">
        <v>89301112</v>
      </c>
      <c r="D630" s="740" t="s">
        <v>4351</v>
      </c>
      <c r="E630" s="741" t="s">
        <v>2631</v>
      </c>
      <c r="F630" s="661" t="s">
        <v>2621</v>
      </c>
      <c r="G630" s="661" t="s">
        <v>2736</v>
      </c>
      <c r="H630" s="661" t="s">
        <v>579</v>
      </c>
      <c r="I630" s="661" t="s">
        <v>2737</v>
      </c>
      <c r="J630" s="661" t="s">
        <v>2738</v>
      </c>
      <c r="K630" s="661" t="s">
        <v>2739</v>
      </c>
      <c r="L630" s="662">
        <v>167.42</v>
      </c>
      <c r="M630" s="662">
        <v>7533.9000000000005</v>
      </c>
      <c r="N630" s="661">
        <v>45</v>
      </c>
      <c r="O630" s="742">
        <v>15</v>
      </c>
      <c r="P630" s="662">
        <v>5692.2800000000007</v>
      </c>
      <c r="Q630" s="677">
        <v>0.75555555555555554</v>
      </c>
      <c r="R630" s="661">
        <v>34</v>
      </c>
      <c r="S630" s="677">
        <v>0.75555555555555554</v>
      </c>
      <c r="T630" s="742">
        <v>11.5</v>
      </c>
      <c r="U630" s="700">
        <v>0.76666666666666672</v>
      </c>
    </row>
    <row r="631" spans="1:21" ht="14.4" customHeight="1" x14ac:dyDescent="0.3">
      <c r="A631" s="660">
        <v>11</v>
      </c>
      <c r="B631" s="661" t="s">
        <v>578</v>
      </c>
      <c r="C631" s="661">
        <v>89301112</v>
      </c>
      <c r="D631" s="740" t="s">
        <v>4351</v>
      </c>
      <c r="E631" s="741" t="s">
        <v>2631</v>
      </c>
      <c r="F631" s="661" t="s">
        <v>2621</v>
      </c>
      <c r="G631" s="661" t="s">
        <v>2736</v>
      </c>
      <c r="H631" s="661" t="s">
        <v>579</v>
      </c>
      <c r="I631" s="661" t="s">
        <v>2737</v>
      </c>
      <c r="J631" s="661" t="s">
        <v>2738</v>
      </c>
      <c r="K631" s="661" t="s">
        <v>2739</v>
      </c>
      <c r="L631" s="662">
        <v>158.51</v>
      </c>
      <c r="M631" s="662">
        <v>317.02</v>
      </c>
      <c r="N631" s="661">
        <v>2</v>
      </c>
      <c r="O631" s="742">
        <v>1</v>
      </c>
      <c r="P631" s="662">
        <v>158.51</v>
      </c>
      <c r="Q631" s="677">
        <v>0.5</v>
      </c>
      <c r="R631" s="661">
        <v>1</v>
      </c>
      <c r="S631" s="677">
        <v>0.5</v>
      </c>
      <c r="T631" s="742">
        <v>0.5</v>
      </c>
      <c r="U631" s="700">
        <v>0.5</v>
      </c>
    </row>
    <row r="632" spans="1:21" ht="14.4" customHeight="1" x14ac:dyDescent="0.3">
      <c r="A632" s="660">
        <v>11</v>
      </c>
      <c r="B632" s="661" t="s">
        <v>578</v>
      </c>
      <c r="C632" s="661">
        <v>89301112</v>
      </c>
      <c r="D632" s="740" t="s">
        <v>4351</v>
      </c>
      <c r="E632" s="741" t="s">
        <v>2631</v>
      </c>
      <c r="F632" s="661" t="s">
        <v>2621</v>
      </c>
      <c r="G632" s="661" t="s">
        <v>2736</v>
      </c>
      <c r="H632" s="661" t="s">
        <v>579</v>
      </c>
      <c r="I632" s="661" t="s">
        <v>3181</v>
      </c>
      <c r="J632" s="661" t="s">
        <v>2738</v>
      </c>
      <c r="K632" s="661" t="s">
        <v>2739</v>
      </c>
      <c r="L632" s="662">
        <v>0</v>
      </c>
      <c r="M632" s="662">
        <v>0</v>
      </c>
      <c r="N632" s="661">
        <v>3</v>
      </c>
      <c r="O632" s="742">
        <v>1</v>
      </c>
      <c r="P632" s="662">
        <v>0</v>
      </c>
      <c r="Q632" s="677"/>
      <c r="R632" s="661">
        <v>2</v>
      </c>
      <c r="S632" s="677">
        <v>0.66666666666666663</v>
      </c>
      <c r="T632" s="742">
        <v>0.5</v>
      </c>
      <c r="U632" s="700">
        <v>0.5</v>
      </c>
    </row>
    <row r="633" spans="1:21" ht="14.4" customHeight="1" x14ac:dyDescent="0.3">
      <c r="A633" s="660">
        <v>11</v>
      </c>
      <c r="B633" s="661" t="s">
        <v>578</v>
      </c>
      <c r="C633" s="661">
        <v>89301112</v>
      </c>
      <c r="D633" s="740" t="s">
        <v>4351</v>
      </c>
      <c r="E633" s="741" t="s">
        <v>2631</v>
      </c>
      <c r="F633" s="661" t="s">
        <v>2621</v>
      </c>
      <c r="G633" s="661" t="s">
        <v>2736</v>
      </c>
      <c r="H633" s="661" t="s">
        <v>579</v>
      </c>
      <c r="I633" s="661" t="s">
        <v>3182</v>
      </c>
      <c r="J633" s="661" t="s">
        <v>3023</v>
      </c>
      <c r="K633" s="661" t="s">
        <v>2739</v>
      </c>
      <c r="L633" s="662">
        <v>334.7</v>
      </c>
      <c r="M633" s="662">
        <v>1338.8</v>
      </c>
      <c r="N633" s="661">
        <v>4</v>
      </c>
      <c r="O633" s="742">
        <v>1</v>
      </c>
      <c r="P633" s="662"/>
      <c r="Q633" s="677">
        <v>0</v>
      </c>
      <c r="R633" s="661"/>
      <c r="S633" s="677">
        <v>0</v>
      </c>
      <c r="T633" s="742"/>
      <c r="U633" s="700">
        <v>0</v>
      </c>
    </row>
    <row r="634" spans="1:21" ht="14.4" customHeight="1" x14ac:dyDescent="0.3">
      <c r="A634" s="660">
        <v>11</v>
      </c>
      <c r="B634" s="661" t="s">
        <v>578</v>
      </c>
      <c r="C634" s="661">
        <v>89301112</v>
      </c>
      <c r="D634" s="740" t="s">
        <v>4351</v>
      </c>
      <c r="E634" s="741" t="s">
        <v>2631</v>
      </c>
      <c r="F634" s="661" t="s">
        <v>2621</v>
      </c>
      <c r="G634" s="661" t="s">
        <v>2736</v>
      </c>
      <c r="H634" s="661" t="s">
        <v>579</v>
      </c>
      <c r="I634" s="661" t="s">
        <v>3020</v>
      </c>
      <c r="J634" s="661" t="s">
        <v>3021</v>
      </c>
      <c r="K634" s="661" t="s">
        <v>2739</v>
      </c>
      <c r="L634" s="662">
        <v>0</v>
      </c>
      <c r="M634" s="662">
        <v>0</v>
      </c>
      <c r="N634" s="661">
        <v>2</v>
      </c>
      <c r="O634" s="742">
        <v>1</v>
      </c>
      <c r="P634" s="662"/>
      <c r="Q634" s="677"/>
      <c r="R634" s="661"/>
      <c r="S634" s="677">
        <v>0</v>
      </c>
      <c r="T634" s="742"/>
      <c r="U634" s="700">
        <v>0</v>
      </c>
    </row>
    <row r="635" spans="1:21" ht="14.4" customHeight="1" x14ac:dyDescent="0.3">
      <c r="A635" s="660">
        <v>11</v>
      </c>
      <c r="B635" s="661" t="s">
        <v>578</v>
      </c>
      <c r="C635" s="661">
        <v>89301112</v>
      </c>
      <c r="D635" s="740" t="s">
        <v>4351</v>
      </c>
      <c r="E635" s="741" t="s">
        <v>2631</v>
      </c>
      <c r="F635" s="661" t="s">
        <v>2621</v>
      </c>
      <c r="G635" s="661" t="s">
        <v>2736</v>
      </c>
      <c r="H635" s="661" t="s">
        <v>579</v>
      </c>
      <c r="I635" s="661" t="s">
        <v>3183</v>
      </c>
      <c r="J635" s="661" t="s">
        <v>3184</v>
      </c>
      <c r="K635" s="661" t="s">
        <v>3185</v>
      </c>
      <c r="L635" s="662">
        <v>266.04000000000002</v>
      </c>
      <c r="M635" s="662">
        <v>266.04000000000002</v>
      </c>
      <c r="N635" s="661">
        <v>1</v>
      </c>
      <c r="O635" s="742">
        <v>1</v>
      </c>
      <c r="P635" s="662">
        <v>266.04000000000002</v>
      </c>
      <c r="Q635" s="677">
        <v>1</v>
      </c>
      <c r="R635" s="661">
        <v>1</v>
      </c>
      <c r="S635" s="677">
        <v>1</v>
      </c>
      <c r="T635" s="742">
        <v>1</v>
      </c>
      <c r="U635" s="700">
        <v>1</v>
      </c>
    </row>
    <row r="636" spans="1:21" ht="14.4" customHeight="1" x14ac:dyDescent="0.3">
      <c r="A636" s="660">
        <v>11</v>
      </c>
      <c r="B636" s="661" t="s">
        <v>578</v>
      </c>
      <c r="C636" s="661">
        <v>89301112</v>
      </c>
      <c r="D636" s="740" t="s">
        <v>4351</v>
      </c>
      <c r="E636" s="741" t="s">
        <v>2631</v>
      </c>
      <c r="F636" s="661" t="s">
        <v>2621</v>
      </c>
      <c r="G636" s="661" t="s">
        <v>2736</v>
      </c>
      <c r="H636" s="661" t="s">
        <v>579</v>
      </c>
      <c r="I636" s="661" t="s">
        <v>3186</v>
      </c>
      <c r="J636" s="661" t="s">
        <v>2738</v>
      </c>
      <c r="K636" s="661" t="s">
        <v>3187</v>
      </c>
      <c r="L636" s="662">
        <v>0</v>
      </c>
      <c r="M636" s="662">
        <v>0</v>
      </c>
      <c r="N636" s="661">
        <v>2</v>
      </c>
      <c r="O636" s="742">
        <v>1</v>
      </c>
      <c r="P636" s="662">
        <v>0</v>
      </c>
      <c r="Q636" s="677"/>
      <c r="R636" s="661">
        <v>1</v>
      </c>
      <c r="S636" s="677">
        <v>0.5</v>
      </c>
      <c r="T636" s="742">
        <v>0.5</v>
      </c>
      <c r="U636" s="700">
        <v>0.5</v>
      </c>
    </row>
    <row r="637" spans="1:21" ht="14.4" customHeight="1" x14ac:dyDescent="0.3">
      <c r="A637" s="660">
        <v>11</v>
      </c>
      <c r="B637" s="661" t="s">
        <v>578</v>
      </c>
      <c r="C637" s="661">
        <v>89301112</v>
      </c>
      <c r="D637" s="740" t="s">
        <v>4351</v>
      </c>
      <c r="E637" s="741" t="s">
        <v>2631</v>
      </c>
      <c r="F637" s="661" t="s">
        <v>2622</v>
      </c>
      <c r="G637" s="661" t="s">
        <v>2895</v>
      </c>
      <c r="H637" s="661" t="s">
        <v>579</v>
      </c>
      <c r="I637" s="661" t="s">
        <v>3033</v>
      </c>
      <c r="J637" s="661" t="s">
        <v>3034</v>
      </c>
      <c r="K637" s="661"/>
      <c r="L637" s="662">
        <v>0</v>
      </c>
      <c r="M637" s="662">
        <v>0</v>
      </c>
      <c r="N637" s="661">
        <v>1</v>
      </c>
      <c r="O637" s="742">
        <v>1</v>
      </c>
      <c r="P637" s="662"/>
      <c r="Q637" s="677"/>
      <c r="R637" s="661"/>
      <c r="S637" s="677">
        <v>0</v>
      </c>
      <c r="T637" s="742"/>
      <c r="U637" s="700">
        <v>0</v>
      </c>
    </row>
    <row r="638" spans="1:21" ht="14.4" customHeight="1" x14ac:dyDescent="0.3">
      <c r="A638" s="660">
        <v>11</v>
      </c>
      <c r="B638" s="661" t="s">
        <v>578</v>
      </c>
      <c r="C638" s="661">
        <v>89301112</v>
      </c>
      <c r="D638" s="740" t="s">
        <v>4351</v>
      </c>
      <c r="E638" s="741" t="s">
        <v>2631</v>
      </c>
      <c r="F638" s="661" t="s">
        <v>2622</v>
      </c>
      <c r="G638" s="661" t="s">
        <v>2895</v>
      </c>
      <c r="H638" s="661" t="s">
        <v>579</v>
      </c>
      <c r="I638" s="661" t="s">
        <v>2896</v>
      </c>
      <c r="J638" s="661" t="s">
        <v>2897</v>
      </c>
      <c r="K638" s="661" t="s">
        <v>2898</v>
      </c>
      <c r="L638" s="662">
        <v>0</v>
      </c>
      <c r="M638" s="662">
        <v>0</v>
      </c>
      <c r="N638" s="661">
        <v>26</v>
      </c>
      <c r="O638" s="742">
        <v>26</v>
      </c>
      <c r="P638" s="662"/>
      <c r="Q638" s="677"/>
      <c r="R638" s="661"/>
      <c r="S638" s="677">
        <v>0</v>
      </c>
      <c r="T638" s="742"/>
      <c r="U638" s="700">
        <v>0</v>
      </c>
    </row>
    <row r="639" spans="1:21" ht="14.4" customHeight="1" x14ac:dyDescent="0.3">
      <c r="A639" s="660">
        <v>11</v>
      </c>
      <c r="B639" s="661" t="s">
        <v>578</v>
      </c>
      <c r="C639" s="661">
        <v>89301112</v>
      </c>
      <c r="D639" s="740" t="s">
        <v>4351</v>
      </c>
      <c r="E639" s="741" t="s">
        <v>2631</v>
      </c>
      <c r="F639" s="661" t="s">
        <v>2622</v>
      </c>
      <c r="G639" s="661" t="s">
        <v>2895</v>
      </c>
      <c r="H639" s="661" t="s">
        <v>579</v>
      </c>
      <c r="I639" s="661" t="s">
        <v>3038</v>
      </c>
      <c r="J639" s="661" t="s">
        <v>3039</v>
      </c>
      <c r="K639" s="661" t="s">
        <v>3040</v>
      </c>
      <c r="L639" s="662">
        <v>0</v>
      </c>
      <c r="M639" s="662">
        <v>0</v>
      </c>
      <c r="N639" s="661">
        <v>1</v>
      </c>
      <c r="O639" s="742">
        <v>1</v>
      </c>
      <c r="P639" s="662"/>
      <c r="Q639" s="677"/>
      <c r="R639" s="661"/>
      <c r="S639" s="677">
        <v>0</v>
      </c>
      <c r="T639" s="742"/>
      <c r="U639" s="700">
        <v>0</v>
      </c>
    </row>
    <row r="640" spans="1:21" ht="14.4" customHeight="1" x14ac:dyDescent="0.3">
      <c r="A640" s="660">
        <v>11</v>
      </c>
      <c r="B640" s="661" t="s">
        <v>578</v>
      </c>
      <c r="C640" s="661">
        <v>89301112</v>
      </c>
      <c r="D640" s="740" t="s">
        <v>4351</v>
      </c>
      <c r="E640" s="741" t="s">
        <v>2631</v>
      </c>
      <c r="F640" s="661" t="s">
        <v>2622</v>
      </c>
      <c r="G640" s="661" t="s">
        <v>2899</v>
      </c>
      <c r="H640" s="661" t="s">
        <v>579</v>
      </c>
      <c r="I640" s="661" t="s">
        <v>2900</v>
      </c>
      <c r="J640" s="661" t="s">
        <v>2901</v>
      </c>
      <c r="K640" s="661" t="s">
        <v>2902</v>
      </c>
      <c r="L640" s="662">
        <v>186.96</v>
      </c>
      <c r="M640" s="662">
        <v>373.92</v>
      </c>
      <c r="N640" s="661">
        <v>2</v>
      </c>
      <c r="O640" s="742">
        <v>2</v>
      </c>
      <c r="P640" s="662"/>
      <c r="Q640" s="677">
        <v>0</v>
      </c>
      <c r="R640" s="661"/>
      <c r="S640" s="677">
        <v>0</v>
      </c>
      <c r="T640" s="742"/>
      <c r="U640" s="700">
        <v>0</v>
      </c>
    </row>
    <row r="641" spans="1:21" ht="14.4" customHeight="1" x14ac:dyDescent="0.3">
      <c r="A641" s="660">
        <v>11</v>
      </c>
      <c r="B641" s="661" t="s">
        <v>578</v>
      </c>
      <c r="C641" s="661">
        <v>89301112</v>
      </c>
      <c r="D641" s="740" t="s">
        <v>4351</v>
      </c>
      <c r="E641" s="741" t="s">
        <v>2631</v>
      </c>
      <c r="F641" s="661" t="s">
        <v>2622</v>
      </c>
      <c r="G641" s="661" t="s">
        <v>2899</v>
      </c>
      <c r="H641" s="661" t="s">
        <v>579</v>
      </c>
      <c r="I641" s="661" t="s">
        <v>2903</v>
      </c>
      <c r="J641" s="661" t="s">
        <v>2904</v>
      </c>
      <c r="K641" s="661" t="s">
        <v>2905</v>
      </c>
      <c r="L641" s="662">
        <v>35.75</v>
      </c>
      <c r="M641" s="662">
        <v>143</v>
      </c>
      <c r="N641" s="661">
        <v>4</v>
      </c>
      <c r="O641" s="742">
        <v>3</v>
      </c>
      <c r="P641" s="662">
        <v>143</v>
      </c>
      <c r="Q641" s="677">
        <v>1</v>
      </c>
      <c r="R641" s="661">
        <v>4</v>
      </c>
      <c r="S641" s="677">
        <v>1</v>
      </c>
      <c r="T641" s="742">
        <v>3</v>
      </c>
      <c r="U641" s="700">
        <v>1</v>
      </c>
    </row>
    <row r="642" spans="1:21" ht="14.4" customHeight="1" x14ac:dyDescent="0.3">
      <c r="A642" s="660">
        <v>11</v>
      </c>
      <c r="B642" s="661" t="s">
        <v>578</v>
      </c>
      <c r="C642" s="661">
        <v>89301112</v>
      </c>
      <c r="D642" s="740" t="s">
        <v>4351</v>
      </c>
      <c r="E642" s="741" t="s">
        <v>2631</v>
      </c>
      <c r="F642" s="661" t="s">
        <v>2622</v>
      </c>
      <c r="G642" s="661" t="s">
        <v>2677</v>
      </c>
      <c r="H642" s="661" t="s">
        <v>579</v>
      </c>
      <c r="I642" s="661" t="s">
        <v>2778</v>
      </c>
      <c r="J642" s="661" t="s">
        <v>2779</v>
      </c>
      <c r="K642" s="661" t="s">
        <v>2780</v>
      </c>
      <c r="L642" s="662">
        <v>1110</v>
      </c>
      <c r="M642" s="662">
        <v>1110</v>
      </c>
      <c r="N642" s="661">
        <v>1</v>
      </c>
      <c r="O642" s="742">
        <v>1</v>
      </c>
      <c r="P642" s="662">
        <v>1110</v>
      </c>
      <c r="Q642" s="677">
        <v>1</v>
      </c>
      <c r="R642" s="661">
        <v>1</v>
      </c>
      <c r="S642" s="677">
        <v>1</v>
      </c>
      <c r="T642" s="742">
        <v>1</v>
      </c>
      <c r="U642" s="700">
        <v>1</v>
      </c>
    </row>
    <row r="643" spans="1:21" ht="14.4" customHeight="1" x14ac:dyDescent="0.3">
      <c r="A643" s="660">
        <v>11</v>
      </c>
      <c r="B643" s="661" t="s">
        <v>578</v>
      </c>
      <c r="C643" s="661">
        <v>89301112</v>
      </c>
      <c r="D643" s="740" t="s">
        <v>4351</v>
      </c>
      <c r="E643" s="741" t="s">
        <v>2631</v>
      </c>
      <c r="F643" s="661" t="s">
        <v>2622</v>
      </c>
      <c r="G643" s="661" t="s">
        <v>2677</v>
      </c>
      <c r="H643" s="661" t="s">
        <v>579</v>
      </c>
      <c r="I643" s="661" t="s">
        <v>3188</v>
      </c>
      <c r="J643" s="661" t="s">
        <v>3189</v>
      </c>
      <c r="K643" s="661" t="s">
        <v>3190</v>
      </c>
      <c r="L643" s="662">
        <v>1380</v>
      </c>
      <c r="M643" s="662">
        <v>1380</v>
      </c>
      <c r="N643" s="661">
        <v>1</v>
      </c>
      <c r="O643" s="742">
        <v>1</v>
      </c>
      <c r="P643" s="662">
        <v>1380</v>
      </c>
      <c r="Q643" s="677">
        <v>1</v>
      </c>
      <c r="R643" s="661">
        <v>1</v>
      </c>
      <c r="S643" s="677">
        <v>1</v>
      </c>
      <c r="T643" s="742">
        <v>1</v>
      </c>
      <c r="U643" s="700">
        <v>1</v>
      </c>
    </row>
    <row r="644" spans="1:21" ht="14.4" customHeight="1" x14ac:dyDescent="0.3">
      <c r="A644" s="660">
        <v>11</v>
      </c>
      <c r="B644" s="661" t="s">
        <v>578</v>
      </c>
      <c r="C644" s="661">
        <v>89301112</v>
      </c>
      <c r="D644" s="740" t="s">
        <v>4351</v>
      </c>
      <c r="E644" s="741" t="s">
        <v>2631</v>
      </c>
      <c r="F644" s="661" t="s">
        <v>2622</v>
      </c>
      <c r="G644" s="661" t="s">
        <v>2677</v>
      </c>
      <c r="H644" s="661" t="s">
        <v>579</v>
      </c>
      <c r="I644" s="661" t="s">
        <v>2678</v>
      </c>
      <c r="J644" s="661" t="s">
        <v>2679</v>
      </c>
      <c r="K644" s="661" t="s">
        <v>2680</v>
      </c>
      <c r="L644" s="662">
        <v>200</v>
      </c>
      <c r="M644" s="662">
        <v>4000</v>
      </c>
      <c r="N644" s="661">
        <v>20</v>
      </c>
      <c r="O644" s="742">
        <v>10</v>
      </c>
      <c r="P644" s="662">
        <v>4000</v>
      </c>
      <c r="Q644" s="677">
        <v>1</v>
      </c>
      <c r="R644" s="661">
        <v>20</v>
      </c>
      <c r="S644" s="677">
        <v>1</v>
      </c>
      <c r="T644" s="742">
        <v>10</v>
      </c>
      <c r="U644" s="700">
        <v>1</v>
      </c>
    </row>
    <row r="645" spans="1:21" ht="14.4" customHeight="1" x14ac:dyDescent="0.3">
      <c r="A645" s="660">
        <v>11</v>
      </c>
      <c r="B645" s="661" t="s">
        <v>578</v>
      </c>
      <c r="C645" s="661">
        <v>89301112</v>
      </c>
      <c r="D645" s="740" t="s">
        <v>4351</v>
      </c>
      <c r="E645" s="741" t="s">
        <v>2631</v>
      </c>
      <c r="F645" s="661" t="s">
        <v>2622</v>
      </c>
      <c r="G645" s="661" t="s">
        <v>2677</v>
      </c>
      <c r="H645" s="661" t="s">
        <v>579</v>
      </c>
      <c r="I645" s="661" t="s">
        <v>2681</v>
      </c>
      <c r="J645" s="661" t="s">
        <v>2682</v>
      </c>
      <c r="K645" s="661" t="s">
        <v>2683</v>
      </c>
      <c r="L645" s="662">
        <v>278.75</v>
      </c>
      <c r="M645" s="662">
        <v>5853.75</v>
      </c>
      <c r="N645" s="661">
        <v>21</v>
      </c>
      <c r="O645" s="742">
        <v>11</v>
      </c>
      <c r="P645" s="662">
        <v>5853.75</v>
      </c>
      <c r="Q645" s="677">
        <v>1</v>
      </c>
      <c r="R645" s="661">
        <v>21</v>
      </c>
      <c r="S645" s="677">
        <v>1</v>
      </c>
      <c r="T645" s="742">
        <v>11</v>
      </c>
      <c r="U645" s="700">
        <v>1</v>
      </c>
    </row>
    <row r="646" spans="1:21" ht="14.4" customHeight="1" x14ac:dyDescent="0.3">
      <c r="A646" s="660">
        <v>11</v>
      </c>
      <c r="B646" s="661" t="s">
        <v>578</v>
      </c>
      <c r="C646" s="661">
        <v>89301112</v>
      </c>
      <c r="D646" s="740" t="s">
        <v>4351</v>
      </c>
      <c r="E646" s="741" t="s">
        <v>2631</v>
      </c>
      <c r="F646" s="661" t="s">
        <v>2622</v>
      </c>
      <c r="G646" s="661" t="s">
        <v>2677</v>
      </c>
      <c r="H646" s="661" t="s">
        <v>579</v>
      </c>
      <c r="I646" s="661" t="s">
        <v>3191</v>
      </c>
      <c r="J646" s="661" t="s">
        <v>3192</v>
      </c>
      <c r="K646" s="661" t="s">
        <v>3193</v>
      </c>
      <c r="L646" s="662">
        <v>1150</v>
      </c>
      <c r="M646" s="662">
        <v>1150</v>
      </c>
      <c r="N646" s="661">
        <v>1</v>
      </c>
      <c r="O646" s="742">
        <v>1</v>
      </c>
      <c r="P646" s="662"/>
      <c r="Q646" s="677">
        <v>0</v>
      </c>
      <c r="R646" s="661"/>
      <c r="S646" s="677">
        <v>0</v>
      </c>
      <c r="T646" s="742"/>
      <c r="U646" s="700">
        <v>0</v>
      </c>
    </row>
    <row r="647" spans="1:21" ht="14.4" customHeight="1" x14ac:dyDescent="0.3">
      <c r="A647" s="660">
        <v>11</v>
      </c>
      <c r="B647" s="661" t="s">
        <v>578</v>
      </c>
      <c r="C647" s="661">
        <v>89301112</v>
      </c>
      <c r="D647" s="740" t="s">
        <v>4351</v>
      </c>
      <c r="E647" s="741" t="s">
        <v>2631</v>
      </c>
      <c r="F647" s="661" t="s">
        <v>2622</v>
      </c>
      <c r="G647" s="661" t="s">
        <v>2906</v>
      </c>
      <c r="H647" s="661" t="s">
        <v>579</v>
      </c>
      <c r="I647" s="661" t="s">
        <v>3194</v>
      </c>
      <c r="J647" s="661" t="s">
        <v>2908</v>
      </c>
      <c r="K647" s="661" t="s">
        <v>3195</v>
      </c>
      <c r="L647" s="662">
        <v>553.15</v>
      </c>
      <c r="M647" s="662">
        <v>1659.4499999999998</v>
      </c>
      <c r="N647" s="661">
        <v>3</v>
      </c>
      <c r="O647" s="742">
        <v>1</v>
      </c>
      <c r="P647" s="662">
        <v>1659.4499999999998</v>
      </c>
      <c r="Q647" s="677">
        <v>1</v>
      </c>
      <c r="R647" s="661">
        <v>3</v>
      </c>
      <c r="S647" s="677">
        <v>1</v>
      </c>
      <c r="T647" s="742">
        <v>1</v>
      </c>
      <c r="U647" s="700">
        <v>1</v>
      </c>
    </row>
    <row r="648" spans="1:21" ht="14.4" customHeight="1" x14ac:dyDescent="0.3">
      <c r="A648" s="660">
        <v>11</v>
      </c>
      <c r="B648" s="661" t="s">
        <v>578</v>
      </c>
      <c r="C648" s="661">
        <v>89301112</v>
      </c>
      <c r="D648" s="740" t="s">
        <v>4351</v>
      </c>
      <c r="E648" s="741" t="s">
        <v>2631</v>
      </c>
      <c r="F648" s="661" t="s">
        <v>2622</v>
      </c>
      <c r="G648" s="661" t="s">
        <v>2906</v>
      </c>
      <c r="H648" s="661" t="s">
        <v>579</v>
      </c>
      <c r="I648" s="661" t="s">
        <v>2910</v>
      </c>
      <c r="J648" s="661" t="s">
        <v>2911</v>
      </c>
      <c r="K648" s="661" t="s">
        <v>2912</v>
      </c>
      <c r="L648" s="662">
        <v>553.15</v>
      </c>
      <c r="M648" s="662">
        <v>66377.999999999985</v>
      </c>
      <c r="N648" s="661">
        <v>120</v>
      </c>
      <c r="O648" s="742">
        <v>27</v>
      </c>
      <c r="P648" s="662">
        <v>66377.999999999985</v>
      </c>
      <c r="Q648" s="677">
        <v>1</v>
      </c>
      <c r="R648" s="661">
        <v>120</v>
      </c>
      <c r="S648" s="677">
        <v>1</v>
      </c>
      <c r="T648" s="742">
        <v>27</v>
      </c>
      <c r="U648" s="700">
        <v>1</v>
      </c>
    </row>
    <row r="649" spans="1:21" ht="14.4" customHeight="1" x14ac:dyDescent="0.3">
      <c r="A649" s="660">
        <v>11</v>
      </c>
      <c r="B649" s="661" t="s">
        <v>578</v>
      </c>
      <c r="C649" s="661">
        <v>89301112</v>
      </c>
      <c r="D649" s="740" t="s">
        <v>4351</v>
      </c>
      <c r="E649" s="741" t="s">
        <v>2631</v>
      </c>
      <c r="F649" s="661" t="s">
        <v>2622</v>
      </c>
      <c r="G649" s="661" t="s">
        <v>2684</v>
      </c>
      <c r="H649" s="661" t="s">
        <v>579</v>
      </c>
      <c r="I649" s="661" t="s">
        <v>674</v>
      </c>
      <c r="J649" s="661" t="s">
        <v>2839</v>
      </c>
      <c r="K649" s="661" t="s">
        <v>2840</v>
      </c>
      <c r="L649" s="662">
        <v>748.12</v>
      </c>
      <c r="M649" s="662">
        <v>3740.6</v>
      </c>
      <c r="N649" s="661">
        <v>5</v>
      </c>
      <c r="O649" s="742">
        <v>5</v>
      </c>
      <c r="P649" s="662">
        <v>3740.6</v>
      </c>
      <c r="Q649" s="677">
        <v>1</v>
      </c>
      <c r="R649" s="661">
        <v>5</v>
      </c>
      <c r="S649" s="677">
        <v>1</v>
      </c>
      <c r="T649" s="742">
        <v>5</v>
      </c>
      <c r="U649" s="700">
        <v>1</v>
      </c>
    </row>
    <row r="650" spans="1:21" ht="14.4" customHeight="1" x14ac:dyDescent="0.3">
      <c r="A650" s="660">
        <v>11</v>
      </c>
      <c r="B650" s="661" t="s">
        <v>578</v>
      </c>
      <c r="C650" s="661">
        <v>89301112</v>
      </c>
      <c r="D650" s="740" t="s">
        <v>4351</v>
      </c>
      <c r="E650" s="741" t="s">
        <v>2631</v>
      </c>
      <c r="F650" s="661" t="s">
        <v>2622</v>
      </c>
      <c r="G650" s="661" t="s">
        <v>2684</v>
      </c>
      <c r="H650" s="661" t="s">
        <v>579</v>
      </c>
      <c r="I650" s="661" t="s">
        <v>3059</v>
      </c>
      <c r="J650" s="661" t="s">
        <v>3060</v>
      </c>
      <c r="K650" s="661" t="s">
        <v>3061</v>
      </c>
      <c r="L650" s="662">
        <v>350</v>
      </c>
      <c r="M650" s="662">
        <v>350</v>
      </c>
      <c r="N650" s="661">
        <v>1</v>
      </c>
      <c r="O650" s="742">
        <v>1</v>
      </c>
      <c r="P650" s="662">
        <v>350</v>
      </c>
      <c r="Q650" s="677">
        <v>1</v>
      </c>
      <c r="R650" s="661">
        <v>1</v>
      </c>
      <c r="S650" s="677">
        <v>1</v>
      </c>
      <c r="T650" s="742">
        <v>1</v>
      </c>
      <c r="U650" s="700">
        <v>1</v>
      </c>
    </row>
    <row r="651" spans="1:21" ht="14.4" customHeight="1" x14ac:dyDescent="0.3">
      <c r="A651" s="660">
        <v>11</v>
      </c>
      <c r="B651" s="661" t="s">
        <v>578</v>
      </c>
      <c r="C651" s="661">
        <v>89301112</v>
      </c>
      <c r="D651" s="740" t="s">
        <v>4351</v>
      </c>
      <c r="E651" s="741" t="s">
        <v>2631</v>
      </c>
      <c r="F651" s="661" t="s">
        <v>2622</v>
      </c>
      <c r="G651" s="661" t="s">
        <v>2684</v>
      </c>
      <c r="H651" s="661" t="s">
        <v>579</v>
      </c>
      <c r="I651" s="661" t="s">
        <v>2717</v>
      </c>
      <c r="J651" s="661" t="s">
        <v>2718</v>
      </c>
      <c r="K651" s="661" t="s">
        <v>2719</v>
      </c>
      <c r="L651" s="662">
        <v>350</v>
      </c>
      <c r="M651" s="662">
        <v>350</v>
      </c>
      <c r="N651" s="661">
        <v>1</v>
      </c>
      <c r="O651" s="742">
        <v>1</v>
      </c>
      <c r="P651" s="662">
        <v>350</v>
      </c>
      <c r="Q651" s="677">
        <v>1</v>
      </c>
      <c r="R651" s="661">
        <v>1</v>
      </c>
      <c r="S651" s="677">
        <v>1</v>
      </c>
      <c r="T651" s="742">
        <v>1</v>
      </c>
      <c r="U651" s="700">
        <v>1</v>
      </c>
    </row>
    <row r="652" spans="1:21" ht="14.4" customHeight="1" x14ac:dyDescent="0.3">
      <c r="A652" s="660">
        <v>11</v>
      </c>
      <c r="B652" s="661" t="s">
        <v>578</v>
      </c>
      <c r="C652" s="661">
        <v>89301112</v>
      </c>
      <c r="D652" s="740" t="s">
        <v>4351</v>
      </c>
      <c r="E652" s="741" t="s">
        <v>2631</v>
      </c>
      <c r="F652" s="661" t="s">
        <v>2622</v>
      </c>
      <c r="G652" s="661" t="s">
        <v>2684</v>
      </c>
      <c r="H652" s="661" t="s">
        <v>579</v>
      </c>
      <c r="I652" s="661" t="s">
        <v>2916</v>
      </c>
      <c r="J652" s="661" t="s">
        <v>2917</v>
      </c>
      <c r="K652" s="661" t="s">
        <v>2918</v>
      </c>
      <c r="L652" s="662">
        <v>350</v>
      </c>
      <c r="M652" s="662">
        <v>700</v>
      </c>
      <c r="N652" s="661">
        <v>2</v>
      </c>
      <c r="O652" s="742">
        <v>2</v>
      </c>
      <c r="P652" s="662">
        <v>700</v>
      </c>
      <c r="Q652" s="677">
        <v>1</v>
      </c>
      <c r="R652" s="661">
        <v>2</v>
      </c>
      <c r="S652" s="677">
        <v>1</v>
      </c>
      <c r="T652" s="742">
        <v>2</v>
      </c>
      <c r="U652" s="700">
        <v>1</v>
      </c>
    </row>
    <row r="653" spans="1:21" ht="14.4" customHeight="1" x14ac:dyDescent="0.3">
      <c r="A653" s="660">
        <v>11</v>
      </c>
      <c r="B653" s="661" t="s">
        <v>578</v>
      </c>
      <c r="C653" s="661">
        <v>89301112</v>
      </c>
      <c r="D653" s="740" t="s">
        <v>4351</v>
      </c>
      <c r="E653" s="741" t="s">
        <v>2631</v>
      </c>
      <c r="F653" s="661" t="s">
        <v>2622</v>
      </c>
      <c r="G653" s="661" t="s">
        <v>2684</v>
      </c>
      <c r="H653" s="661" t="s">
        <v>579</v>
      </c>
      <c r="I653" s="661" t="s">
        <v>2919</v>
      </c>
      <c r="J653" s="661" t="s">
        <v>2920</v>
      </c>
      <c r="K653" s="661" t="s">
        <v>2921</v>
      </c>
      <c r="L653" s="662">
        <v>969.57</v>
      </c>
      <c r="M653" s="662">
        <v>969.57</v>
      </c>
      <c r="N653" s="661">
        <v>1</v>
      </c>
      <c r="O653" s="742">
        <v>1</v>
      </c>
      <c r="P653" s="662">
        <v>969.57</v>
      </c>
      <c r="Q653" s="677">
        <v>1</v>
      </c>
      <c r="R653" s="661">
        <v>1</v>
      </c>
      <c r="S653" s="677">
        <v>1</v>
      </c>
      <c r="T653" s="742">
        <v>1</v>
      </c>
      <c r="U653" s="700">
        <v>1</v>
      </c>
    </row>
    <row r="654" spans="1:21" ht="14.4" customHeight="1" x14ac:dyDescent="0.3">
      <c r="A654" s="660">
        <v>11</v>
      </c>
      <c r="B654" s="661" t="s">
        <v>578</v>
      </c>
      <c r="C654" s="661">
        <v>89301112</v>
      </c>
      <c r="D654" s="740" t="s">
        <v>4351</v>
      </c>
      <c r="E654" s="741" t="s">
        <v>2631</v>
      </c>
      <c r="F654" s="661" t="s">
        <v>2622</v>
      </c>
      <c r="G654" s="661" t="s">
        <v>2684</v>
      </c>
      <c r="H654" s="661" t="s">
        <v>579</v>
      </c>
      <c r="I654" s="661" t="s">
        <v>3065</v>
      </c>
      <c r="J654" s="661" t="s">
        <v>3066</v>
      </c>
      <c r="K654" s="661" t="s">
        <v>3067</v>
      </c>
      <c r="L654" s="662">
        <v>700</v>
      </c>
      <c r="M654" s="662">
        <v>700</v>
      </c>
      <c r="N654" s="661">
        <v>1</v>
      </c>
      <c r="O654" s="742">
        <v>1</v>
      </c>
      <c r="P654" s="662">
        <v>700</v>
      </c>
      <c r="Q654" s="677">
        <v>1</v>
      </c>
      <c r="R654" s="661">
        <v>1</v>
      </c>
      <c r="S654" s="677">
        <v>1</v>
      </c>
      <c r="T654" s="742">
        <v>1</v>
      </c>
      <c r="U654" s="700">
        <v>1</v>
      </c>
    </row>
    <row r="655" spans="1:21" ht="14.4" customHeight="1" x14ac:dyDescent="0.3">
      <c r="A655" s="660">
        <v>11</v>
      </c>
      <c r="B655" s="661" t="s">
        <v>578</v>
      </c>
      <c r="C655" s="661">
        <v>89301112</v>
      </c>
      <c r="D655" s="740" t="s">
        <v>4351</v>
      </c>
      <c r="E655" s="741" t="s">
        <v>2631</v>
      </c>
      <c r="F655" s="661" t="s">
        <v>2622</v>
      </c>
      <c r="G655" s="661" t="s">
        <v>2684</v>
      </c>
      <c r="H655" s="661" t="s">
        <v>579</v>
      </c>
      <c r="I655" s="661" t="s">
        <v>3068</v>
      </c>
      <c r="J655" s="661" t="s">
        <v>3069</v>
      </c>
      <c r="K655" s="661" t="s">
        <v>3070</v>
      </c>
      <c r="L655" s="662">
        <v>180</v>
      </c>
      <c r="M655" s="662">
        <v>900</v>
      </c>
      <c r="N655" s="661">
        <v>5</v>
      </c>
      <c r="O655" s="742">
        <v>5</v>
      </c>
      <c r="P655" s="662">
        <v>720</v>
      </c>
      <c r="Q655" s="677">
        <v>0.8</v>
      </c>
      <c r="R655" s="661">
        <v>4</v>
      </c>
      <c r="S655" s="677">
        <v>0.8</v>
      </c>
      <c r="T655" s="742">
        <v>4</v>
      </c>
      <c r="U655" s="700">
        <v>0.8</v>
      </c>
    </row>
    <row r="656" spans="1:21" ht="14.4" customHeight="1" x14ac:dyDescent="0.3">
      <c r="A656" s="660">
        <v>11</v>
      </c>
      <c r="B656" s="661" t="s">
        <v>578</v>
      </c>
      <c r="C656" s="661">
        <v>89301112</v>
      </c>
      <c r="D656" s="740" t="s">
        <v>4351</v>
      </c>
      <c r="E656" s="741" t="s">
        <v>2631</v>
      </c>
      <c r="F656" s="661" t="s">
        <v>2622</v>
      </c>
      <c r="G656" s="661" t="s">
        <v>2684</v>
      </c>
      <c r="H656" s="661" t="s">
        <v>579</v>
      </c>
      <c r="I656" s="661" t="s">
        <v>3196</v>
      </c>
      <c r="J656" s="661" t="s">
        <v>3197</v>
      </c>
      <c r="K656" s="661" t="s">
        <v>3198</v>
      </c>
      <c r="L656" s="662">
        <v>250</v>
      </c>
      <c r="M656" s="662">
        <v>250</v>
      </c>
      <c r="N656" s="661">
        <v>1</v>
      </c>
      <c r="O656" s="742">
        <v>1</v>
      </c>
      <c r="P656" s="662">
        <v>250</v>
      </c>
      <c r="Q656" s="677">
        <v>1</v>
      </c>
      <c r="R656" s="661">
        <v>1</v>
      </c>
      <c r="S656" s="677">
        <v>1</v>
      </c>
      <c r="T656" s="742">
        <v>1</v>
      </c>
      <c r="U656" s="700">
        <v>1</v>
      </c>
    </row>
    <row r="657" spans="1:21" ht="14.4" customHeight="1" x14ac:dyDescent="0.3">
      <c r="A657" s="660">
        <v>11</v>
      </c>
      <c r="B657" s="661" t="s">
        <v>578</v>
      </c>
      <c r="C657" s="661">
        <v>89301112</v>
      </c>
      <c r="D657" s="740" t="s">
        <v>4351</v>
      </c>
      <c r="E657" s="741" t="s">
        <v>2631</v>
      </c>
      <c r="F657" s="661" t="s">
        <v>2622</v>
      </c>
      <c r="G657" s="661" t="s">
        <v>2684</v>
      </c>
      <c r="H657" s="661" t="s">
        <v>579</v>
      </c>
      <c r="I657" s="661" t="s">
        <v>3199</v>
      </c>
      <c r="J657" s="661" t="s">
        <v>3200</v>
      </c>
      <c r="K657" s="661" t="s">
        <v>3201</v>
      </c>
      <c r="L657" s="662">
        <v>100</v>
      </c>
      <c r="M657" s="662">
        <v>200</v>
      </c>
      <c r="N657" s="661">
        <v>2</v>
      </c>
      <c r="O657" s="742">
        <v>2</v>
      </c>
      <c r="P657" s="662">
        <v>100</v>
      </c>
      <c r="Q657" s="677">
        <v>0.5</v>
      </c>
      <c r="R657" s="661">
        <v>1</v>
      </c>
      <c r="S657" s="677">
        <v>0.5</v>
      </c>
      <c r="T657" s="742">
        <v>1</v>
      </c>
      <c r="U657" s="700">
        <v>0.5</v>
      </c>
    </row>
    <row r="658" spans="1:21" ht="14.4" customHeight="1" x14ac:dyDescent="0.3">
      <c r="A658" s="660">
        <v>11</v>
      </c>
      <c r="B658" s="661" t="s">
        <v>578</v>
      </c>
      <c r="C658" s="661">
        <v>89301112</v>
      </c>
      <c r="D658" s="740" t="s">
        <v>4351</v>
      </c>
      <c r="E658" s="741" t="s">
        <v>2631</v>
      </c>
      <c r="F658" s="661" t="s">
        <v>2622</v>
      </c>
      <c r="G658" s="661" t="s">
        <v>2684</v>
      </c>
      <c r="H658" s="661" t="s">
        <v>579</v>
      </c>
      <c r="I658" s="661" t="s">
        <v>3202</v>
      </c>
      <c r="J658" s="661" t="s">
        <v>3203</v>
      </c>
      <c r="K658" s="661"/>
      <c r="L658" s="662">
        <v>750</v>
      </c>
      <c r="M658" s="662">
        <v>750</v>
      </c>
      <c r="N658" s="661">
        <v>1</v>
      </c>
      <c r="O658" s="742">
        <v>1</v>
      </c>
      <c r="P658" s="662"/>
      <c r="Q658" s="677">
        <v>0</v>
      </c>
      <c r="R658" s="661"/>
      <c r="S658" s="677">
        <v>0</v>
      </c>
      <c r="T658" s="742"/>
      <c r="U658" s="700">
        <v>0</v>
      </c>
    </row>
    <row r="659" spans="1:21" ht="14.4" customHeight="1" x14ac:dyDescent="0.3">
      <c r="A659" s="660">
        <v>11</v>
      </c>
      <c r="B659" s="661" t="s">
        <v>578</v>
      </c>
      <c r="C659" s="661">
        <v>89301112</v>
      </c>
      <c r="D659" s="740" t="s">
        <v>4351</v>
      </c>
      <c r="E659" s="741" t="s">
        <v>2631</v>
      </c>
      <c r="F659" s="661" t="s">
        <v>2622</v>
      </c>
      <c r="G659" s="661" t="s">
        <v>2684</v>
      </c>
      <c r="H659" s="661" t="s">
        <v>579</v>
      </c>
      <c r="I659" s="661" t="s">
        <v>3204</v>
      </c>
      <c r="J659" s="661" t="s">
        <v>3205</v>
      </c>
      <c r="K659" s="661" t="s">
        <v>3206</v>
      </c>
      <c r="L659" s="662">
        <v>600</v>
      </c>
      <c r="M659" s="662">
        <v>2400</v>
      </c>
      <c r="N659" s="661">
        <v>4</v>
      </c>
      <c r="O659" s="742">
        <v>3</v>
      </c>
      <c r="P659" s="662">
        <v>2400</v>
      </c>
      <c r="Q659" s="677">
        <v>1</v>
      </c>
      <c r="R659" s="661">
        <v>4</v>
      </c>
      <c r="S659" s="677">
        <v>1</v>
      </c>
      <c r="T659" s="742">
        <v>3</v>
      </c>
      <c r="U659" s="700">
        <v>1</v>
      </c>
    </row>
    <row r="660" spans="1:21" ht="14.4" customHeight="1" x14ac:dyDescent="0.3">
      <c r="A660" s="660">
        <v>11</v>
      </c>
      <c r="B660" s="661" t="s">
        <v>578</v>
      </c>
      <c r="C660" s="661">
        <v>89301112</v>
      </c>
      <c r="D660" s="740" t="s">
        <v>4351</v>
      </c>
      <c r="E660" s="741" t="s">
        <v>2631</v>
      </c>
      <c r="F660" s="661" t="s">
        <v>2622</v>
      </c>
      <c r="G660" s="661" t="s">
        <v>2684</v>
      </c>
      <c r="H660" s="661" t="s">
        <v>579</v>
      </c>
      <c r="I660" s="661" t="s">
        <v>3207</v>
      </c>
      <c r="J660" s="661" t="s">
        <v>3208</v>
      </c>
      <c r="K660" s="661" t="s">
        <v>3209</v>
      </c>
      <c r="L660" s="662">
        <v>245.11</v>
      </c>
      <c r="M660" s="662">
        <v>490.22</v>
      </c>
      <c r="N660" s="661">
        <v>2</v>
      </c>
      <c r="O660" s="742">
        <v>2</v>
      </c>
      <c r="P660" s="662">
        <v>245.11</v>
      </c>
      <c r="Q660" s="677">
        <v>0.5</v>
      </c>
      <c r="R660" s="661">
        <v>1</v>
      </c>
      <c r="S660" s="677">
        <v>0.5</v>
      </c>
      <c r="T660" s="742">
        <v>1</v>
      </c>
      <c r="U660" s="700">
        <v>0.5</v>
      </c>
    </row>
    <row r="661" spans="1:21" ht="14.4" customHeight="1" x14ac:dyDescent="0.3">
      <c r="A661" s="660">
        <v>11</v>
      </c>
      <c r="B661" s="661" t="s">
        <v>578</v>
      </c>
      <c r="C661" s="661">
        <v>89301112</v>
      </c>
      <c r="D661" s="740" t="s">
        <v>4351</v>
      </c>
      <c r="E661" s="741" t="s">
        <v>2631</v>
      </c>
      <c r="F661" s="661" t="s">
        <v>2622</v>
      </c>
      <c r="G661" s="661" t="s">
        <v>2684</v>
      </c>
      <c r="H661" s="661" t="s">
        <v>579</v>
      </c>
      <c r="I661" s="661" t="s">
        <v>3210</v>
      </c>
      <c r="J661" s="661" t="s">
        <v>3211</v>
      </c>
      <c r="K661" s="661"/>
      <c r="L661" s="662">
        <v>705.67</v>
      </c>
      <c r="M661" s="662">
        <v>705.67</v>
      </c>
      <c r="N661" s="661">
        <v>1</v>
      </c>
      <c r="O661" s="742">
        <v>1</v>
      </c>
      <c r="P661" s="662">
        <v>705.67</v>
      </c>
      <c r="Q661" s="677">
        <v>1</v>
      </c>
      <c r="R661" s="661">
        <v>1</v>
      </c>
      <c r="S661" s="677">
        <v>1</v>
      </c>
      <c r="T661" s="742">
        <v>1</v>
      </c>
      <c r="U661" s="700">
        <v>1</v>
      </c>
    </row>
    <row r="662" spans="1:21" ht="14.4" customHeight="1" x14ac:dyDescent="0.3">
      <c r="A662" s="660">
        <v>11</v>
      </c>
      <c r="B662" s="661" t="s">
        <v>578</v>
      </c>
      <c r="C662" s="661">
        <v>89301112</v>
      </c>
      <c r="D662" s="740" t="s">
        <v>4351</v>
      </c>
      <c r="E662" s="741" t="s">
        <v>2631</v>
      </c>
      <c r="F662" s="661" t="s">
        <v>2622</v>
      </c>
      <c r="G662" s="661" t="s">
        <v>2684</v>
      </c>
      <c r="H662" s="661" t="s">
        <v>579</v>
      </c>
      <c r="I662" s="661" t="s">
        <v>2927</v>
      </c>
      <c r="J662" s="661" t="s">
        <v>2928</v>
      </c>
      <c r="K662" s="661" t="s">
        <v>2929</v>
      </c>
      <c r="L662" s="662">
        <v>1600</v>
      </c>
      <c r="M662" s="662">
        <v>3200</v>
      </c>
      <c r="N662" s="661">
        <v>2</v>
      </c>
      <c r="O662" s="742">
        <v>2</v>
      </c>
      <c r="P662" s="662">
        <v>3200</v>
      </c>
      <c r="Q662" s="677">
        <v>1</v>
      </c>
      <c r="R662" s="661">
        <v>2</v>
      </c>
      <c r="S662" s="677">
        <v>1</v>
      </c>
      <c r="T662" s="742">
        <v>2</v>
      </c>
      <c r="U662" s="700">
        <v>1</v>
      </c>
    </row>
    <row r="663" spans="1:21" ht="14.4" customHeight="1" x14ac:dyDescent="0.3">
      <c r="A663" s="660">
        <v>11</v>
      </c>
      <c r="B663" s="661" t="s">
        <v>578</v>
      </c>
      <c r="C663" s="661">
        <v>89301112</v>
      </c>
      <c r="D663" s="740" t="s">
        <v>4351</v>
      </c>
      <c r="E663" s="741" t="s">
        <v>2631</v>
      </c>
      <c r="F663" s="661" t="s">
        <v>2622</v>
      </c>
      <c r="G663" s="661" t="s">
        <v>2684</v>
      </c>
      <c r="H663" s="661" t="s">
        <v>579</v>
      </c>
      <c r="I663" s="661" t="s">
        <v>3212</v>
      </c>
      <c r="J663" s="661" t="s">
        <v>3213</v>
      </c>
      <c r="K663" s="661"/>
      <c r="L663" s="662">
        <v>100</v>
      </c>
      <c r="M663" s="662">
        <v>100</v>
      </c>
      <c r="N663" s="661">
        <v>1</v>
      </c>
      <c r="O663" s="742">
        <v>1</v>
      </c>
      <c r="P663" s="662"/>
      <c r="Q663" s="677">
        <v>0</v>
      </c>
      <c r="R663" s="661"/>
      <c r="S663" s="677">
        <v>0</v>
      </c>
      <c r="T663" s="742"/>
      <c r="U663" s="700">
        <v>0</v>
      </c>
    </row>
    <row r="664" spans="1:21" ht="14.4" customHeight="1" x14ac:dyDescent="0.3">
      <c r="A664" s="660">
        <v>11</v>
      </c>
      <c r="B664" s="661" t="s">
        <v>578</v>
      </c>
      <c r="C664" s="661">
        <v>89301112</v>
      </c>
      <c r="D664" s="740" t="s">
        <v>4351</v>
      </c>
      <c r="E664" s="741" t="s">
        <v>2631</v>
      </c>
      <c r="F664" s="661" t="s">
        <v>2622</v>
      </c>
      <c r="G664" s="661" t="s">
        <v>2684</v>
      </c>
      <c r="H664" s="661" t="s">
        <v>579</v>
      </c>
      <c r="I664" s="661" t="s">
        <v>3214</v>
      </c>
      <c r="J664" s="661" t="s">
        <v>3215</v>
      </c>
      <c r="K664" s="661" t="s">
        <v>3216</v>
      </c>
      <c r="L664" s="662">
        <v>1243.8699999999999</v>
      </c>
      <c r="M664" s="662">
        <v>1243.8699999999999</v>
      </c>
      <c r="N664" s="661">
        <v>1</v>
      </c>
      <c r="O664" s="742">
        <v>1</v>
      </c>
      <c r="P664" s="662"/>
      <c r="Q664" s="677">
        <v>0</v>
      </c>
      <c r="R664" s="661"/>
      <c r="S664" s="677">
        <v>0</v>
      </c>
      <c r="T664" s="742"/>
      <c r="U664" s="700">
        <v>0</v>
      </c>
    </row>
    <row r="665" spans="1:21" ht="14.4" customHeight="1" x14ac:dyDescent="0.3">
      <c r="A665" s="660">
        <v>11</v>
      </c>
      <c r="B665" s="661" t="s">
        <v>578</v>
      </c>
      <c r="C665" s="661">
        <v>89301112</v>
      </c>
      <c r="D665" s="740" t="s">
        <v>4351</v>
      </c>
      <c r="E665" s="741" t="s">
        <v>2631</v>
      </c>
      <c r="F665" s="661" t="s">
        <v>2622</v>
      </c>
      <c r="G665" s="661" t="s">
        <v>2684</v>
      </c>
      <c r="H665" s="661" t="s">
        <v>579</v>
      </c>
      <c r="I665" s="661" t="s">
        <v>3217</v>
      </c>
      <c r="J665" s="661" t="s">
        <v>3218</v>
      </c>
      <c r="K665" s="661" t="s">
        <v>3219</v>
      </c>
      <c r="L665" s="662">
        <v>679.94</v>
      </c>
      <c r="M665" s="662">
        <v>679.94</v>
      </c>
      <c r="N665" s="661">
        <v>1</v>
      </c>
      <c r="O665" s="742">
        <v>1</v>
      </c>
      <c r="P665" s="662"/>
      <c r="Q665" s="677">
        <v>0</v>
      </c>
      <c r="R665" s="661"/>
      <c r="S665" s="677">
        <v>0</v>
      </c>
      <c r="T665" s="742"/>
      <c r="U665" s="700">
        <v>0</v>
      </c>
    </row>
    <row r="666" spans="1:21" ht="14.4" customHeight="1" x14ac:dyDescent="0.3">
      <c r="A666" s="660">
        <v>11</v>
      </c>
      <c r="B666" s="661" t="s">
        <v>578</v>
      </c>
      <c r="C666" s="661">
        <v>89301112</v>
      </c>
      <c r="D666" s="740" t="s">
        <v>4351</v>
      </c>
      <c r="E666" s="741" t="s">
        <v>2631</v>
      </c>
      <c r="F666" s="661" t="s">
        <v>2622</v>
      </c>
      <c r="G666" s="661" t="s">
        <v>3220</v>
      </c>
      <c r="H666" s="661" t="s">
        <v>579</v>
      </c>
      <c r="I666" s="661" t="s">
        <v>2903</v>
      </c>
      <c r="J666" s="661" t="s">
        <v>2904</v>
      </c>
      <c r="K666" s="661" t="s">
        <v>2905</v>
      </c>
      <c r="L666" s="662">
        <v>35.75</v>
      </c>
      <c r="M666" s="662">
        <v>71.5</v>
      </c>
      <c r="N666" s="661">
        <v>2</v>
      </c>
      <c r="O666" s="742">
        <v>1</v>
      </c>
      <c r="P666" s="662"/>
      <c r="Q666" s="677">
        <v>0</v>
      </c>
      <c r="R666" s="661"/>
      <c r="S666" s="677">
        <v>0</v>
      </c>
      <c r="T666" s="742"/>
      <c r="U666" s="700">
        <v>0</v>
      </c>
    </row>
    <row r="667" spans="1:21" ht="14.4" customHeight="1" x14ac:dyDescent="0.3">
      <c r="A667" s="660">
        <v>11</v>
      </c>
      <c r="B667" s="661" t="s">
        <v>578</v>
      </c>
      <c r="C667" s="661">
        <v>89301112</v>
      </c>
      <c r="D667" s="740" t="s">
        <v>4351</v>
      </c>
      <c r="E667" s="741" t="s">
        <v>2631</v>
      </c>
      <c r="F667" s="661" t="s">
        <v>2622</v>
      </c>
      <c r="G667" s="661" t="s">
        <v>2720</v>
      </c>
      <c r="H667" s="661" t="s">
        <v>579</v>
      </c>
      <c r="I667" s="661" t="s">
        <v>2685</v>
      </c>
      <c r="J667" s="661" t="s">
        <v>2686</v>
      </c>
      <c r="K667" s="661" t="s">
        <v>2687</v>
      </c>
      <c r="L667" s="662">
        <v>492.18</v>
      </c>
      <c r="M667" s="662">
        <v>492.18</v>
      </c>
      <c r="N667" s="661">
        <v>1</v>
      </c>
      <c r="O667" s="742">
        <v>1</v>
      </c>
      <c r="P667" s="662">
        <v>492.18</v>
      </c>
      <c r="Q667" s="677">
        <v>1</v>
      </c>
      <c r="R667" s="661">
        <v>1</v>
      </c>
      <c r="S667" s="677">
        <v>1</v>
      </c>
      <c r="T667" s="742">
        <v>1</v>
      </c>
      <c r="U667" s="700">
        <v>1</v>
      </c>
    </row>
    <row r="668" spans="1:21" ht="14.4" customHeight="1" x14ac:dyDescent="0.3">
      <c r="A668" s="660">
        <v>11</v>
      </c>
      <c r="B668" s="661" t="s">
        <v>578</v>
      </c>
      <c r="C668" s="661">
        <v>89301112</v>
      </c>
      <c r="D668" s="740" t="s">
        <v>4351</v>
      </c>
      <c r="E668" s="741" t="s">
        <v>2631</v>
      </c>
      <c r="F668" s="661" t="s">
        <v>2622</v>
      </c>
      <c r="G668" s="661" t="s">
        <v>2720</v>
      </c>
      <c r="H668" s="661" t="s">
        <v>579</v>
      </c>
      <c r="I668" s="661" t="s">
        <v>674</v>
      </c>
      <c r="J668" s="661" t="s">
        <v>2839</v>
      </c>
      <c r="K668" s="661" t="s">
        <v>2840</v>
      </c>
      <c r="L668" s="662">
        <v>748.12</v>
      </c>
      <c r="M668" s="662">
        <v>748.12</v>
      </c>
      <c r="N668" s="661">
        <v>1</v>
      </c>
      <c r="O668" s="742">
        <v>1</v>
      </c>
      <c r="P668" s="662">
        <v>748.12</v>
      </c>
      <c r="Q668" s="677">
        <v>1</v>
      </c>
      <c r="R668" s="661">
        <v>1</v>
      </c>
      <c r="S668" s="677">
        <v>1</v>
      </c>
      <c r="T668" s="742">
        <v>1</v>
      </c>
      <c r="U668" s="700">
        <v>1</v>
      </c>
    </row>
    <row r="669" spans="1:21" ht="14.4" customHeight="1" x14ac:dyDescent="0.3">
      <c r="A669" s="660">
        <v>11</v>
      </c>
      <c r="B669" s="661" t="s">
        <v>578</v>
      </c>
      <c r="C669" s="661">
        <v>89301112</v>
      </c>
      <c r="D669" s="740" t="s">
        <v>4351</v>
      </c>
      <c r="E669" s="741" t="s">
        <v>2631</v>
      </c>
      <c r="F669" s="661" t="s">
        <v>2622</v>
      </c>
      <c r="G669" s="661" t="s">
        <v>2720</v>
      </c>
      <c r="H669" s="661" t="s">
        <v>579</v>
      </c>
      <c r="I669" s="661" t="s">
        <v>2717</v>
      </c>
      <c r="J669" s="661" t="s">
        <v>2718</v>
      </c>
      <c r="K669" s="661" t="s">
        <v>2719</v>
      </c>
      <c r="L669" s="662">
        <v>350</v>
      </c>
      <c r="M669" s="662">
        <v>350</v>
      </c>
      <c r="N669" s="661">
        <v>1</v>
      </c>
      <c r="O669" s="742">
        <v>1</v>
      </c>
      <c r="P669" s="662"/>
      <c r="Q669" s="677">
        <v>0</v>
      </c>
      <c r="R669" s="661"/>
      <c r="S669" s="677">
        <v>0</v>
      </c>
      <c r="T669" s="742"/>
      <c r="U669" s="700">
        <v>0</v>
      </c>
    </row>
    <row r="670" spans="1:21" ht="14.4" customHeight="1" x14ac:dyDescent="0.3">
      <c r="A670" s="660">
        <v>11</v>
      </c>
      <c r="B670" s="661" t="s">
        <v>578</v>
      </c>
      <c r="C670" s="661">
        <v>89301112</v>
      </c>
      <c r="D670" s="740" t="s">
        <v>4351</v>
      </c>
      <c r="E670" s="741" t="s">
        <v>2631</v>
      </c>
      <c r="F670" s="661" t="s">
        <v>2622</v>
      </c>
      <c r="G670" s="661" t="s">
        <v>2720</v>
      </c>
      <c r="H670" s="661" t="s">
        <v>579</v>
      </c>
      <c r="I670" s="661" t="s">
        <v>2691</v>
      </c>
      <c r="J670" s="661" t="s">
        <v>2692</v>
      </c>
      <c r="K670" s="661" t="s">
        <v>2693</v>
      </c>
      <c r="L670" s="662">
        <v>500</v>
      </c>
      <c r="M670" s="662">
        <v>500</v>
      </c>
      <c r="N670" s="661">
        <v>1</v>
      </c>
      <c r="O670" s="742">
        <v>1</v>
      </c>
      <c r="P670" s="662">
        <v>500</v>
      </c>
      <c r="Q670" s="677">
        <v>1</v>
      </c>
      <c r="R670" s="661">
        <v>1</v>
      </c>
      <c r="S670" s="677">
        <v>1</v>
      </c>
      <c r="T670" s="742">
        <v>1</v>
      </c>
      <c r="U670" s="700">
        <v>1</v>
      </c>
    </row>
    <row r="671" spans="1:21" ht="14.4" customHeight="1" x14ac:dyDescent="0.3">
      <c r="A671" s="660">
        <v>11</v>
      </c>
      <c r="B671" s="661" t="s">
        <v>578</v>
      </c>
      <c r="C671" s="661">
        <v>89301112</v>
      </c>
      <c r="D671" s="740" t="s">
        <v>4351</v>
      </c>
      <c r="E671" s="741" t="s">
        <v>2631</v>
      </c>
      <c r="F671" s="661" t="s">
        <v>2622</v>
      </c>
      <c r="G671" s="661" t="s">
        <v>2720</v>
      </c>
      <c r="H671" s="661" t="s">
        <v>579</v>
      </c>
      <c r="I671" s="661" t="s">
        <v>2697</v>
      </c>
      <c r="J671" s="661" t="s">
        <v>2698</v>
      </c>
      <c r="K671" s="661" t="s">
        <v>2699</v>
      </c>
      <c r="L671" s="662">
        <v>971.25</v>
      </c>
      <c r="M671" s="662">
        <v>971.25</v>
      </c>
      <c r="N671" s="661">
        <v>1</v>
      </c>
      <c r="O671" s="742">
        <v>1</v>
      </c>
      <c r="P671" s="662">
        <v>971.25</v>
      </c>
      <c r="Q671" s="677">
        <v>1</v>
      </c>
      <c r="R671" s="661">
        <v>1</v>
      </c>
      <c r="S671" s="677">
        <v>1</v>
      </c>
      <c r="T671" s="742">
        <v>1</v>
      </c>
      <c r="U671" s="700">
        <v>1</v>
      </c>
    </row>
    <row r="672" spans="1:21" ht="14.4" customHeight="1" x14ac:dyDescent="0.3">
      <c r="A672" s="660">
        <v>11</v>
      </c>
      <c r="B672" s="661" t="s">
        <v>578</v>
      </c>
      <c r="C672" s="661">
        <v>89301112</v>
      </c>
      <c r="D672" s="740" t="s">
        <v>4351</v>
      </c>
      <c r="E672" s="741" t="s">
        <v>2631</v>
      </c>
      <c r="F672" s="661" t="s">
        <v>2622</v>
      </c>
      <c r="G672" s="661" t="s">
        <v>2720</v>
      </c>
      <c r="H672" s="661" t="s">
        <v>579</v>
      </c>
      <c r="I672" s="661" t="s">
        <v>3068</v>
      </c>
      <c r="J672" s="661" t="s">
        <v>3069</v>
      </c>
      <c r="K672" s="661" t="s">
        <v>3070</v>
      </c>
      <c r="L672" s="662">
        <v>180</v>
      </c>
      <c r="M672" s="662">
        <v>180</v>
      </c>
      <c r="N672" s="661">
        <v>1</v>
      </c>
      <c r="O672" s="742">
        <v>1</v>
      </c>
      <c r="P672" s="662">
        <v>180</v>
      </c>
      <c r="Q672" s="677">
        <v>1</v>
      </c>
      <c r="R672" s="661">
        <v>1</v>
      </c>
      <c r="S672" s="677">
        <v>1</v>
      </c>
      <c r="T672" s="742">
        <v>1</v>
      </c>
      <c r="U672" s="700">
        <v>1</v>
      </c>
    </row>
    <row r="673" spans="1:21" ht="14.4" customHeight="1" x14ac:dyDescent="0.3">
      <c r="A673" s="660">
        <v>11</v>
      </c>
      <c r="B673" s="661" t="s">
        <v>578</v>
      </c>
      <c r="C673" s="661">
        <v>89301112</v>
      </c>
      <c r="D673" s="740" t="s">
        <v>4351</v>
      </c>
      <c r="E673" s="741" t="s">
        <v>2631</v>
      </c>
      <c r="F673" s="661" t="s">
        <v>2622</v>
      </c>
      <c r="G673" s="661" t="s">
        <v>2720</v>
      </c>
      <c r="H673" s="661" t="s">
        <v>579</v>
      </c>
      <c r="I673" s="661" t="s">
        <v>3214</v>
      </c>
      <c r="J673" s="661" t="s">
        <v>3215</v>
      </c>
      <c r="K673" s="661" t="s">
        <v>3216</v>
      </c>
      <c r="L673" s="662">
        <v>1243.8699999999999</v>
      </c>
      <c r="M673" s="662">
        <v>1243.8699999999999</v>
      </c>
      <c r="N673" s="661">
        <v>1</v>
      </c>
      <c r="O673" s="742">
        <v>1</v>
      </c>
      <c r="P673" s="662">
        <v>1243.8699999999999</v>
      </c>
      <c r="Q673" s="677">
        <v>1</v>
      </c>
      <c r="R673" s="661">
        <v>1</v>
      </c>
      <c r="S673" s="677">
        <v>1</v>
      </c>
      <c r="T673" s="742">
        <v>1</v>
      </c>
      <c r="U673" s="700">
        <v>1</v>
      </c>
    </row>
    <row r="674" spans="1:21" ht="14.4" customHeight="1" x14ac:dyDescent="0.3">
      <c r="A674" s="660">
        <v>11</v>
      </c>
      <c r="B674" s="661" t="s">
        <v>578</v>
      </c>
      <c r="C674" s="661">
        <v>89301112</v>
      </c>
      <c r="D674" s="740" t="s">
        <v>4351</v>
      </c>
      <c r="E674" s="741" t="s">
        <v>2631</v>
      </c>
      <c r="F674" s="661" t="s">
        <v>2622</v>
      </c>
      <c r="G674" s="661" t="s">
        <v>2720</v>
      </c>
      <c r="H674" s="661" t="s">
        <v>579</v>
      </c>
      <c r="I674" s="661" t="s">
        <v>3221</v>
      </c>
      <c r="J674" s="661" t="s">
        <v>3222</v>
      </c>
      <c r="K674" s="661" t="s">
        <v>3223</v>
      </c>
      <c r="L674" s="662">
        <v>600</v>
      </c>
      <c r="M674" s="662">
        <v>600</v>
      </c>
      <c r="N674" s="661">
        <v>1</v>
      </c>
      <c r="O674" s="742">
        <v>1</v>
      </c>
      <c r="P674" s="662">
        <v>600</v>
      </c>
      <c r="Q674" s="677">
        <v>1</v>
      </c>
      <c r="R674" s="661">
        <v>1</v>
      </c>
      <c r="S674" s="677">
        <v>1</v>
      </c>
      <c r="T674" s="742">
        <v>1</v>
      </c>
      <c r="U674" s="700">
        <v>1</v>
      </c>
    </row>
    <row r="675" spans="1:21" ht="14.4" customHeight="1" x14ac:dyDescent="0.3">
      <c r="A675" s="660">
        <v>11</v>
      </c>
      <c r="B675" s="661" t="s">
        <v>578</v>
      </c>
      <c r="C675" s="661">
        <v>89301112</v>
      </c>
      <c r="D675" s="740" t="s">
        <v>4351</v>
      </c>
      <c r="E675" s="741" t="s">
        <v>2631</v>
      </c>
      <c r="F675" s="661" t="s">
        <v>2622</v>
      </c>
      <c r="G675" s="661" t="s">
        <v>2720</v>
      </c>
      <c r="H675" s="661" t="s">
        <v>579</v>
      </c>
      <c r="I675" s="661" t="s">
        <v>3224</v>
      </c>
      <c r="J675" s="661" t="s">
        <v>3225</v>
      </c>
      <c r="K675" s="661" t="s">
        <v>3226</v>
      </c>
      <c r="L675" s="662">
        <v>150</v>
      </c>
      <c r="M675" s="662">
        <v>150</v>
      </c>
      <c r="N675" s="661">
        <v>1</v>
      </c>
      <c r="O675" s="742">
        <v>1</v>
      </c>
      <c r="P675" s="662"/>
      <c r="Q675" s="677">
        <v>0</v>
      </c>
      <c r="R675" s="661"/>
      <c r="S675" s="677">
        <v>0</v>
      </c>
      <c r="T675" s="742"/>
      <c r="U675" s="700">
        <v>0</v>
      </c>
    </row>
    <row r="676" spans="1:21" ht="14.4" customHeight="1" x14ac:dyDescent="0.3">
      <c r="A676" s="660">
        <v>11</v>
      </c>
      <c r="B676" s="661" t="s">
        <v>578</v>
      </c>
      <c r="C676" s="661">
        <v>89301112</v>
      </c>
      <c r="D676" s="740" t="s">
        <v>4351</v>
      </c>
      <c r="E676" s="741" t="s">
        <v>2631</v>
      </c>
      <c r="F676" s="661" t="s">
        <v>2622</v>
      </c>
      <c r="G676" s="661" t="s">
        <v>2720</v>
      </c>
      <c r="H676" s="661" t="s">
        <v>579</v>
      </c>
      <c r="I676" s="661" t="s">
        <v>3227</v>
      </c>
      <c r="J676" s="661" t="s">
        <v>3228</v>
      </c>
      <c r="K676" s="661" t="s">
        <v>3229</v>
      </c>
      <c r="L676" s="662">
        <v>732.48</v>
      </c>
      <c r="M676" s="662">
        <v>732.48</v>
      </c>
      <c r="N676" s="661">
        <v>1</v>
      </c>
      <c r="O676" s="742">
        <v>1</v>
      </c>
      <c r="P676" s="662">
        <v>732.48</v>
      </c>
      <c r="Q676" s="677">
        <v>1</v>
      </c>
      <c r="R676" s="661">
        <v>1</v>
      </c>
      <c r="S676" s="677">
        <v>1</v>
      </c>
      <c r="T676" s="742">
        <v>1</v>
      </c>
      <c r="U676" s="700">
        <v>1</v>
      </c>
    </row>
    <row r="677" spans="1:21" ht="14.4" customHeight="1" x14ac:dyDescent="0.3">
      <c r="A677" s="660">
        <v>11</v>
      </c>
      <c r="B677" s="661" t="s">
        <v>578</v>
      </c>
      <c r="C677" s="661">
        <v>89301112</v>
      </c>
      <c r="D677" s="740" t="s">
        <v>4351</v>
      </c>
      <c r="E677" s="741" t="s">
        <v>2631</v>
      </c>
      <c r="F677" s="661" t="s">
        <v>2622</v>
      </c>
      <c r="G677" s="661" t="s">
        <v>2724</v>
      </c>
      <c r="H677" s="661" t="s">
        <v>579</v>
      </c>
      <c r="I677" s="661" t="s">
        <v>2862</v>
      </c>
      <c r="J677" s="661" t="s">
        <v>2863</v>
      </c>
      <c r="K677" s="661" t="s">
        <v>2783</v>
      </c>
      <c r="L677" s="662">
        <v>950</v>
      </c>
      <c r="M677" s="662">
        <v>950</v>
      </c>
      <c r="N677" s="661">
        <v>1</v>
      </c>
      <c r="O677" s="742">
        <v>1</v>
      </c>
      <c r="P677" s="662">
        <v>950</v>
      </c>
      <c r="Q677" s="677">
        <v>1</v>
      </c>
      <c r="R677" s="661">
        <v>1</v>
      </c>
      <c r="S677" s="677">
        <v>1</v>
      </c>
      <c r="T677" s="742">
        <v>1</v>
      </c>
      <c r="U677" s="700">
        <v>1</v>
      </c>
    </row>
    <row r="678" spans="1:21" ht="14.4" customHeight="1" x14ac:dyDescent="0.3">
      <c r="A678" s="660">
        <v>11</v>
      </c>
      <c r="B678" s="661" t="s">
        <v>578</v>
      </c>
      <c r="C678" s="661">
        <v>89301112</v>
      </c>
      <c r="D678" s="740" t="s">
        <v>4351</v>
      </c>
      <c r="E678" s="741" t="s">
        <v>2631</v>
      </c>
      <c r="F678" s="661" t="s">
        <v>2622</v>
      </c>
      <c r="G678" s="661" t="s">
        <v>2724</v>
      </c>
      <c r="H678" s="661" t="s">
        <v>579</v>
      </c>
      <c r="I678" s="661" t="s">
        <v>2678</v>
      </c>
      <c r="J678" s="661" t="s">
        <v>2679</v>
      </c>
      <c r="K678" s="661" t="s">
        <v>2680</v>
      </c>
      <c r="L678" s="662">
        <v>200</v>
      </c>
      <c r="M678" s="662">
        <v>1600</v>
      </c>
      <c r="N678" s="661">
        <v>8</v>
      </c>
      <c r="O678" s="742">
        <v>4</v>
      </c>
      <c r="P678" s="662">
        <v>1600</v>
      </c>
      <c r="Q678" s="677">
        <v>1</v>
      </c>
      <c r="R678" s="661">
        <v>8</v>
      </c>
      <c r="S678" s="677">
        <v>1</v>
      </c>
      <c r="T678" s="742">
        <v>4</v>
      </c>
      <c r="U678" s="700">
        <v>1</v>
      </c>
    </row>
    <row r="679" spans="1:21" ht="14.4" customHeight="1" x14ac:dyDescent="0.3">
      <c r="A679" s="660">
        <v>11</v>
      </c>
      <c r="B679" s="661" t="s">
        <v>578</v>
      </c>
      <c r="C679" s="661">
        <v>89301112</v>
      </c>
      <c r="D679" s="740" t="s">
        <v>4351</v>
      </c>
      <c r="E679" s="741" t="s">
        <v>2631</v>
      </c>
      <c r="F679" s="661" t="s">
        <v>2622</v>
      </c>
      <c r="G679" s="661" t="s">
        <v>2724</v>
      </c>
      <c r="H679" s="661" t="s">
        <v>579</v>
      </c>
      <c r="I679" s="661" t="s">
        <v>2681</v>
      </c>
      <c r="J679" s="661" t="s">
        <v>2682</v>
      </c>
      <c r="K679" s="661" t="s">
        <v>2683</v>
      </c>
      <c r="L679" s="662">
        <v>278.75</v>
      </c>
      <c r="M679" s="662">
        <v>1672.5</v>
      </c>
      <c r="N679" s="661">
        <v>6</v>
      </c>
      <c r="O679" s="742">
        <v>3</v>
      </c>
      <c r="P679" s="662">
        <v>1672.5</v>
      </c>
      <c r="Q679" s="677">
        <v>1</v>
      </c>
      <c r="R679" s="661">
        <v>6</v>
      </c>
      <c r="S679" s="677">
        <v>1</v>
      </c>
      <c r="T679" s="742">
        <v>3</v>
      </c>
      <c r="U679" s="700">
        <v>1</v>
      </c>
    </row>
    <row r="680" spans="1:21" ht="14.4" customHeight="1" x14ac:dyDescent="0.3">
      <c r="A680" s="660">
        <v>11</v>
      </c>
      <c r="B680" s="661" t="s">
        <v>578</v>
      </c>
      <c r="C680" s="661">
        <v>89301112</v>
      </c>
      <c r="D680" s="740" t="s">
        <v>4351</v>
      </c>
      <c r="E680" s="741" t="s">
        <v>2631</v>
      </c>
      <c r="F680" s="661" t="s">
        <v>2622</v>
      </c>
      <c r="G680" s="661" t="s">
        <v>3084</v>
      </c>
      <c r="H680" s="661" t="s">
        <v>579</v>
      </c>
      <c r="I680" s="661" t="s">
        <v>2910</v>
      </c>
      <c r="J680" s="661" t="s">
        <v>2911</v>
      </c>
      <c r="K680" s="661" t="s">
        <v>2912</v>
      </c>
      <c r="L680" s="662">
        <v>553.15</v>
      </c>
      <c r="M680" s="662">
        <v>29870.100000000002</v>
      </c>
      <c r="N680" s="661">
        <v>54</v>
      </c>
      <c r="O680" s="742">
        <v>11</v>
      </c>
      <c r="P680" s="662">
        <v>21572.850000000002</v>
      </c>
      <c r="Q680" s="677">
        <v>0.72222222222222221</v>
      </c>
      <c r="R680" s="661">
        <v>39</v>
      </c>
      <c r="S680" s="677">
        <v>0.72222222222222221</v>
      </c>
      <c r="T680" s="742">
        <v>8</v>
      </c>
      <c r="U680" s="700">
        <v>0.72727272727272729</v>
      </c>
    </row>
    <row r="681" spans="1:21" ht="14.4" customHeight="1" x14ac:dyDescent="0.3">
      <c r="A681" s="660">
        <v>11</v>
      </c>
      <c r="B681" s="661" t="s">
        <v>578</v>
      </c>
      <c r="C681" s="661">
        <v>89301112</v>
      </c>
      <c r="D681" s="740" t="s">
        <v>4351</v>
      </c>
      <c r="E681" s="741" t="s">
        <v>2632</v>
      </c>
      <c r="F681" s="661" t="s">
        <v>2621</v>
      </c>
      <c r="G681" s="661" t="s">
        <v>3230</v>
      </c>
      <c r="H681" s="661" t="s">
        <v>579</v>
      </c>
      <c r="I681" s="661" t="s">
        <v>3231</v>
      </c>
      <c r="J681" s="661" t="s">
        <v>3232</v>
      </c>
      <c r="K681" s="661" t="s">
        <v>3233</v>
      </c>
      <c r="L681" s="662">
        <v>0</v>
      </c>
      <c r="M681" s="662">
        <v>0</v>
      </c>
      <c r="N681" s="661">
        <v>4</v>
      </c>
      <c r="O681" s="742">
        <v>4</v>
      </c>
      <c r="P681" s="662"/>
      <c r="Q681" s="677"/>
      <c r="R681" s="661"/>
      <c r="S681" s="677">
        <v>0</v>
      </c>
      <c r="T681" s="742"/>
      <c r="U681" s="700">
        <v>0</v>
      </c>
    </row>
    <row r="682" spans="1:21" ht="14.4" customHeight="1" x14ac:dyDescent="0.3">
      <c r="A682" s="660">
        <v>11</v>
      </c>
      <c r="B682" s="661" t="s">
        <v>578</v>
      </c>
      <c r="C682" s="661">
        <v>89301112</v>
      </c>
      <c r="D682" s="740" t="s">
        <v>4351</v>
      </c>
      <c r="E682" s="741" t="s">
        <v>2632</v>
      </c>
      <c r="F682" s="661" t="s">
        <v>2621</v>
      </c>
      <c r="G682" s="661" t="s">
        <v>2877</v>
      </c>
      <c r="H682" s="661" t="s">
        <v>579</v>
      </c>
      <c r="I682" s="661" t="s">
        <v>2878</v>
      </c>
      <c r="J682" s="661" t="s">
        <v>2879</v>
      </c>
      <c r="K682" s="661" t="s">
        <v>2880</v>
      </c>
      <c r="L682" s="662">
        <v>111.31</v>
      </c>
      <c r="M682" s="662">
        <v>556.54999999999995</v>
      </c>
      <c r="N682" s="661">
        <v>5</v>
      </c>
      <c r="O682" s="742">
        <v>1</v>
      </c>
      <c r="P682" s="662"/>
      <c r="Q682" s="677">
        <v>0</v>
      </c>
      <c r="R682" s="661"/>
      <c r="S682" s="677">
        <v>0</v>
      </c>
      <c r="T682" s="742"/>
      <c r="U682" s="700">
        <v>0</v>
      </c>
    </row>
    <row r="683" spans="1:21" ht="14.4" customHeight="1" x14ac:dyDescent="0.3">
      <c r="A683" s="660">
        <v>11</v>
      </c>
      <c r="B683" s="661" t="s">
        <v>578</v>
      </c>
      <c r="C683" s="661">
        <v>89301112</v>
      </c>
      <c r="D683" s="740" t="s">
        <v>4351</v>
      </c>
      <c r="E683" s="741" t="s">
        <v>2632</v>
      </c>
      <c r="F683" s="661" t="s">
        <v>2621</v>
      </c>
      <c r="G683" s="661" t="s">
        <v>2976</v>
      </c>
      <c r="H683" s="661" t="s">
        <v>579</v>
      </c>
      <c r="I683" s="661" t="s">
        <v>2004</v>
      </c>
      <c r="J683" s="661" t="s">
        <v>2005</v>
      </c>
      <c r="K683" s="661" t="s">
        <v>2977</v>
      </c>
      <c r="L683" s="662">
        <v>163.9</v>
      </c>
      <c r="M683" s="662">
        <v>327.8</v>
      </c>
      <c r="N683" s="661">
        <v>2</v>
      </c>
      <c r="O683" s="742">
        <v>0.5</v>
      </c>
      <c r="P683" s="662"/>
      <c r="Q683" s="677">
        <v>0</v>
      </c>
      <c r="R683" s="661"/>
      <c r="S683" s="677">
        <v>0</v>
      </c>
      <c r="T683" s="742"/>
      <c r="U683" s="700">
        <v>0</v>
      </c>
    </row>
    <row r="684" spans="1:21" ht="14.4" customHeight="1" x14ac:dyDescent="0.3">
      <c r="A684" s="660">
        <v>11</v>
      </c>
      <c r="B684" s="661" t="s">
        <v>578</v>
      </c>
      <c r="C684" s="661">
        <v>89301112</v>
      </c>
      <c r="D684" s="740" t="s">
        <v>4351</v>
      </c>
      <c r="E684" s="741" t="s">
        <v>2632</v>
      </c>
      <c r="F684" s="661" t="s">
        <v>2621</v>
      </c>
      <c r="G684" s="661" t="s">
        <v>2881</v>
      </c>
      <c r="H684" s="661" t="s">
        <v>579</v>
      </c>
      <c r="I684" s="661" t="s">
        <v>2978</v>
      </c>
      <c r="J684" s="661" t="s">
        <v>2883</v>
      </c>
      <c r="K684" s="661" t="s">
        <v>2979</v>
      </c>
      <c r="L684" s="662">
        <v>166.97</v>
      </c>
      <c r="M684" s="662">
        <v>1168.79</v>
      </c>
      <c r="N684" s="661">
        <v>7</v>
      </c>
      <c r="O684" s="742">
        <v>4</v>
      </c>
      <c r="P684" s="662">
        <v>333.94</v>
      </c>
      <c r="Q684" s="677">
        <v>0.2857142857142857</v>
      </c>
      <c r="R684" s="661">
        <v>2</v>
      </c>
      <c r="S684" s="677">
        <v>0.2857142857142857</v>
      </c>
      <c r="T684" s="742">
        <v>1</v>
      </c>
      <c r="U684" s="700">
        <v>0.25</v>
      </c>
    </row>
    <row r="685" spans="1:21" ht="14.4" customHeight="1" x14ac:dyDescent="0.3">
      <c r="A685" s="660">
        <v>11</v>
      </c>
      <c r="B685" s="661" t="s">
        <v>578</v>
      </c>
      <c r="C685" s="661">
        <v>89301112</v>
      </c>
      <c r="D685" s="740" t="s">
        <v>4351</v>
      </c>
      <c r="E685" s="741" t="s">
        <v>2632</v>
      </c>
      <c r="F685" s="661" t="s">
        <v>2621</v>
      </c>
      <c r="G685" s="661" t="s">
        <v>2881</v>
      </c>
      <c r="H685" s="661" t="s">
        <v>579</v>
      </c>
      <c r="I685" s="661" t="s">
        <v>2882</v>
      </c>
      <c r="J685" s="661" t="s">
        <v>2883</v>
      </c>
      <c r="K685" s="661" t="s">
        <v>2884</v>
      </c>
      <c r="L685" s="662">
        <v>0</v>
      </c>
      <c r="M685" s="662">
        <v>0</v>
      </c>
      <c r="N685" s="661">
        <v>14</v>
      </c>
      <c r="O685" s="742">
        <v>13.5</v>
      </c>
      <c r="P685" s="662">
        <v>0</v>
      </c>
      <c r="Q685" s="677"/>
      <c r="R685" s="661">
        <v>2</v>
      </c>
      <c r="S685" s="677">
        <v>0.14285714285714285</v>
      </c>
      <c r="T685" s="742">
        <v>2</v>
      </c>
      <c r="U685" s="700">
        <v>0.14814814814814814</v>
      </c>
    </row>
    <row r="686" spans="1:21" ht="14.4" customHeight="1" x14ac:dyDescent="0.3">
      <c r="A686" s="660">
        <v>11</v>
      </c>
      <c r="B686" s="661" t="s">
        <v>578</v>
      </c>
      <c r="C686" s="661">
        <v>89301112</v>
      </c>
      <c r="D686" s="740" t="s">
        <v>4351</v>
      </c>
      <c r="E686" s="741" t="s">
        <v>2632</v>
      </c>
      <c r="F686" s="661" t="s">
        <v>2621</v>
      </c>
      <c r="G686" s="661" t="s">
        <v>2881</v>
      </c>
      <c r="H686" s="661" t="s">
        <v>579</v>
      </c>
      <c r="I686" s="661" t="s">
        <v>2885</v>
      </c>
      <c r="J686" s="661" t="s">
        <v>2883</v>
      </c>
      <c r="K686" s="661" t="s">
        <v>2886</v>
      </c>
      <c r="L686" s="662">
        <v>0</v>
      </c>
      <c r="M686" s="662">
        <v>0</v>
      </c>
      <c r="N686" s="661">
        <v>1</v>
      </c>
      <c r="O686" s="742">
        <v>1</v>
      </c>
      <c r="P686" s="662"/>
      <c r="Q686" s="677"/>
      <c r="R686" s="661"/>
      <c r="S686" s="677">
        <v>0</v>
      </c>
      <c r="T686" s="742"/>
      <c r="U686" s="700">
        <v>0</v>
      </c>
    </row>
    <row r="687" spans="1:21" ht="14.4" customHeight="1" x14ac:dyDescent="0.3">
      <c r="A687" s="660">
        <v>11</v>
      </c>
      <c r="B687" s="661" t="s">
        <v>578</v>
      </c>
      <c r="C687" s="661">
        <v>89301112</v>
      </c>
      <c r="D687" s="740" t="s">
        <v>4351</v>
      </c>
      <c r="E687" s="741" t="s">
        <v>2632</v>
      </c>
      <c r="F687" s="661" t="s">
        <v>2621</v>
      </c>
      <c r="G687" s="661" t="s">
        <v>3111</v>
      </c>
      <c r="H687" s="661" t="s">
        <v>579</v>
      </c>
      <c r="I687" s="661" t="s">
        <v>3234</v>
      </c>
      <c r="J687" s="661" t="s">
        <v>3235</v>
      </c>
      <c r="K687" s="661" t="s">
        <v>859</v>
      </c>
      <c r="L687" s="662">
        <v>0</v>
      </c>
      <c r="M687" s="662">
        <v>0</v>
      </c>
      <c r="N687" s="661">
        <v>3</v>
      </c>
      <c r="O687" s="742">
        <v>0.5</v>
      </c>
      <c r="P687" s="662"/>
      <c r="Q687" s="677"/>
      <c r="R687" s="661"/>
      <c r="S687" s="677">
        <v>0</v>
      </c>
      <c r="T687" s="742"/>
      <c r="U687" s="700">
        <v>0</v>
      </c>
    </row>
    <row r="688" spans="1:21" ht="14.4" customHeight="1" x14ac:dyDescent="0.3">
      <c r="A688" s="660">
        <v>11</v>
      </c>
      <c r="B688" s="661" t="s">
        <v>578</v>
      </c>
      <c r="C688" s="661">
        <v>89301112</v>
      </c>
      <c r="D688" s="740" t="s">
        <v>4351</v>
      </c>
      <c r="E688" s="741" t="s">
        <v>2632</v>
      </c>
      <c r="F688" s="661" t="s">
        <v>2621</v>
      </c>
      <c r="G688" s="661" t="s">
        <v>3236</v>
      </c>
      <c r="H688" s="661" t="s">
        <v>579</v>
      </c>
      <c r="I688" s="661" t="s">
        <v>3237</v>
      </c>
      <c r="J688" s="661" t="s">
        <v>3238</v>
      </c>
      <c r="K688" s="661" t="s">
        <v>3239</v>
      </c>
      <c r="L688" s="662">
        <v>647.77</v>
      </c>
      <c r="M688" s="662">
        <v>647.77</v>
      </c>
      <c r="N688" s="661">
        <v>1</v>
      </c>
      <c r="O688" s="742">
        <v>0.5</v>
      </c>
      <c r="P688" s="662"/>
      <c r="Q688" s="677">
        <v>0</v>
      </c>
      <c r="R688" s="661"/>
      <c r="S688" s="677">
        <v>0</v>
      </c>
      <c r="T688" s="742"/>
      <c r="U688" s="700">
        <v>0</v>
      </c>
    </row>
    <row r="689" spans="1:21" ht="14.4" customHeight="1" x14ac:dyDescent="0.3">
      <c r="A689" s="660">
        <v>11</v>
      </c>
      <c r="B689" s="661" t="s">
        <v>578</v>
      </c>
      <c r="C689" s="661">
        <v>89301112</v>
      </c>
      <c r="D689" s="740" t="s">
        <v>4351</v>
      </c>
      <c r="E689" s="741" t="s">
        <v>2632</v>
      </c>
      <c r="F689" s="661" t="s">
        <v>2621</v>
      </c>
      <c r="G689" s="661" t="s">
        <v>3240</v>
      </c>
      <c r="H689" s="661" t="s">
        <v>579</v>
      </c>
      <c r="I689" s="661" t="s">
        <v>3241</v>
      </c>
      <c r="J689" s="661" t="s">
        <v>3242</v>
      </c>
      <c r="K689" s="661" t="s">
        <v>3243</v>
      </c>
      <c r="L689" s="662">
        <v>854.11</v>
      </c>
      <c r="M689" s="662">
        <v>4270.55</v>
      </c>
      <c r="N689" s="661">
        <v>5</v>
      </c>
      <c r="O689" s="742">
        <v>1</v>
      </c>
      <c r="P689" s="662"/>
      <c r="Q689" s="677">
        <v>0</v>
      </c>
      <c r="R689" s="661"/>
      <c r="S689" s="677">
        <v>0</v>
      </c>
      <c r="T689" s="742"/>
      <c r="U689" s="700">
        <v>0</v>
      </c>
    </row>
    <row r="690" spans="1:21" ht="14.4" customHeight="1" x14ac:dyDescent="0.3">
      <c r="A690" s="660">
        <v>11</v>
      </c>
      <c r="B690" s="661" t="s">
        <v>578</v>
      </c>
      <c r="C690" s="661">
        <v>89301112</v>
      </c>
      <c r="D690" s="740" t="s">
        <v>4351</v>
      </c>
      <c r="E690" s="741" t="s">
        <v>2632</v>
      </c>
      <c r="F690" s="661" t="s">
        <v>2621</v>
      </c>
      <c r="G690" s="661" t="s">
        <v>2848</v>
      </c>
      <c r="H690" s="661" t="s">
        <v>579</v>
      </c>
      <c r="I690" s="661" t="s">
        <v>2849</v>
      </c>
      <c r="J690" s="661" t="s">
        <v>2850</v>
      </c>
      <c r="K690" s="661" t="s">
        <v>881</v>
      </c>
      <c r="L690" s="662">
        <v>78.64</v>
      </c>
      <c r="M690" s="662">
        <v>78.64</v>
      </c>
      <c r="N690" s="661">
        <v>1</v>
      </c>
      <c r="O690" s="742">
        <v>1</v>
      </c>
      <c r="P690" s="662"/>
      <c r="Q690" s="677">
        <v>0</v>
      </c>
      <c r="R690" s="661"/>
      <c r="S690" s="677">
        <v>0</v>
      </c>
      <c r="T690" s="742"/>
      <c r="U690" s="700">
        <v>0</v>
      </c>
    </row>
    <row r="691" spans="1:21" ht="14.4" customHeight="1" x14ac:dyDescent="0.3">
      <c r="A691" s="660">
        <v>11</v>
      </c>
      <c r="B691" s="661" t="s">
        <v>578</v>
      </c>
      <c r="C691" s="661">
        <v>89301112</v>
      </c>
      <c r="D691" s="740" t="s">
        <v>4351</v>
      </c>
      <c r="E691" s="741" t="s">
        <v>2632</v>
      </c>
      <c r="F691" s="661" t="s">
        <v>2622</v>
      </c>
      <c r="G691" s="661" t="s">
        <v>2895</v>
      </c>
      <c r="H691" s="661" t="s">
        <v>579</v>
      </c>
      <c r="I691" s="661" t="s">
        <v>3244</v>
      </c>
      <c r="J691" s="661" t="s">
        <v>3245</v>
      </c>
      <c r="K691" s="661" t="s">
        <v>3037</v>
      </c>
      <c r="L691" s="662">
        <v>300</v>
      </c>
      <c r="M691" s="662">
        <v>300</v>
      </c>
      <c r="N691" s="661">
        <v>1</v>
      </c>
      <c r="O691" s="742">
        <v>1</v>
      </c>
      <c r="P691" s="662"/>
      <c r="Q691" s="677">
        <v>0</v>
      </c>
      <c r="R691" s="661"/>
      <c r="S691" s="677">
        <v>0</v>
      </c>
      <c r="T691" s="742"/>
      <c r="U691" s="700">
        <v>0</v>
      </c>
    </row>
    <row r="692" spans="1:21" ht="14.4" customHeight="1" x14ac:dyDescent="0.3">
      <c r="A692" s="660">
        <v>11</v>
      </c>
      <c r="B692" s="661" t="s">
        <v>578</v>
      </c>
      <c r="C692" s="661">
        <v>89301112</v>
      </c>
      <c r="D692" s="740" t="s">
        <v>4351</v>
      </c>
      <c r="E692" s="741" t="s">
        <v>2632</v>
      </c>
      <c r="F692" s="661" t="s">
        <v>2622</v>
      </c>
      <c r="G692" s="661" t="s">
        <v>2895</v>
      </c>
      <c r="H692" s="661" t="s">
        <v>579</v>
      </c>
      <c r="I692" s="661" t="s">
        <v>2896</v>
      </c>
      <c r="J692" s="661" t="s">
        <v>2897</v>
      </c>
      <c r="K692" s="661" t="s">
        <v>2898</v>
      </c>
      <c r="L692" s="662">
        <v>0</v>
      </c>
      <c r="M692" s="662">
        <v>0</v>
      </c>
      <c r="N692" s="661">
        <v>10</v>
      </c>
      <c r="O692" s="742">
        <v>6</v>
      </c>
      <c r="P692" s="662"/>
      <c r="Q692" s="677"/>
      <c r="R692" s="661"/>
      <c r="S692" s="677">
        <v>0</v>
      </c>
      <c r="T692" s="742"/>
      <c r="U692" s="700">
        <v>0</v>
      </c>
    </row>
    <row r="693" spans="1:21" ht="14.4" customHeight="1" x14ac:dyDescent="0.3">
      <c r="A693" s="660">
        <v>11</v>
      </c>
      <c r="B693" s="661" t="s">
        <v>578</v>
      </c>
      <c r="C693" s="661">
        <v>89301112</v>
      </c>
      <c r="D693" s="740" t="s">
        <v>4351</v>
      </c>
      <c r="E693" s="741" t="s">
        <v>2632</v>
      </c>
      <c r="F693" s="661" t="s">
        <v>2622</v>
      </c>
      <c r="G693" s="661" t="s">
        <v>2899</v>
      </c>
      <c r="H693" s="661" t="s">
        <v>579</v>
      </c>
      <c r="I693" s="661" t="s">
        <v>3246</v>
      </c>
      <c r="J693" s="661" t="s">
        <v>3247</v>
      </c>
      <c r="K693" s="661" t="s">
        <v>3248</v>
      </c>
      <c r="L693" s="662">
        <v>34.200000000000003</v>
      </c>
      <c r="M693" s="662">
        <v>34.200000000000003</v>
      </c>
      <c r="N693" s="661">
        <v>1</v>
      </c>
      <c r="O693" s="742">
        <v>1</v>
      </c>
      <c r="P693" s="662">
        <v>34.200000000000003</v>
      </c>
      <c r="Q693" s="677">
        <v>1</v>
      </c>
      <c r="R693" s="661">
        <v>1</v>
      </c>
      <c r="S693" s="677">
        <v>1</v>
      </c>
      <c r="T693" s="742">
        <v>1</v>
      </c>
      <c r="U693" s="700">
        <v>1</v>
      </c>
    </row>
    <row r="694" spans="1:21" ht="14.4" customHeight="1" x14ac:dyDescent="0.3">
      <c r="A694" s="660">
        <v>11</v>
      </c>
      <c r="B694" s="661" t="s">
        <v>578</v>
      </c>
      <c r="C694" s="661">
        <v>89301112</v>
      </c>
      <c r="D694" s="740" t="s">
        <v>4351</v>
      </c>
      <c r="E694" s="741" t="s">
        <v>2632</v>
      </c>
      <c r="F694" s="661" t="s">
        <v>2622</v>
      </c>
      <c r="G694" s="661" t="s">
        <v>2677</v>
      </c>
      <c r="H694" s="661" t="s">
        <v>579</v>
      </c>
      <c r="I694" s="661" t="s">
        <v>3050</v>
      </c>
      <c r="J694" s="661" t="s">
        <v>3051</v>
      </c>
      <c r="K694" s="661" t="s">
        <v>3052</v>
      </c>
      <c r="L694" s="662">
        <v>1075</v>
      </c>
      <c r="M694" s="662">
        <v>2150</v>
      </c>
      <c r="N694" s="661">
        <v>2</v>
      </c>
      <c r="O694" s="742">
        <v>2</v>
      </c>
      <c r="P694" s="662">
        <v>2150</v>
      </c>
      <c r="Q694" s="677">
        <v>1</v>
      </c>
      <c r="R694" s="661">
        <v>2</v>
      </c>
      <c r="S694" s="677">
        <v>1</v>
      </c>
      <c r="T694" s="742">
        <v>2</v>
      </c>
      <c r="U694" s="700">
        <v>1</v>
      </c>
    </row>
    <row r="695" spans="1:21" ht="14.4" customHeight="1" x14ac:dyDescent="0.3">
      <c r="A695" s="660">
        <v>11</v>
      </c>
      <c r="B695" s="661" t="s">
        <v>578</v>
      </c>
      <c r="C695" s="661">
        <v>89301112</v>
      </c>
      <c r="D695" s="740" t="s">
        <v>4351</v>
      </c>
      <c r="E695" s="741" t="s">
        <v>2632</v>
      </c>
      <c r="F695" s="661" t="s">
        <v>2622</v>
      </c>
      <c r="G695" s="661" t="s">
        <v>2677</v>
      </c>
      <c r="H695" s="661" t="s">
        <v>579</v>
      </c>
      <c r="I695" s="661" t="s">
        <v>3249</v>
      </c>
      <c r="J695" s="661" t="s">
        <v>3250</v>
      </c>
      <c r="K695" s="661" t="s">
        <v>3251</v>
      </c>
      <c r="L695" s="662">
        <v>25800</v>
      </c>
      <c r="M695" s="662">
        <v>25800</v>
      </c>
      <c r="N695" s="661">
        <v>1</v>
      </c>
      <c r="O695" s="742">
        <v>1</v>
      </c>
      <c r="P695" s="662"/>
      <c r="Q695" s="677">
        <v>0</v>
      </c>
      <c r="R695" s="661"/>
      <c r="S695" s="677">
        <v>0</v>
      </c>
      <c r="T695" s="742"/>
      <c r="U695" s="700">
        <v>0</v>
      </c>
    </row>
    <row r="696" spans="1:21" ht="14.4" customHeight="1" x14ac:dyDescent="0.3">
      <c r="A696" s="660">
        <v>11</v>
      </c>
      <c r="B696" s="661" t="s">
        <v>578</v>
      </c>
      <c r="C696" s="661">
        <v>89301112</v>
      </c>
      <c r="D696" s="740" t="s">
        <v>4351</v>
      </c>
      <c r="E696" s="741" t="s">
        <v>2632</v>
      </c>
      <c r="F696" s="661" t="s">
        <v>2622</v>
      </c>
      <c r="G696" s="661" t="s">
        <v>2677</v>
      </c>
      <c r="H696" s="661" t="s">
        <v>579</v>
      </c>
      <c r="I696" s="661" t="s">
        <v>2678</v>
      </c>
      <c r="J696" s="661" t="s">
        <v>2679</v>
      </c>
      <c r="K696" s="661" t="s">
        <v>2680</v>
      </c>
      <c r="L696" s="662">
        <v>200</v>
      </c>
      <c r="M696" s="662">
        <v>200</v>
      </c>
      <c r="N696" s="661">
        <v>1</v>
      </c>
      <c r="O696" s="742">
        <v>1</v>
      </c>
      <c r="P696" s="662"/>
      <c r="Q696" s="677">
        <v>0</v>
      </c>
      <c r="R696" s="661"/>
      <c r="S696" s="677">
        <v>0</v>
      </c>
      <c r="T696" s="742"/>
      <c r="U696" s="700">
        <v>0</v>
      </c>
    </row>
    <row r="697" spans="1:21" ht="14.4" customHeight="1" x14ac:dyDescent="0.3">
      <c r="A697" s="660">
        <v>11</v>
      </c>
      <c r="B697" s="661" t="s">
        <v>578</v>
      </c>
      <c r="C697" s="661">
        <v>89301112</v>
      </c>
      <c r="D697" s="740" t="s">
        <v>4351</v>
      </c>
      <c r="E697" s="741" t="s">
        <v>2632</v>
      </c>
      <c r="F697" s="661" t="s">
        <v>2622</v>
      </c>
      <c r="G697" s="661" t="s">
        <v>2677</v>
      </c>
      <c r="H697" s="661" t="s">
        <v>579</v>
      </c>
      <c r="I697" s="661" t="s">
        <v>2681</v>
      </c>
      <c r="J697" s="661" t="s">
        <v>2682</v>
      </c>
      <c r="K697" s="661" t="s">
        <v>2683</v>
      </c>
      <c r="L697" s="662">
        <v>278.75</v>
      </c>
      <c r="M697" s="662">
        <v>1115</v>
      </c>
      <c r="N697" s="661">
        <v>4</v>
      </c>
      <c r="O697" s="742">
        <v>2</v>
      </c>
      <c r="P697" s="662">
        <v>1115</v>
      </c>
      <c r="Q697" s="677">
        <v>1</v>
      </c>
      <c r="R697" s="661">
        <v>4</v>
      </c>
      <c r="S697" s="677">
        <v>1</v>
      </c>
      <c r="T697" s="742">
        <v>2</v>
      </c>
      <c r="U697" s="700">
        <v>1</v>
      </c>
    </row>
    <row r="698" spans="1:21" ht="14.4" customHeight="1" x14ac:dyDescent="0.3">
      <c r="A698" s="660">
        <v>11</v>
      </c>
      <c r="B698" s="661" t="s">
        <v>578</v>
      </c>
      <c r="C698" s="661">
        <v>89301112</v>
      </c>
      <c r="D698" s="740" t="s">
        <v>4351</v>
      </c>
      <c r="E698" s="741" t="s">
        <v>2632</v>
      </c>
      <c r="F698" s="661" t="s">
        <v>2622</v>
      </c>
      <c r="G698" s="661" t="s">
        <v>2906</v>
      </c>
      <c r="H698" s="661" t="s">
        <v>579</v>
      </c>
      <c r="I698" s="661" t="s">
        <v>3252</v>
      </c>
      <c r="J698" s="661" t="s">
        <v>3253</v>
      </c>
      <c r="K698" s="661" t="s">
        <v>3254</v>
      </c>
      <c r="L698" s="662">
        <v>3000</v>
      </c>
      <c r="M698" s="662">
        <v>3000</v>
      </c>
      <c r="N698" s="661">
        <v>1</v>
      </c>
      <c r="O698" s="742">
        <v>1</v>
      </c>
      <c r="P698" s="662"/>
      <c r="Q698" s="677">
        <v>0</v>
      </c>
      <c r="R698" s="661"/>
      <c r="S698" s="677">
        <v>0</v>
      </c>
      <c r="T698" s="742"/>
      <c r="U698" s="700">
        <v>0</v>
      </c>
    </row>
    <row r="699" spans="1:21" ht="14.4" customHeight="1" x14ac:dyDescent="0.3">
      <c r="A699" s="660">
        <v>11</v>
      </c>
      <c r="B699" s="661" t="s">
        <v>578</v>
      </c>
      <c r="C699" s="661">
        <v>89301112</v>
      </c>
      <c r="D699" s="740" t="s">
        <v>4351</v>
      </c>
      <c r="E699" s="741" t="s">
        <v>2632</v>
      </c>
      <c r="F699" s="661" t="s">
        <v>2622</v>
      </c>
      <c r="G699" s="661" t="s">
        <v>2906</v>
      </c>
      <c r="H699" s="661" t="s">
        <v>579</v>
      </c>
      <c r="I699" s="661" t="s">
        <v>2910</v>
      </c>
      <c r="J699" s="661" t="s">
        <v>2911</v>
      </c>
      <c r="K699" s="661" t="s">
        <v>2912</v>
      </c>
      <c r="L699" s="662">
        <v>553.15</v>
      </c>
      <c r="M699" s="662">
        <v>14935.050000000001</v>
      </c>
      <c r="N699" s="661">
        <v>27</v>
      </c>
      <c r="O699" s="742">
        <v>9</v>
      </c>
      <c r="P699" s="662">
        <v>3318.8999999999996</v>
      </c>
      <c r="Q699" s="677">
        <v>0.22222222222222218</v>
      </c>
      <c r="R699" s="661">
        <v>6</v>
      </c>
      <c r="S699" s="677">
        <v>0.22222222222222221</v>
      </c>
      <c r="T699" s="742">
        <v>2</v>
      </c>
      <c r="U699" s="700">
        <v>0.22222222222222221</v>
      </c>
    </row>
    <row r="700" spans="1:21" ht="14.4" customHeight="1" x14ac:dyDescent="0.3">
      <c r="A700" s="660">
        <v>11</v>
      </c>
      <c r="B700" s="661" t="s">
        <v>578</v>
      </c>
      <c r="C700" s="661">
        <v>89301112</v>
      </c>
      <c r="D700" s="740" t="s">
        <v>4351</v>
      </c>
      <c r="E700" s="741" t="s">
        <v>2632</v>
      </c>
      <c r="F700" s="661" t="s">
        <v>2622</v>
      </c>
      <c r="G700" s="661" t="s">
        <v>2684</v>
      </c>
      <c r="H700" s="661" t="s">
        <v>579</v>
      </c>
      <c r="I700" s="661" t="s">
        <v>2925</v>
      </c>
      <c r="J700" s="661" t="s">
        <v>2926</v>
      </c>
      <c r="K700" s="661"/>
      <c r="L700" s="662">
        <v>600</v>
      </c>
      <c r="M700" s="662">
        <v>600</v>
      </c>
      <c r="N700" s="661">
        <v>1</v>
      </c>
      <c r="O700" s="742">
        <v>1</v>
      </c>
      <c r="P700" s="662">
        <v>600</v>
      </c>
      <c r="Q700" s="677">
        <v>1</v>
      </c>
      <c r="R700" s="661">
        <v>1</v>
      </c>
      <c r="S700" s="677">
        <v>1</v>
      </c>
      <c r="T700" s="742">
        <v>1</v>
      </c>
      <c r="U700" s="700">
        <v>1</v>
      </c>
    </row>
    <row r="701" spans="1:21" ht="14.4" customHeight="1" x14ac:dyDescent="0.3">
      <c r="A701" s="660">
        <v>11</v>
      </c>
      <c r="B701" s="661" t="s">
        <v>578</v>
      </c>
      <c r="C701" s="661">
        <v>89301112</v>
      </c>
      <c r="D701" s="740" t="s">
        <v>4351</v>
      </c>
      <c r="E701" s="741" t="s">
        <v>2632</v>
      </c>
      <c r="F701" s="661" t="s">
        <v>2622</v>
      </c>
      <c r="G701" s="661" t="s">
        <v>2684</v>
      </c>
      <c r="H701" s="661" t="s">
        <v>579</v>
      </c>
      <c r="I701" s="661" t="s">
        <v>3204</v>
      </c>
      <c r="J701" s="661" t="s">
        <v>3205</v>
      </c>
      <c r="K701" s="661" t="s">
        <v>3206</v>
      </c>
      <c r="L701" s="662">
        <v>600</v>
      </c>
      <c r="M701" s="662">
        <v>600</v>
      </c>
      <c r="N701" s="661">
        <v>1</v>
      </c>
      <c r="O701" s="742">
        <v>1</v>
      </c>
      <c r="P701" s="662">
        <v>600</v>
      </c>
      <c r="Q701" s="677">
        <v>1</v>
      </c>
      <c r="R701" s="661">
        <v>1</v>
      </c>
      <c r="S701" s="677">
        <v>1</v>
      </c>
      <c r="T701" s="742">
        <v>1</v>
      </c>
      <c r="U701" s="700">
        <v>1</v>
      </c>
    </row>
    <row r="702" spans="1:21" ht="14.4" customHeight="1" x14ac:dyDescent="0.3">
      <c r="A702" s="660">
        <v>11</v>
      </c>
      <c r="B702" s="661" t="s">
        <v>578</v>
      </c>
      <c r="C702" s="661">
        <v>89301112</v>
      </c>
      <c r="D702" s="740" t="s">
        <v>4351</v>
      </c>
      <c r="E702" s="741" t="s">
        <v>2632</v>
      </c>
      <c r="F702" s="661" t="s">
        <v>2622</v>
      </c>
      <c r="G702" s="661" t="s">
        <v>2684</v>
      </c>
      <c r="H702" s="661" t="s">
        <v>579</v>
      </c>
      <c r="I702" s="661" t="s">
        <v>2930</v>
      </c>
      <c r="J702" s="661" t="s">
        <v>2931</v>
      </c>
      <c r="K702" s="661" t="s">
        <v>2932</v>
      </c>
      <c r="L702" s="662">
        <v>600</v>
      </c>
      <c r="M702" s="662">
        <v>600</v>
      </c>
      <c r="N702" s="661">
        <v>1</v>
      </c>
      <c r="O702" s="742">
        <v>1</v>
      </c>
      <c r="P702" s="662">
        <v>600</v>
      </c>
      <c r="Q702" s="677">
        <v>1</v>
      </c>
      <c r="R702" s="661">
        <v>1</v>
      </c>
      <c r="S702" s="677">
        <v>1</v>
      </c>
      <c r="T702" s="742">
        <v>1</v>
      </c>
      <c r="U702" s="700">
        <v>1</v>
      </c>
    </row>
    <row r="703" spans="1:21" ht="14.4" customHeight="1" x14ac:dyDescent="0.3">
      <c r="A703" s="660">
        <v>11</v>
      </c>
      <c r="B703" s="661" t="s">
        <v>578</v>
      </c>
      <c r="C703" s="661">
        <v>89301112</v>
      </c>
      <c r="D703" s="740" t="s">
        <v>4351</v>
      </c>
      <c r="E703" s="741" t="s">
        <v>2632</v>
      </c>
      <c r="F703" s="661" t="s">
        <v>2622</v>
      </c>
      <c r="G703" s="661" t="s">
        <v>3220</v>
      </c>
      <c r="H703" s="661" t="s">
        <v>579</v>
      </c>
      <c r="I703" s="661" t="s">
        <v>3255</v>
      </c>
      <c r="J703" s="661" t="s">
        <v>3256</v>
      </c>
      <c r="K703" s="661" t="s">
        <v>3257</v>
      </c>
      <c r="L703" s="662">
        <v>24.77</v>
      </c>
      <c r="M703" s="662">
        <v>24.77</v>
      </c>
      <c r="N703" s="661">
        <v>1</v>
      </c>
      <c r="O703" s="742">
        <v>1</v>
      </c>
      <c r="P703" s="662">
        <v>24.77</v>
      </c>
      <c r="Q703" s="677">
        <v>1</v>
      </c>
      <c r="R703" s="661">
        <v>1</v>
      </c>
      <c r="S703" s="677">
        <v>1</v>
      </c>
      <c r="T703" s="742">
        <v>1</v>
      </c>
      <c r="U703" s="700">
        <v>1</v>
      </c>
    </row>
    <row r="704" spans="1:21" ht="14.4" customHeight="1" x14ac:dyDescent="0.3">
      <c r="A704" s="660">
        <v>11</v>
      </c>
      <c r="B704" s="661" t="s">
        <v>578</v>
      </c>
      <c r="C704" s="661">
        <v>89301112</v>
      </c>
      <c r="D704" s="740" t="s">
        <v>4351</v>
      </c>
      <c r="E704" s="741" t="s">
        <v>2632</v>
      </c>
      <c r="F704" s="661" t="s">
        <v>2622</v>
      </c>
      <c r="G704" s="661" t="s">
        <v>2724</v>
      </c>
      <c r="H704" s="661" t="s">
        <v>579</v>
      </c>
      <c r="I704" s="661" t="s">
        <v>2678</v>
      </c>
      <c r="J704" s="661" t="s">
        <v>2679</v>
      </c>
      <c r="K704" s="661" t="s">
        <v>2680</v>
      </c>
      <c r="L704" s="662">
        <v>200</v>
      </c>
      <c r="M704" s="662">
        <v>400</v>
      </c>
      <c r="N704" s="661">
        <v>2</v>
      </c>
      <c r="O704" s="742">
        <v>1</v>
      </c>
      <c r="P704" s="662">
        <v>400</v>
      </c>
      <c r="Q704" s="677">
        <v>1</v>
      </c>
      <c r="R704" s="661">
        <v>2</v>
      </c>
      <c r="S704" s="677">
        <v>1</v>
      </c>
      <c r="T704" s="742">
        <v>1</v>
      </c>
      <c r="U704" s="700">
        <v>1</v>
      </c>
    </row>
    <row r="705" spans="1:21" ht="14.4" customHeight="1" x14ac:dyDescent="0.3">
      <c r="A705" s="660">
        <v>11</v>
      </c>
      <c r="B705" s="661" t="s">
        <v>578</v>
      </c>
      <c r="C705" s="661">
        <v>89301112</v>
      </c>
      <c r="D705" s="740" t="s">
        <v>4351</v>
      </c>
      <c r="E705" s="741" t="s">
        <v>2632</v>
      </c>
      <c r="F705" s="661" t="s">
        <v>2622</v>
      </c>
      <c r="G705" s="661" t="s">
        <v>3084</v>
      </c>
      <c r="H705" s="661" t="s">
        <v>579</v>
      </c>
      <c r="I705" s="661" t="s">
        <v>2910</v>
      </c>
      <c r="J705" s="661" t="s">
        <v>2911</v>
      </c>
      <c r="K705" s="661" t="s">
        <v>2912</v>
      </c>
      <c r="L705" s="662">
        <v>553.15</v>
      </c>
      <c r="M705" s="662">
        <v>8297.25</v>
      </c>
      <c r="N705" s="661">
        <v>15</v>
      </c>
      <c r="O705" s="742">
        <v>5</v>
      </c>
      <c r="P705" s="662">
        <v>1659.4499999999998</v>
      </c>
      <c r="Q705" s="677">
        <v>0.19999999999999998</v>
      </c>
      <c r="R705" s="661">
        <v>3</v>
      </c>
      <c r="S705" s="677">
        <v>0.2</v>
      </c>
      <c r="T705" s="742">
        <v>1</v>
      </c>
      <c r="U705" s="700">
        <v>0.2</v>
      </c>
    </row>
    <row r="706" spans="1:21" ht="14.4" customHeight="1" x14ac:dyDescent="0.3">
      <c r="A706" s="660">
        <v>11</v>
      </c>
      <c r="B706" s="661" t="s">
        <v>578</v>
      </c>
      <c r="C706" s="661">
        <v>89301112</v>
      </c>
      <c r="D706" s="740" t="s">
        <v>4351</v>
      </c>
      <c r="E706" s="741" t="s">
        <v>2633</v>
      </c>
      <c r="F706" s="661" t="s">
        <v>2621</v>
      </c>
      <c r="G706" s="661" t="s">
        <v>2867</v>
      </c>
      <c r="H706" s="661" t="s">
        <v>579</v>
      </c>
      <c r="I706" s="661" t="s">
        <v>2868</v>
      </c>
      <c r="J706" s="661" t="s">
        <v>2869</v>
      </c>
      <c r="K706" s="661" t="s">
        <v>2870</v>
      </c>
      <c r="L706" s="662">
        <v>35.409999999999997</v>
      </c>
      <c r="M706" s="662">
        <v>141.63999999999999</v>
      </c>
      <c r="N706" s="661">
        <v>4</v>
      </c>
      <c r="O706" s="742">
        <v>2</v>
      </c>
      <c r="P706" s="662">
        <v>70.819999999999993</v>
      </c>
      <c r="Q706" s="677">
        <v>0.5</v>
      </c>
      <c r="R706" s="661">
        <v>2</v>
      </c>
      <c r="S706" s="677">
        <v>0.5</v>
      </c>
      <c r="T706" s="742">
        <v>1</v>
      </c>
      <c r="U706" s="700">
        <v>0.5</v>
      </c>
    </row>
    <row r="707" spans="1:21" ht="14.4" customHeight="1" x14ac:dyDescent="0.3">
      <c r="A707" s="660">
        <v>11</v>
      </c>
      <c r="B707" s="661" t="s">
        <v>578</v>
      </c>
      <c r="C707" s="661">
        <v>89301112</v>
      </c>
      <c r="D707" s="740" t="s">
        <v>4351</v>
      </c>
      <c r="E707" s="741" t="s">
        <v>2633</v>
      </c>
      <c r="F707" s="661" t="s">
        <v>2621</v>
      </c>
      <c r="G707" s="661" t="s">
        <v>2867</v>
      </c>
      <c r="H707" s="661" t="s">
        <v>579</v>
      </c>
      <c r="I707" s="661" t="s">
        <v>3258</v>
      </c>
      <c r="J707" s="661" t="s">
        <v>2869</v>
      </c>
      <c r="K707" s="661" t="s">
        <v>2870</v>
      </c>
      <c r="L707" s="662">
        <v>35.409999999999997</v>
      </c>
      <c r="M707" s="662">
        <v>35.409999999999997</v>
      </c>
      <c r="N707" s="661">
        <v>1</v>
      </c>
      <c r="O707" s="742">
        <v>1</v>
      </c>
      <c r="P707" s="662">
        <v>35.409999999999997</v>
      </c>
      <c r="Q707" s="677">
        <v>1</v>
      </c>
      <c r="R707" s="661">
        <v>1</v>
      </c>
      <c r="S707" s="677">
        <v>1</v>
      </c>
      <c r="T707" s="742">
        <v>1</v>
      </c>
      <c r="U707" s="700">
        <v>1</v>
      </c>
    </row>
    <row r="708" spans="1:21" ht="14.4" customHeight="1" x14ac:dyDescent="0.3">
      <c r="A708" s="660">
        <v>11</v>
      </c>
      <c r="B708" s="661" t="s">
        <v>578</v>
      </c>
      <c r="C708" s="661">
        <v>89301112</v>
      </c>
      <c r="D708" s="740" t="s">
        <v>4351</v>
      </c>
      <c r="E708" s="741" t="s">
        <v>2633</v>
      </c>
      <c r="F708" s="661" t="s">
        <v>2621</v>
      </c>
      <c r="G708" s="661" t="s">
        <v>3259</v>
      </c>
      <c r="H708" s="661" t="s">
        <v>1059</v>
      </c>
      <c r="I708" s="661" t="s">
        <v>1141</v>
      </c>
      <c r="J708" s="661" t="s">
        <v>2516</v>
      </c>
      <c r="K708" s="661" t="s">
        <v>2517</v>
      </c>
      <c r="L708" s="662">
        <v>17.690000000000001</v>
      </c>
      <c r="M708" s="662">
        <v>159.21000000000004</v>
      </c>
      <c r="N708" s="661">
        <v>9</v>
      </c>
      <c r="O708" s="742">
        <v>3</v>
      </c>
      <c r="P708" s="662">
        <v>106.14000000000001</v>
      </c>
      <c r="Q708" s="677">
        <v>0.66666666666666663</v>
      </c>
      <c r="R708" s="661">
        <v>6</v>
      </c>
      <c r="S708" s="677">
        <v>0.66666666666666663</v>
      </c>
      <c r="T708" s="742">
        <v>2</v>
      </c>
      <c r="U708" s="700">
        <v>0.66666666666666663</v>
      </c>
    </row>
    <row r="709" spans="1:21" ht="14.4" customHeight="1" x14ac:dyDescent="0.3">
      <c r="A709" s="660">
        <v>11</v>
      </c>
      <c r="B709" s="661" t="s">
        <v>578</v>
      </c>
      <c r="C709" s="661">
        <v>89301112</v>
      </c>
      <c r="D709" s="740" t="s">
        <v>4351</v>
      </c>
      <c r="E709" s="741" t="s">
        <v>2633</v>
      </c>
      <c r="F709" s="661" t="s">
        <v>2621</v>
      </c>
      <c r="G709" s="661" t="s">
        <v>2654</v>
      </c>
      <c r="H709" s="661" t="s">
        <v>579</v>
      </c>
      <c r="I709" s="661" t="s">
        <v>1210</v>
      </c>
      <c r="J709" s="661" t="s">
        <v>2491</v>
      </c>
      <c r="K709" s="661" t="s">
        <v>2492</v>
      </c>
      <c r="L709" s="662">
        <v>333.31</v>
      </c>
      <c r="M709" s="662">
        <v>1333.24</v>
      </c>
      <c r="N709" s="661">
        <v>4</v>
      </c>
      <c r="O709" s="742">
        <v>1.5</v>
      </c>
      <c r="P709" s="662">
        <v>1333.24</v>
      </c>
      <c r="Q709" s="677">
        <v>1</v>
      </c>
      <c r="R709" s="661">
        <v>4</v>
      </c>
      <c r="S709" s="677">
        <v>1</v>
      </c>
      <c r="T709" s="742">
        <v>1.5</v>
      </c>
      <c r="U709" s="700">
        <v>1</v>
      </c>
    </row>
    <row r="710" spans="1:21" ht="14.4" customHeight="1" x14ac:dyDescent="0.3">
      <c r="A710" s="660">
        <v>11</v>
      </c>
      <c r="B710" s="661" t="s">
        <v>578</v>
      </c>
      <c r="C710" s="661">
        <v>89301112</v>
      </c>
      <c r="D710" s="740" t="s">
        <v>4351</v>
      </c>
      <c r="E710" s="741" t="s">
        <v>2633</v>
      </c>
      <c r="F710" s="661" t="s">
        <v>2621</v>
      </c>
      <c r="G710" s="661" t="s">
        <v>2654</v>
      </c>
      <c r="H710" s="661" t="s">
        <v>579</v>
      </c>
      <c r="I710" s="661" t="s">
        <v>1210</v>
      </c>
      <c r="J710" s="661" t="s">
        <v>2491</v>
      </c>
      <c r="K710" s="661" t="s">
        <v>2492</v>
      </c>
      <c r="L710" s="662">
        <v>156.86000000000001</v>
      </c>
      <c r="M710" s="662">
        <v>313.72000000000003</v>
      </c>
      <c r="N710" s="661">
        <v>2</v>
      </c>
      <c r="O710" s="742">
        <v>1.5</v>
      </c>
      <c r="P710" s="662">
        <v>156.86000000000001</v>
      </c>
      <c r="Q710" s="677">
        <v>0.5</v>
      </c>
      <c r="R710" s="661">
        <v>1</v>
      </c>
      <c r="S710" s="677">
        <v>0.5</v>
      </c>
      <c r="T710" s="742">
        <v>1</v>
      </c>
      <c r="U710" s="700">
        <v>0.66666666666666663</v>
      </c>
    </row>
    <row r="711" spans="1:21" ht="14.4" customHeight="1" x14ac:dyDescent="0.3">
      <c r="A711" s="660">
        <v>11</v>
      </c>
      <c r="B711" s="661" t="s">
        <v>578</v>
      </c>
      <c r="C711" s="661">
        <v>89301112</v>
      </c>
      <c r="D711" s="740" t="s">
        <v>4351</v>
      </c>
      <c r="E711" s="741" t="s">
        <v>2633</v>
      </c>
      <c r="F711" s="661" t="s">
        <v>2621</v>
      </c>
      <c r="G711" s="661" t="s">
        <v>3260</v>
      </c>
      <c r="H711" s="661" t="s">
        <v>579</v>
      </c>
      <c r="I711" s="661" t="s">
        <v>3261</v>
      </c>
      <c r="J711" s="661" t="s">
        <v>3262</v>
      </c>
      <c r="K711" s="661" t="s">
        <v>2661</v>
      </c>
      <c r="L711" s="662">
        <v>0</v>
      </c>
      <c r="M711" s="662">
        <v>0</v>
      </c>
      <c r="N711" s="661">
        <v>2</v>
      </c>
      <c r="O711" s="742">
        <v>0.5</v>
      </c>
      <c r="P711" s="662"/>
      <c r="Q711" s="677"/>
      <c r="R711" s="661"/>
      <c r="S711" s="677">
        <v>0</v>
      </c>
      <c r="T711" s="742"/>
      <c r="U711" s="700">
        <v>0</v>
      </c>
    </row>
    <row r="712" spans="1:21" ht="14.4" customHeight="1" x14ac:dyDescent="0.3">
      <c r="A712" s="660">
        <v>11</v>
      </c>
      <c r="B712" s="661" t="s">
        <v>578</v>
      </c>
      <c r="C712" s="661">
        <v>89301112</v>
      </c>
      <c r="D712" s="740" t="s">
        <v>4351</v>
      </c>
      <c r="E712" s="741" t="s">
        <v>2633</v>
      </c>
      <c r="F712" s="661" t="s">
        <v>2621</v>
      </c>
      <c r="G712" s="661" t="s">
        <v>2655</v>
      </c>
      <c r="H712" s="661" t="s">
        <v>1059</v>
      </c>
      <c r="I712" s="661" t="s">
        <v>1243</v>
      </c>
      <c r="J712" s="661" t="s">
        <v>1244</v>
      </c>
      <c r="K712" s="661" t="s">
        <v>1578</v>
      </c>
      <c r="L712" s="662">
        <v>184.22</v>
      </c>
      <c r="M712" s="662">
        <v>368.44</v>
      </c>
      <c r="N712" s="661">
        <v>2</v>
      </c>
      <c r="O712" s="742">
        <v>1</v>
      </c>
      <c r="P712" s="662">
        <v>368.44</v>
      </c>
      <c r="Q712" s="677">
        <v>1</v>
      </c>
      <c r="R712" s="661">
        <v>2</v>
      </c>
      <c r="S712" s="677">
        <v>1</v>
      </c>
      <c r="T712" s="742">
        <v>1</v>
      </c>
      <c r="U712" s="700">
        <v>1</v>
      </c>
    </row>
    <row r="713" spans="1:21" ht="14.4" customHeight="1" x14ac:dyDescent="0.3">
      <c r="A713" s="660">
        <v>11</v>
      </c>
      <c r="B713" s="661" t="s">
        <v>578</v>
      </c>
      <c r="C713" s="661">
        <v>89301112</v>
      </c>
      <c r="D713" s="740" t="s">
        <v>4351</v>
      </c>
      <c r="E713" s="741" t="s">
        <v>2633</v>
      </c>
      <c r="F713" s="661" t="s">
        <v>2621</v>
      </c>
      <c r="G713" s="661" t="s">
        <v>3263</v>
      </c>
      <c r="H713" s="661" t="s">
        <v>1059</v>
      </c>
      <c r="I713" s="661" t="s">
        <v>3264</v>
      </c>
      <c r="J713" s="661" t="s">
        <v>1120</v>
      </c>
      <c r="K713" s="661" t="s">
        <v>803</v>
      </c>
      <c r="L713" s="662">
        <v>0</v>
      </c>
      <c r="M713" s="662">
        <v>0</v>
      </c>
      <c r="N713" s="661">
        <v>1</v>
      </c>
      <c r="O713" s="742">
        <v>1</v>
      </c>
      <c r="P713" s="662">
        <v>0</v>
      </c>
      <c r="Q713" s="677"/>
      <c r="R713" s="661">
        <v>1</v>
      </c>
      <c r="S713" s="677">
        <v>1</v>
      </c>
      <c r="T713" s="742">
        <v>1</v>
      </c>
      <c r="U713" s="700">
        <v>1</v>
      </c>
    </row>
    <row r="714" spans="1:21" ht="14.4" customHeight="1" x14ac:dyDescent="0.3">
      <c r="A714" s="660">
        <v>11</v>
      </c>
      <c r="B714" s="661" t="s">
        <v>578</v>
      </c>
      <c r="C714" s="661">
        <v>89301112</v>
      </c>
      <c r="D714" s="740" t="s">
        <v>4351</v>
      </c>
      <c r="E714" s="741" t="s">
        <v>2633</v>
      </c>
      <c r="F714" s="661" t="s">
        <v>2621</v>
      </c>
      <c r="G714" s="661" t="s">
        <v>2824</v>
      </c>
      <c r="H714" s="661" t="s">
        <v>579</v>
      </c>
      <c r="I714" s="661" t="s">
        <v>926</v>
      </c>
      <c r="J714" s="661" t="s">
        <v>927</v>
      </c>
      <c r="K714" s="661" t="s">
        <v>928</v>
      </c>
      <c r="L714" s="662">
        <v>84.78</v>
      </c>
      <c r="M714" s="662">
        <v>1017.3599999999999</v>
      </c>
      <c r="N714" s="661">
        <v>12</v>
      </c>
      <c r="O714" s="742">
        <v>6</v>
      </c>
      <c r="P714" s="662">
        <v>508.68</v>
      </c>
      <c r="Q714" s="677">
        <v>0.50000000000000011</v>
      </c>
      <c r="R714" s="661">
        <v>6</v>
      </c>
      <c r="S714" s="677">
        <v>0.5</v>
      </c>
      <c r="T714" s="742">
        <v>2</v>
      </c>
      <c r="U714" s="700">
        <v>0.33333333333333331</v>
      </c>
    </row>
    <row r="715" spans="1:21" ht="14.4" customHeight="1" x14ac:dyDescent="0.3">
      <c r="A715" s="660">
        <v>11</v>
      </c>
      <c r="B715" s="661" t="s">
        <v>578</v>
      </c>
      <c r="C715" s="661">
        <v>89301112</v>
      </c>
      <c r="D715" s="740" t="s">
        <v>4351</v>
      </c>
      <c r="E715" s="741" t="s">
        <v>2633</v>
      </c>
      <c r="F715" s="661" t="s">
        <v>2621</v>
      </c>
      <c r="G715" s="661" t="s">
        <v>2824</v>
      </c>
      <c r="H715" s="661" t="s">
        <v>579</v>
      </c>
      <c r="I715" s="661" t="s">
        <v>926</v>
      </c>
      <c r="J715" s="661" t="s">
        <v>927</v>
      </c>
      <c r="K715" s="661" t="s">
        <v>928</v>
      </c>
      <c r="L715" s="662">
        <v>105.7</v>
      </c>
      <c r="M715" s="662">
        <v>317.10000000000002</v>
      </c>
      <c r="N715" s="661">
        <v>3</v>
      </c>
      <c r="O715" s="742">
        <v>1</v>
      </c>
      <c r="P715" s="662">
        <v>317.10000000000002</v>
      </c>
      <c r="Q715" s="677">
        <v>1</v>
      </c>
      <c r="R715" s="661">
        <v>3</v>
      </c>
      <c r="S715" s="677">
        <v>1</v>
      </c>
      <c r="T715" s="742">
        <v>1</v>
      </c>
      <c r="U715" s="700">
        <v>1</v>
      </c>
    </row>
    <row r="716" spans="1:21" ht="14.4" customHeight="1" x14ac:dyDescent="0.3">
      <c r="A716" s="660">
        <v>11</v>
      </c>
      <c r="B716" s="661" t="s">
        <v>578</v>
      </c>
      <c r="C716" s="661">
        <v>89301112</v>
      </c>
      <c r="D716" s="740" t="s">
        <v>4351</v>
      </c>
      <c r="E716" s="741" t="s">
        <v>2633</v>
      </c>
      <c r="F716" s="661" t="s">
        <v>2621</v>
      </c>
      <c r="G716" s="661" t="s">
        <v>2824</v>
      </c>
      <c r="H716" s="661" t="s">
        <v>579</v>
      </c>
      <c r="I716" s="661" t="s">
        <v>926</v>
      </c>
      <c r="J716" s="661" t="s">
        <v>927</v>
      </c>
      <c r="K716" s="661" t="s">
        <v>928</v>
      </c>
      <c r="L716" s="662">
        <v>75.94</v>
      </c>
      <c r="M716" s="662">
        <v>151.88</v>
      </c>
      <c r="N716" s="661">
        <v>2</v>
      </c>
      <c r="O716" s="742">
        <v>1</v>
      </c>
      <c r="P716" s="662"/>
      <c r="Q716" s="677">
        <v>0</v>
      </c>
      <c r="R716" s="661"/>
      <c r="S716" s="677">
        <v>0</v>
      </c>
      <c r="T716" s="742"/>
      <c r="U716" s="700">
        <v>0</v>
      </c>
    </row>
    <row r="717" spans="1:21" ht="14.4" customHeight="1" x14ac:dyDescent="0.3">
      <c r="A717" s="660">
        <v>11</v>
      </c>
      <c r="B717" s="661" t="s">
        <v>578</v>
      </c>
      <c r="C717" s="661">
        <v>89301112</v>
      </c>
      <c r="D717" s="740" t="s">
        <v>4351</v>
      </c>
      <c r="E717" s="741" t="s">
        <v>2633</v>
      </c>
      <c r="F717" s="661" t="s">
        <v>2621</v>
      </c>
      <c r="G717" s="661" t="s">
        <v>2824</v>
      </c>
      <c r="H717" s="661" t="s">
        <v>579</v>
      </c>
      <c r="I717" s="661" t="s">
        <v>2961</v>
      </c>
      <c r="J717" s="661" t="s">
        <v>2962</v>
      </c>
      <c r="K717" s="661" t="s">
        <v>2963</v>
      </c>
      <c r="L717" s="662">
        <v>113.04</v>
      </c>
      <c r="M717" s="662">
        <v>565.20000000000005</v>
      </c>
      <c r="N717" s="661">
        <v>5</v>
      </c>
      <c r="O717" s="742">
        <v>4.5</v>
      </c>
      <c r="P717" s="662"/>
      <c r="Q717" s="677">
        <v>0</v>
      </c>
      <c r="R717" s="661"/>
      <c r="S717" s="677">
        <v>0</v>
      </c>
      <c r="T717" s="742"/>
      <c r="U717" s="700">
        <v>0</v>
      </c>
    </row>
    <row r="718" spans="1:21" ht="14.4" customHeight="1" x14ac:dyDescent="0.3">
      <c r="A718" s="660">
        <v>11</v>
      </c>
      <c r="B718" s="661" t="s">
        <v>578</v>
      </c>
      <c r="C718" s="661">
        <v>89301112</v>
      </c>
      <c r="D718" s="740" t="s">
        <v>4351</v>
      </c>
      <c r="E718" s="741" t="s">
        <v>2633</v>
      </c>
      <c r="F718" s="661" t="s">
        <v>2621</v>
      </c>
      <c r="G718" s="661" t="s">
        <v>2824</v>
      </c>
      <c r="H718" s="661" t="s">
        <v>579</v>
      </c>
      <c r="I718" s="661" t="s">
        <v>3104</v>
      </c>
      <c r="J718" s="661" t="s">
        <v>3102</v>
      </c>
      <c r="K718" s="661" t="s">
        <v>3105</v>
      </c>
      <c r="L718" s="662">
        <v>79.400000000000006</v>
      </c>
      <c r="M718" s="662">
        <v>79.400000000000006</v>
      </c>
      <c r="N718" s="661">
        <v>1</v>
      </c>
      <c r="O718" s="742">
        <v>0.5</v>
      </c>
      <c r="P718" s="662">
        <v>79.400000000000006</v>
      </c>
      <c r="Q718" s="677">
        <v>1</v>
      </c>
      <c r="R718" s="661">
        <v>1</v>
      </c>
      <c r="S718" s="677">
        <v>1</v>
      </c>
      <c r="T718" s="742">
        <v>0.5</v>
      </c>
      <c r="U718" s="700">
        <v>1</v>
      </c>
    </row>
    <row r="719" spans="1:21" ht="14.4" customHeight="1" x14ac:dyDescent="0.3">
      <c r="A719" s="660">
        <v>11</v>
      </c>
      <c r="B719" s="661" t="s">
        <v>578</v>
      </c>
      <c r="C719" s="661">
        <v>89301112</v>
      </c>
      <c r="D719" s="740" t="s">
        <v>4351</v>
      </c>
      <c r="E719" s="741" t="s">
        <v>2633</v>
      </c>
      <c r="F719" s="661" t="s">
        <v>2621</v>
      </c>
      <c r="G719" s="661" t="s">
        <v>2824</v>
      </c>
      <c r="H719" s="661" t="s">
        <v>579</v>
      </c>
      <c r="I719" s="661" t="s">
        <v>3108</v>
      </c>
      <c r="J719" s="661" t="s">
        <v>2962</v>
      </c>
      <c r="K719" s="661" t="s">
        <v>3109</v>
      </c>
      <c r="L719" s="662">
        <v>0</v>
      </c>
      <c r="M719" s="662">
        <v>0</v>
      </c>
      <c r="N719" s="661">
        <v>1</v>
      </c>
      <c r="O719" s="742">
        <v>1</v>
      </c>
      <c r="P719" s="662">
        <v>0</v>
      </c>
      <c r="Q719" s="677"/>
      <c r="R719" s="661">
        <v>1</v>
      </c>
      <c r="S719" s="677">
        <v>1</v>
      </c>
      <c r="T719" s="742">
        <v>1</v>
      </c>
      <c r="U719" s="700">
        <v>1</v>
      </c>
    </row>
    <row r="720" spans="1:21" ht="14.4" customHeight="1" x14ac:dyDescent="0.3">
      <c r="A720" s="660">
        <v>11</v>
      </c>
      <c r="B720" s="661" t="s">
        <v>578</v>
      </c>
      <c r="C720" s="661">
        <v>89301112</v>
      </c>
      <c r="D720" s="740" t="s">
        <v>4351</v>
      </c>
      <c r="E720" s="741" t="s">
        <v>2633</v>
      </c>
      <c r="F720" s="661" t="s">
        <v>2621</v>
      </c>
      <c r="G720" s="661" t="s">
        <v>2740</v>
      </c>
      <c r="H720" s="661" t="s">
        <v>579</v>
      </c>
      <c r="I720" s="661" t="s">
        <v>682</v>
      </c>
      <c r="J720" s="661" t="s">
        <v>683</v>
      </c>
      <c r="K720" s="661" t="s">
        <v>2529</v>
      </c>
      <c r="L720" s="662">
        <v>115.3</v>
      </c>
      <c r="M720" s="662">
        <v>807.1</v>
      </c>
      <c r="N720" s="661">
        <v>7</v>
      </c>
      <c r="O720" s="742">
        <v>2.5</v>
      </c>
      <c r="P720" s="662">
        <v>230.6</v>
      </c>
      <c r="Q720" s="677">
        <v>0.2857142857142857</v>
      </c>
      <c r="R720" s="661">
        <v>2</v>
      </c>
      <c r="S720" s="677">
        <v>0.2857142857142857</v>
      </c>
      <c r="T720" s="742">
        <v>1</v>
      </c>
      <c r="U720" s="700">
        <v>0.4</v>
      </c>
    </row>
    <row r="721" spans="1:21" ht="14.4" customHeight="1" x14ac:dyDescent="0.3">
      <c r="A721" s="660">
        <v>11</v>
      </c>
      <c r="B721" s="661" t="s">
        <v>578</v>
      </c>
      <c r="C721" s="661">
        <v>89301112</v>
      </c>
      <c r="D721" s="740" t="s">
        <v>4351</v>
      </c>
      <c r="E721" s="741" t="s">
        <v>2633</v>
      </c>
      <c r="F721" s="661" t="s">
        <v>2621</v>
      </c>
      <c r="G721" s="661" t="s">
        <v>2740</v>
      </c>
      <c r="H721" s="661" t="s">
        <v>579</v>
      </c>
      <c r="I721" s="661" t="s">
        <v>3265</v>
      </c>
      <c r="J721" s="661" t="s">
        <v>683</v>
      </c>
      <c r="K721" s="661" t="s">
        <v>2529</v>
      </c>
      <c r="L721" s="662">
        <v>115.3</v>
      </c>
      <c r="M721" s="662">
        <v>230.6</v>
      </c>
      <c r="N721" s="661">
        <v>2</v>
      </c>
      <c r="O721" s="742">
        <v>0.5</v>
      </c>
      <c r="P721" s="662"/>
      <c r="Q721" s="677">
        <v>0</v>
      </c>
      <c r="R721" s="661"/>
      <c r="S721" s="677">
        <v>0</v>
      </c>
      <c r="T721" s="742"/>
      <c r="U721" s="700">
        <v>0</v>
      </c>
    </row>
    <row r="722" spans="1:21" ht="14.4" customHeight="1" x14ac:dyDescent="0.3">
      <c r="A722" s="660">
        <v>11</v>
      </c>
      <c r="B722" s="661" t="s">
        <v>578</v>
      </c>
      <c r="C722" s="661">
        <v>89301112</v>
      </c>
      <c r="D722" s="740" t="s">
        <v>4351</v>
      </c>
      <c r="E722" s="741" t="s">
        <v>2633</v>
      </c>
      <c r="F722" s="661" t="s">
        <v>2621</v>
      </c>
      <c r="G722" s="661" t="s">
        <v>3266</v>
      </c>
      <c r="H722" s="661" t="s">
        <v>579</v>
      </c>
      <c r="I722" s="661" t="s">
        <v>3267</v>
      </c>
      <c r="J722" s="661" t="s">
        <v>3268</v>
      </c>
      <c r="K722" s="661" t="s">
        <v>3269</v>
      </c>
      <c r="L722" s="662">
        <v>28.87</v>
      </c>
      <c r="M722" s="662">
        <v>86.61</v>
      </c>
      <c r="N722" s="661">
        <v>3</v>
      </c>
      <c r="O722" s="742">
        <v>0.5</v>
      </c>
      <c r="P722" s="662"/>
      <c r="Q722" s="677">
        <v>0</v>
      </c>
      <c r="R722" s="661"/>
      <c r="S722" s="677">
        <v>0</v>
      </c>
      <c r="T722" s="742"/>
      <c r="U722" s="700">
        <v>0</v>
      </c>
    </row>
    <row r="723" spans="1:21" ht="14.4" customHeight="1" x14ac:dyDescent="0.3">
      <c r="A723" s="660">
        <v>11</v>
      </c>
      <c r="B723" s="661" t="s">
        <v>578</v>
      </c>
      <c r="C723" s="661">
        <v>89301112</v>
      </c>
      <c r="D723" s="740" t="s">
        <v>4351</v>
      </c>
      <c r="E723" s="741" t="s">
        <v>2633</v>
      </c>
      <c r="F723" s="661" t="s">
        <v>2621</v>
      </c>
      <c r="G723" s="661" t="s">
        <v>2877</v>
      </c>
      <c r="H723" s="661" t="s">
        <v>579</v>
      </c>
      <c r="I723" s="661" t="s">
        <v>2878</v>
      </c>
      <c r="J723" s="661" t="s">
        <v>2879</v>
      </c>
      <c r="K723" s="661" t="s">
        <v>2880</v>
      </c>
      <c r="L723" s="662">
        <v>111.31</v>
      </c>
      <c r="M723" s="662">
        <v>1224.4100000000001</v>
      </c>
      <c r="N723" s="661">
        <v>11</v>
      </c>
      <c r="O723" s="742">
        <v>5</v>
      </c>
      <c r="P723" s="662">
        <v>779.17000000000007</v>
      </c>
      <c r="Q723" s="677">
        <v>0.63636363636363635</v>
      </c>
      <c r="R723" s="661">
        <v>7</v>
      </c>
      <c r="S723" s="677">
        <v>0.63636363636363635</v>
      </c>
      <c r="T723" s="742">
        <v>3</v>
      </c>
      <c r="U723" s="700">
        <v>0.6</v>
      </c>
    </row>
    <row r="724" spans="1:21" ht="14.4" customHeight="1" x14ac:dyDescent="0.3">
      <c r="A724" s="660">
        <v>11</v>
      </c>
      <c r="B724" s="661" t="s">
        <v>578</v>
      </c>
      <c r="C724" s="661">
        <v>89301112</v>
      </c>
      <c r="D724" s="740" t="s">
        <v>4351</v>
      </c>
      <c r="E724" s="741" t="s">
        <v>2633</v>
      </c>
      <c r="F724" s="661" t="s">
        <v>2621</v>
      </c>
      <c r="G724" s="661" t="s">
        <v>2877</v>
      </c>
      <c r="H724" s="661" t="s">
        <v>579</v>
      </c>
      <c r="I724" s="661" t="s">
        <v>3270</v>
      </c>
      <c r="J724" s="661" t="s">
        <v>3271</v>
      </c>
      <c r="K724" s="661" t="s">
        <v>3272</v>
      </c>
      <c r="L724" s="662">
        <v>0</v>
      </c>
      <c r="M724" s="662">
        <v>0</v>
      </c>
      <c r="N724" s="661">
        <v>1</v>
      </c>
      <c r="O724" s="742">
        <v>1</v>
      </c>
      <c r="P724" s="662"/>
      <c r="Q724" s="677"/>
      <c r="R724" s="661"/>
      <c r="S724" s="677">
        <v>0</v>
      </c>
      <c r="T724" s="742"/>
      <c r="U724" s="700">
        <v>0</v>
      </c>
    </row>
    <row r="725" spans="1:21" ht="14.4" customHeight="1" x14ac:dyDescent="0.3">
      <c r="A725" s="660">
        <v>11</v>
      </c>
      <c r="B725" s="661" t="s">
        <v>578</v>
      </c>
      <c r="C725" s="661">
        <v>89301112</v>
      </c>
      <c r="D725" s="740" t="s">
        <v>4351</v>
      </c>
      <c r="E725" s="741" t="s">
        <v>2633</v>
      </c>
      <c r="F725" s="661" t="s">
        <v>2621</v>
      </c>
      <c r="G725" s="661" t="s">
        <v>2659</v>
      </c>
      <c r="H725" s="661" t="s">
        <v>579</v>
      </c>
      <c r="I725" s="661" t="s">
        <v>1752</v>
      </c>
      <c r="J725" s="661" t="s">
        <v>2660</v>
      </c>
      <c r="K725" s="661" t="s">
        <v>2661</v>
      </c>
      <c r="L725" s="662">
        <v>33.36</v>
      </c>
      <c r="M725" s="662">
        <v>66.72</v>
      </c>
      <c r="N725" s="661">
        <v>2</v>
      </c>
      <c r="O725" s="742">
        <v>1</v>
      </c>
      <c r="P725" s="662"/>
      <c r="Q725" s="677">
        <v>0</v>
      </c>
      <c r="R725" s="661"/>
      <c r="S725" s="677">
        <v>0</v>
      </c>
      <c r="T725" s="742"/>
      <c r="U725" s="700">
        <v>0</v>
      </c>
    </row>
    <row r="726" spans="1:21" ht="14.4" customHeight="1" x14ac:dyDescent="0.3">
      <c r="A726" s="660">
        <v>11</v>
      </c>
      <c r="B726" s="661" t="s">
        <v>578</v>
      </c>
      <c r="C726" s="661">
        <v>89301112</v>
      </c>
      <c r="D726" s="740" t="s">
        <v>4351</v>
      </c>
      <c r="E726" s="741" t="s">
        <v>2633</v>
      </c>
      <c r="F726" s="661" t="s">
        <v>2621</v>
      </c>
      <c r="G726" s="661" t="s">
        <v>2729</v>
      </c>
      <c r="H726" s="661" t="s">
        <v>579</v>
      </c>
      <c r="I726" s="661" t="s">
        <v>914</v>
      </c>
      <c r="J726" s="661" t="s">
        <v>915</v>
      </c>
      <c r="K726" s="661" t="s">
        <v>2730</v>
      </c>
      <c r="L726" s="662">
        <v>63.67</v>
      </c>
      <c r="M726" s="662">
        <v>955.05000000000007</v>
      </c>
      <c r="N726" s="661">
        <v>15</v>
      </c>
      <c r="O726" s="742">
        <v>6.5</v>
      </c>
      <c r="P726" s="662">
        <v>573.03000000000009</v>
      </c>
      <c r="Q726" s="677">
        <v>0.60000000000000009</v>
      </c>
      <c r="R726" s="661">
        <v>9</v>
      </c>
      <c r="S726" s="677">
        <v>0.6</v>
      </c>
      <c r="T726" s="742">
        <v>3.5</v>
      </c>
      <c r="U726" s="700">
        <v>0.53846153846153844</v>
      </c>
    </row>
    <row r="727" spans="1:21" ht="14.4" customHeight="1" x14ac:dyDescent="0.3">
      <c r="A727" s="660">
        <v>11</v>
      </c>
      <c r="B727" s="661" t="s">
        <v>578</v>
      </c>
      <c r="C727" s="661">
        <v>89301112</v>
      </c>
      <c r="D727" s="740" t="s">
        <v>4351</v>
      </c>
      <c r="E727" s="741" t="s">
        <v>2633</v>
      </c>
      <c r="F727" s="661" t="s">
        <v>2621</v>
      </c>
      <c r="G727" s="661" t="s">
        <v>3120</v>
      </c>
      <c r="H727" s="661" t="s">
        <v>579</v>
      </c>
      <c r="I727" s="661" t="s">
        <v>3273</v>
      </c>
      <c r="J727" s="661" t="s">
        <v>3274</v>
      </c>
      <c r="K727" s="661" t="s">
        <v>3275</v>
      </c>
      <c r="L727" s="662">
        <v>41.07</v>
      </c>
      <c r="M727" s="662">
        <v>41.07</v>
      </c>
      <c r="N727" s="661">
        <v>1</v>
      </c>
      <c r="O727" s="742">
        <v>0.5</v>
      </c>
      <c r="P727" s="662">
        <v>41.07</v>
      </c>
      <c r="Q727" s="677">
        <v>1</v>
      </c>
      <c r="R727" s="661">
        <v>1</v>
      </c>
      <c r="S727" s="677">
        <v>1</v>
      </c>
      <c r="T727" s="742">
        <v>0.5</v>
      </c>
      <c r="U727" s="700">
        <v>1</v>
      </c>
    </row>
    <row r="728" spans="1:21" ht="14.4" customHeight="1" x14ac:dyDescent="0.3">
      <c r="A728" s="660">
        <v>11</v>
      </c>
      <c r="B728" s="661" t="s">
        <v>578</v>
      </c>
      <c r="C728" s="661">
        <v>89301112</v>
      </c>
      <c r="D728" s="740" t="s">
        <v>4351</v>
      </c>
      <c r="E728" s="741" t="s">
        <v>2633</v>
      </c>
      <c r="F728" s="661" t="s">
        <v>2621</v>
      </c>
      <c r="G728" s="661" t="s">
        <v>3120</v>
      </c>
      <c r="H728" s="661" t="s">
        <v>579</v>
      </c>
      <c r="I728" s="661" t="s">
        <v>3276</v>
      </c>
      <c r="J728" s="661" t="s">
        <v>3274</v>
      </c>
      <c r="K728" s="661" t="s">
        <v>3277</v>
      </c>
      <c r="L728" s="662">
        <v>0</v>
      </c>
      <c r="M728" s="662">
        <v>0</v>
      </c>
      <c r="N728" s="661">
        <v>1</v>
      </c>
      <c r="O728" s="742">
        <v>1</v>
      </c>
      <c r="P728" s="662">
        <v>0</v>
      </c>
      <c r="Q728" s="677"/>
      <c r="R728" s="661">
        <v>1</v>
      </c>
      <c r="S728" s="677">
        <v>1</v>
      </c>
      <c r="T728" s="742">
        <v>1</v>
      </c>
      <c r="U728" s="700">
        <v>1</v>
      </c>
    </row>
    <row r="729" spans="1:21" ht="14.4" customHeight="1" x14ac:dyDescent="0.3">
      <c r="A729" s="660">
        <v>11</v>
      </c>
      <c r="B729" s="661" t="s">
        <v>578</v>
      </c>
      <c r="C729" s="661">
        <v>89301112</v>
      </c>
      <c r="D729" s="740" t="s">
        <v>4351</v>
      </c>
      <c r="E729" s="741" t="s">
        <v>2633</v>
      </c>
      <c r="F729" s="661" t="s">
        <v>2621</v>
      </c>
      <c r="G729" s="661" t="s">
        <v>2662</v>
      </c>
      <c r="H729" s="661" t="s">
        <v>579</v>
      </c>
      <c r="I729" s="661" t="s">
        <v>2664</v>
      </c>
      <c r="J729" s="661" t="s">
        <v>840</v>
      </c>
      <c r="K729" s="661" t="s">
        <v>2665</v>
      </c>
      <c r="L729" s="662">
        <v>0</v>
      </c>
      <c r="M729" s="662">
        <v>0</v>
      </c>
      <c r="N729" s="661">
        <v>3</v>
      </c>
      <c r="O729" s="742">
        <v>1.5</v>
      </c>
      <c r="P729" s="662"/>
      <c r="Q729" s="677"/>
      <c r="R729" s="661"/>
      <c r="S729" s="677">
        <v>0</v>
      </c>
      <c r="T729" s="742"/>
      <c r="U729" s="700">
        <v>0</v>
      </c>
    </row>
    <row r="730" spans="1:21" ht="14.4" customHeight="1" x14ac:dyDescent="0.3">
      <c r="A730" s="660">
        <v>11</v>
      </c>
      <c r="B730" s="661" t="s">
        <v>578</v>
      </c>
      <c r="C730" s="661">
        <v>89301112</v>
      </c>
      <c r="D730" s="740" t="s">
        <v>4351</v>
      </c>
      <c r="E730" s="741" t="s">
        <v>2633</v>
      </c>
      <c r="F730" s="661" t="s">
        <v>2621</v>
      </c>
      <c r="G730" s="661" t="s">
        <v>2742</v>
      </c>
      <c r="H730" s="661" t="s">
        <v>1059</v>
      </c>
      <c r="I730" s="661" t="s">
        <v>2746</v>
      </c>
      <c r="J730" s="661" t="s">
        <v>2744</v>
      </c>
      <c r="K730" s="661" t="s">
        <v>2747</v>
      </c>
      <c r="L730" s="662">
        <v>175.19</v>
      </c>
      <c r="M730" s="662">
        <v>350.38</v>
      </c>
      <c r="N730" s="661">
        <v>2</v>
      </c>
      <c r="O730" s="742">
        <v>0.5</v>
      </c>
      <c r="P730" s="662"/>
      <c r="Q730" s="677">
        <v>0</v>
      </c>
      <c r="R730" s="661"/>
      <c r="S730" s="677">
        <v>0</v>
      </c>
      <c r="T730" s="742"/>
      <c r="U730" s="700">
        <v>0</v>
      </c>
    </row>
    <row r="731" spans="1:21" ht="14.4" customHeight="1" x14ac:dyDescent="0.3">
      <c r="A731" s="660">
        <v>11</v>
      </c>
      <c r="B731" s="661" t="s">
        <v>578</v>
      </c>
      <c r="C731" s="661">
        <v>89301112</v>
      </c>
      <c r="D731" s="740" t="s">
        <v>4351</v>
      </c>
      <c r="E731" s="741" t="s">
        <v>2633</v>
      </c>
      <c r="F731" s="661" t="s">
        <v>2621</v>
      </c>
      <c r="G731" s="661" t="s">
        <v>3126</v>
      </c>
      <c r="H731" s="661" t="s">
        <v>579</v>
      </c>
      <c r="I731" s="661" t="s">
        <v>3278</v>
      </c>
      <c r="J731" s="661" t="s">
        <v>3279</v>
      </c>
      <c r="K731" s="661" t="s">
        <v>3280</v>
      </c>
      <c r="L731" s="662">
        <v>0</v>
      </c>
      <c r="M731" s="662">
        <v>0</v>
      </c>
      <c r="N731" s="661">
        <v>1</v>
      </c>
      <c r="O731" s="742">
        <v>0.5</v>
      </c>
      <c r="P731" s="662"/>
      <c r="Q731" s="677"/>
      <c r="R731" s="661"/>
      <c r="S731" s="677">
        <v>0</v>
      </c>
      <c r="T731" s="742"/>
      <c r="U731" s="700">
        <v>0</v>
      </c>
    </row>
    <row r="732" spans="1:21" ht="14.4" customHeight="1" x14ac:dyDescent="0.3">
      <c r="A732" s="660">
        <v>11</v>
      </c>
      <c r="B732" s="661" t="s">
        <v>578</v>
      </c>
      <c r="C732" s="661">
        <v>89301112</v>
      </c>
      <c r="D732" s="740" t="s">
        <v>4351</v>
      </c>
      <c r="E732" s="741" t="s">
        <v>2633</v>
      </c>
      <c r="F732" s="661" t="s">
        <v>2621</v>
      </c>
      <c r="G732" s="661" t="s">
        <v>2987</v>
      </c>
      <c r="H732" s="661" t="s">
        <v>579</v>
      </c>
      <c r="I732" s="661" t="s">
        <v>1668</v>
      </c>
      <c r="J732" s="661" t="s">
        <v>3281</v>
      </c>
      <c r="K732" s="661" t="s">
        <v>3282</v>
      </c>
      <c r="L732" s="662">
        <v>36.78</v>
      </c>
      <c r="M732" s="662">
        <v>36.78</v>
      </c>
      <c r="N732" s="661">
        <v>1</v>
      </c>
      <c r="O732" s="742">
        <v>0.5</v>
      </c>
      <c r="P732" s="662"/>
      <c r="Q732" s="677">
        <v>0</v>
      </c>
      <c r="R732" s="661"/>
      <c r="S732" s="677">
        <v>0</v>
      </c>
      <c r="T732" s="742"/>
      <c r="U732" s="700">
        <v>0</v>
      </c>
    </row>
    <row r="733" spans="1:21" ht="14.4" customHeight="1" x14ac:dyDescent="0.3">
      <c r="A733" s="660">
        <v>11</v>
      </c>
      <c r="B733" s="661" t="s">
        <v>578</v>
      </c>
      <c r="C733" s="661">
        <v>89301112</v>
      </c>
      <c r="D733" s="740" t="s">
        <v>4351</v>
      </c>
      <c r="E733" s="741" t="s">
        <v>2633</v>
      </c>
      <c r="F733" s="661" t="s">
        <v>2621</v>
      </c>
      <c r="G733" s="661" t="s">
        <v>2987</v>
      </c>
      <c r="H733" s="661" t="s">
        <v>579</v>
      </c>
      <c r="I733" s="661" t="s">
        <v>3283</v>
      </c>
      <c r="J733" s="661" t="s">
        <v>3281</v>
      </c>
      <c r="K733" s="661" t="s">
        <v>3284</v>
      </c>
      <c r="L733" s="662">
        <v>12.26</v>
      </c>
      <c r="M733" s="662">
        <v>12.26</v>
      </c>
      <c r="N733" s="661">
        <v>1</v>
      </c>
      <c r="O733" s="742">
        <v>1</v>
      </c>
      <c r="P733" s="662"/>
      <c r="Q733" s="677">
        <v>0</v>
      </c>
      <c r="R733" s="661"/>
      <c r="S733" s="677">
        <v>0</v>
      </c>
      <c r="T733" s="742"/>
      <c r="U733" s="700">
        <v>0</v>
      </c>
    </row>
    <row r="734" spans="1:21" ht="14.4" customHeight="1" x14ac:dyDescent="0.3">
      <c r="A734" s="660">
        <v>11</v>
      </c>
      <c r="B734" s="661" t="s">
        <v>578</v>
      </c>
      <c r="C734" s="661">
        <v>89301112</v>
      </c>
      <c r="D734" s="740" t="s">
        <v>4351</v>
      </c>
      <c r="E734" s="741" t="s">
        <v>2633</v>
      </c>
      <c r="F734" s="661" t="s">
        <v>2621</v>
      </c>
      <c r="G734" s="661" t="s">
        <v>2987</v>
      </c>
      <c r="H734" s="661" t="s">
        <v>579</v>
      </c>
      <c r="I734" s="661" t="s">
        <v>3285</v>
      </c>
      <c r="J734" s="661" t="s">
        <v>3281</v>
      </c>
      <c r="K734" s="661" t="s">
        <v>3286</v>
      </c>
      <c r="L734" s="662">
        <v>34.31</v>
      </c>
      <c r="M734" s="662">
        <v>34.31</v>
      </c>
      <c r="N734" s="661">
        <v>1</v>
      </c>
      <c r="O734" s="742">
        <v>1</v>
      </c>
      <c r="P734" s="662"/>
      <c r="Q734" s="677">
        <v>0</v>
      </c>
      <c r="R734" s="661"/>
      <c r="S734" s="677">
        <v>0</v>
      </c>
      <c r="T734" s="742"/>
      <c r="U734" s="700">
        <v>0</v>
      </c>
    </row>
    <row r="735" spans="1:21" ht="14.4" customHeight="1" x14ac:dyDescent="0.3">
      <c r="A735" s="660">
        <v>11</v>
      </c>
      <c r="B735" s="661" t="s">
        <v>578</v>
      </c>
      <c r="C735" s="661">
        <v>89301112</v>
      </c>
      <c r="D735" s="740" t="s">
        <v>4351</v>
      </c>
      <c r="E735" s="741" t="s">
        <v>2633</v>
      </c>
      <c r="F735" s="661" t="s">
        <v>2621</v>
      </c>
      <c r="G735" s="661" t="s">
        <v>2887</v>
      </c>
      <c r="H735" s="661" t="s">
        <v>579</v>
      </c>
      <c r="I735" s="661" t="s">
        <v>3130</v>
      </c>
      <c r="J735" s="661" t="s">
        <v>3131</v>
      </c>
      <c r="K735" s="661" t="s">
        <v>2890</v>
      </c>
      <c r="L735" s="662">
        <v>1857.43</v>
      </c>
      <c r="M735" s="662">
        <v>1857.43</v>
      </c>
      <c r="N735" s="661">
        <v>1</v>
      </c>
      <c r="O735" s="742">
        <v>1</v>
      </c>
      <c r="P735" s="662"/>
      <c r="Q735" s="677">
        <v>0</v>
      </c>
      <c r="R735" s="661"/>
      <c r="S735" s="677">
        <v>0</v>
      </c>
      <c r="T735" s="742"/>
      <c r="U735" s="700">
        <v>0</v>
      </c>
    </row>
    <row r="736" spans="1:21" ht="14.4" customHeight="1" x14ac:dyDescent="0.3">
      <c r="A736" s="660">
        <v>11</v>
      </c>
      <c r="B736" s="661" t="s">
        <v>578</v>
      </c>
      <c r="C736" s="661">
        <v>89301112</v>
      </c>
      <c r="D736" s="740" t="s">
        <v>4351</v>
      </c>
      <c r="E736" s="741" t="s">
        <v>2633</v>
      </c>
      <c r="F736" s="661" t="s">
        <v>2621</v>
      </c>
      <c r="G736" s="661" t="s">
        <v>2887</v>
      </c>
      <c r="H736" s="661" t="s">
        <v>579</v>
      </c>
      <c r="I736" s="661" t="s">
        <v>2888</v>
      </c>
      <c r="J736" s="661" t="s">
        <v>2889</v>
      </c>
      <c r="K736" s="661" t="s">
        <v>2890</v>
      </c>
      <c r="L736" s="662">
        <v>1857.44</v>
      </c>
      <c r="M736" s="662">
        <v>100301.76000000007</v>
      </c>
      <c r="N736" s="661">
        <v>54</v>
      </c>
      <c r="O736" s="742">
        <v>37</v>
      </c>
      <c r="P736" s="662">
        <v>100301.76000000007</v>
      </c>
      <c r="Q736" s="677">
        <v>1</v>
      </c>
      <c r="R736" s="661">
        <v>54</v>
      </c>
      <c r="S736" s="677">
        <v>1</v>
      </c>
      <c r="T736" s="742">
        <v>37</v>
      </c>
      <c r="U736" s="700">
        <v>1</v>
      </c>
    </row>
    <row r="737" spans="1:21" ht="14.4" customHeight="1" x14ac:dyDescent="0.3">
      <c r="A737" s="660">
        <v>11</v>
      </c>
      <c r="B737" s="661" t="s">
        <v>578</v>
      </c>
      <c r="C737" s="661">
        <v>89301112</v>
      </c>
      <c r="D737" s="740" t="s">
        <v>4351</v>
      </c>
      <c r="E737" s="741" t="s">
        <v>2633</v>
      </c>
      <c r="F737" s="661" t="s">
        <v>2621</v>
      </c>
      <c r="G737" s="661" t="s">
        <v>2887</v>
      </c>
      <c r="H737" s="661" t="s">
        <v>579</v>
      </c>
      <c r="I737" s="661" t="s">
        <v>2991</v>
      </c>
      <c r="J737" s="661" t="s">
        <v>2889</v>
      </c>
      <c r="K737" s="661" t="s">
        <v>2992</v>
      </c>
      <c r="L737" s="662">
        <v>619.14</v>
      </c>
      <c r="M737" s="662">
        <v>619.14</v>
      </c>
      <c r="N737" s="661">
        <v>1</v>
      </c>
      <c r="O737" s="742">
        <v>0.5</v>
      </c>
      <c r="P737" s="662"/>
      <c r="Q737" s="677">
        <v>0</v>
      </c>
      <c r="R737" s="661"/>
      <c r="S737" s="677">
        <v>0</v>
      </c>
      <c r="T737" s="742"/>
      <c r="U737" s="700">
        <v>0</v>
      </c>
    </row>
    <row r="738" spans="1:21" ht="14.4" customHeight="1" x14ac:dyDescent="0.3">
      <c r="A738" s="660">
        <v>11</v>
      </c>
      <c r="B738" s="661" t="s">
        <v>578</v>
      </c>
      <c r="C738" s="661">
        <v>89301112</v>
      </c>
      <c r="D738" s="740" t="s">
        <v>4351</v>
      </c>
      <c r="E738" s="741" t="s">
        <v>2633</v>
      </c>
      <c r="F738" s="661" t="s">
        <v>2621</v>
      </c>
      <c r="G738" s="661" t="s">
        <v>3143</v>
      </c>
      <c r="H738" s="661" t="s">
        <v>579</v>
      </c>
      <c r="I738" s="661" t="s">
        <v>3287</v>
      </c>
      <c r="J738" s="661" t="s">
        <v>3145</v>
      </c>
      <c r="K738" s="661" t="s">
        <v>3288</v>
      </c>
      <c r="L738" s="662">
        <v>67.489999999999995</v>
      </c>
      <c r="M738" s="662">
        <v>67.489999999999995</v>
      </c>
      <c r="N738" s="661">
        <v>1</v>
      </c>
      <c r="O738" s="742">
        <v>1</v>
      </c>
      <c r="P738" s="662"/>
      <c r="Q738" s="677">
        <v>0</v>
      </c>
      <c r="R738" s="661"/>
      <c r="S738" s="677">
        <v>0</v>
      </c>
      <c r="T738" s="742"/>
      <c r="U738" s="700">
        <v>0</v>
      </c>
    </row>
    <row r="739" spans="1:21" ht="14.4" customHeight="1" x14ac:dyDescent="0.3">
      <c r="A739" s="660">
        <v>11</v>
      </c>
      <c r="B739" s="661" t="s">
        <v>578</v>
      </c>
      <c r="C739" s="661">
        <v>89301112</v>
      </c>
      <c r="D739" s="740" t="s">
        <v>4351</v>
      </c>
      <c r="E739" s="741" t="s">
        <v>2633</v>
      </c>
      <c r="F739" s="661" t="s">
        <v>2621</v>
      </c>
      <c r="G739" s="661" t="s">
        <v>3143</v>
      </c>
      <c r="H739" s="661" t="s">
        <v>579</v>
      </c>
      <c r="I739" s="661" t="s">
        <v>3287</v>
      </c>
      <c r="J739" s="661" t="s">
        <v>3145</v>
      </c>
      <c r="K739" s="661" t="s">
        <v>3288</v>
      </c>
      <c r="L739" s="662">
        <v>65.89</v>
      </c>
      <c r="M739" s="662">
        <v>790.68000000000006</v>
      </c>
      <c r="N739" s="661">
        <v>12</v>
      </c>
      <c r="O739" s="742">
        <v>6</v>
      </c>
      <c r="P739" s="662">
        <v>395.34000000000003</v>
      </c>
      <c r="Q739" s="677">
        <v>0.5</v>
      </c>
      <c r="R739" s="661">
        <v>6</v>
      </c>
      <c r="S739" s="677">
        <v>0.5</v>
      </c>
      <c r="T739" s="742">
        <v>3</v>
      </c>
      <c r="U739" s="700">
        <v>0.5</v>
      </c>
    </row>
    <row r="740" spans="1:21" ht="14.4" customHeight="1" x14ac:dyDescent="0.3">
      <c r="A740" s="660">
        <v>11</v>
      </c>
      <c r="B740" s="661" t="s">
        <v>578</v>
      </c>
      <c r="C740" s="661">
        <v>89301112</v>
      </c>
      <c r="D740" s="740" t="s">
        <v>4351</v>
      </c>
      <c r="E740" s="741" t="s">
        <v>2633</v>
      </c>
      <c r="F740" s="661" t="s">
        <v>2621</v>
      </c>
      <c r="G740" s="661" t="s">
        <v>3143</v>
      </c>
      <c r="H740" s="661" t="s">
        <v>579</v>
      </c>
      <c r="I740" s="661" t="s">
        <v>3289</v>
      </c>
      <c r="J740" s="661" t="s">
        <v>3145</v>
      </c>
      <c r="K740" s="661" t="s">
        <v>3290</v>
      </c>
      <c r="L740" s="662">
        <v>0</v>
      </c>
      <c r="M740" s="662">
        <v>0</v>
      </c>
      <c r="N740" s="661">
        <v>4</v>
      </c>
      <c r="O740" s="742">
        <v>2</v>
      </c>
      <c r="P740" s="662">
        <v>0</v>
      </c>
      <c r="Q740" s="677"/>
      <c r="R740" s="661">
        <v>1</v>
      </c>
      <c r="S740" s="677">
        <v>0.25</v>
      </c>
      <c r="T740" s="742">
        <v>1</v>
      </c>
      <c r="U740" s="700">
        <v>0.5</v>
      </c>
    </row>
    <row r="741" spans="1:21" ht="14.4" customHeight="1" x14ac:dyDescent="0.3">
      <c r="A741" s="660">
        <v>11</v>
      </c>
      <c r="B741" s="661" t="s">
        <v>578</v>
      </c>
      <c r="C741" s="661">
        <v>89301112</v>
      </c>
      <c r="D741" s="740" t="s">
        <v>4351</v>
      </c>
      <c r="E741" s="741" t="s">
        <v>2633</v>
      </c>
      <c r="F741" s="661" t="s">
        <v>2621</v>
      </c>
      <c r="G741" s="661" t="s">
        <v>2667</v>
      </c>
      <c r="H741" s="661" t="s">
        <v>1059</v>
      </c>
      <c r="I741" s="661" t="s">
        <v>1173</v>
      </c>
      <c r="J741" s="661" t="s">
        <v>1078</v>
      </c>
      <c r="K741" s="661" t="s">
        <v>1174</v>
      </c>
      <c r="L741" s="662">
        <v>625.29</v>
      </c>
      <c r="M741" s="662">
        <v>625.29</v>
      </c>
      <c r="N741" s="661">
        <v>1</v>
      </c>
      <c r="O741" s="742">
        <v>1</v>
      </c>
      <c r="P741" s="662">
        <v>625.29</v>
      </c>
      <c r="Q741" s="677">
        <v>1</v>
      </c>
      <c r="R741" s="661">
        <v>1</v>
      </c>
      <c r="S741" s="677">
        <v>1</v>
      </c>
      <c r="T741" s="742">
        <v>1</v>
      </c>
      <c r="U741" s="700">
        <v>1</v>
      </c>
    </row>
    <row r="742" spans="1:21" ht="14.4" customHeight="1" x14ac:dyDescent="0.3">
      <c r="A742" s="660">
        <v>11</v>
      </c>
      <c r="B742" s="661" t="s">
        <v>578</v>
      </c>
      <c r="C742" s="661">
        <v>89301112</v>
      </c>
      <c r="D742" s="740" t="s">
        <v>4351</v>
      </c>
      <c r="E742" s="741" t="s">
        <v>2633</v>
      </c>
      <c r="F742" s="661" t="s">
        <v>2621</v>
      </c>
      <c r="G742" s="661" t="s">
        <v>2667</v>
      </c>
      <c r="H742" s="661" t="s">
        <v>1059</v>
      </c>
      <c r="I742" s="661" t="s">
        <v>1077</v>
      </c>
      <c r="J742" s="661" t="s">
        <v>1078</v>
      </c>
      <c r="K742" s="661" t="s">
        <v>1079</v>
      </c>
      <c r="L742" s="662">
        <v>937.93</v>
      </c>
      <c r="M742" s="662">
        <v>3751.72</v>
      </c>
      <c r="N742" s="661">
        <v>4</v>
      </c>
      <c r="O742" s="742">
        <v>2</v>
      </c>
      <c r="P742" s="662">
        <v>3751.72</v>
      </c>
      <c r="Q742" s="677">
        <v>1</v>
      </c>
      <c r="R742" s="661">
        <v>4</v>
      </c>
      <c r="S742" s="677">
        <v>1</v>
      </c>
      <c r="T742" s="742">
        <v>2</v>
      </c>
      <c r="U742" s="700">
        <v>1</v>
      </c>
    </row>
    <row r="743" spans="1:21" ht="14.4" customHeight="1" x14ac:dyDescent="0.3">
      <c r="A743" s="660">
        <v>11</v>
      </c>
      <c r="B743" s="661" t="s">
        <v>578</v>
      </c>
      <c r="C743" s="661">
        <v>89301112</v>
      </c>
      <c r="D743" s="740" t="s">
        <v>4351</v>
      </c>
      <c r="E743" s="741" t="s">
        <v>2633</v>
      </c>
      <c r="F743" s="661" t="s">
        <v>2621</v>
      </c>
      <c r="G743" s="661" t="s">
        <v>2667</v>
      </c>
      <c r="H743" s="661" t="s">
        <v>1059</v>
      </c>
      <c r="I743" s="661" t="s">
        <v>1115</v>
      </c>
      <c r="J743" s="661" t="s">
        <v>1116</v>
      </c>
      <c r="K743" s="661" t="s">
        <v>1079</v>
      </c>
      <c r="L743" s="662">
        <v>1749.69</v>
      </c>
      <c r="M743" s="662">
        <v>1749.69</v>
      </c>
      <c r="N743" s="661">
        <v>1</v>
      </c>
      <c r="O743" s="742">
        <v>1</v>
      </c>
      <c r="P743" s="662">
        <v>1749.69</v>
      </c>
      <c r="Q743" s="677">
        <v>1</v>
      </c>
      <c r="R743" s="661">
        <v>1</v>
      </c>
      <c r="S743" s="677">
        <v>1</v>
      </c>
      <c r="T743" s="742">
        <v>1</v>
      </c>
      <c r="U743" s="700">
        <v>1</v>
      </c>
    </row>
    <row r="744" spans="1:21" ht="14.4" customHeight="1" x14ac:dyDescent="0.3">
      <c r="A744" s="660">
        <v>11</v>
      </c>
      <c r="B744" s="661" t="s">
        <v>578</v>
      </c>
      <c r="C744" s="661">
        <v>89301112</v>
      </c>
      <c r="D744" s="740" t="s">
        <v>4351</v>
      </c>
      <c r="E744" s="741" t="s">
        <v>2633</v>
      </c>
      <c r="F744" s="661" t="s">
        <v>2621</v>
      </c>
      <c r="G744" s="661" t="s">
        <v>3291</v>
      </c>
      <c r="H744" s="661" t="s">
        <v>579</v>
      </c>
      <c r="I744" s="661" t="s">
        <v>3292</v>
      </c>
      <c r="J744" s="661" t="s">
        <v>3293</v>
      </c>
      <c r="K744" s="661" t="s">
        <v>3294</v>
      </c>
      <c r="L744" s="662">
        <v>85.91</v>
      </c>
      <c r="M744" s="662">
        <v>171.82</v>
      </c>
      <c r="N744" s="661">
        <v>2</v>
      </c>
      <c r="O744" s="742">
        <v>0.5</v>
      </c>
      <c r="P744" s="662"/>
      <c r="Q744" s="677">
        <v>0</v>
      </c>
      <c r="R744" s="661"/>
      <c r="S744" s="677">
        <v>0</v>
      </c>
      <c r="T744" s="742"/>
      <c r="U744" s="700">
        <v>0</v>
      </c>
    </row>
    <row r="745" spans="1:21" ht="14.4" customHeight="1" x14ac:dyDescent="0.3">
      <c r="A745" s="660">
        <v>11</v>
      </c>
      <c r="B745" s="661" t="s">
        <v>578</v>
      </c>
      <c r="C745" s="661">
        <v>89301112</v>
      </c>
      <c r="D745" s="740" t="s">
        <v>4351</v>
      </c>
      <c r="E745" s="741" t="s">
        <v>2633</v>
      </c>
      <c r="F745" s="661" t="s">
        <v>2621</v>
      </c>
      <c r="G745" s="661" t="s">
        <v>3291</v>
      </c>
      <c r="H745" s="661" t="s">
        <v>579</v>
      </c>
      <c r="I745" s="661" t="s">
        <v>3295</v>
      </c>
      <c r="J745" s="661" t="s">
        <v>3293</v>
      </c>
      <c r="K745" s="661" t="s">
        <v>3296</v>
      </c>
      <c r="L745" s="662">
        <v>0</v>
      </c>
      <c r="M745" s="662">
        <v>0</v>
      </c>
      <c r="N745" s="661">
        <v>1</v>
      </c>
      <c r="O745" s="742">
        <v>0.5</v>
      </c>
      <c r="P745" s="662"/>
      <c r="Q745" s="677"/>
      <c r="R745" s="661"/>
      <c r="S745" s="677">
        <v>0</v>
      </c>
      <c r="T745" s="742"/>
      <c r="U745" s="700">
        <v>0</v>
      </c>
    </row>
    <row r="746" spans="1:21" ht="14.4" customHeight="1" x14ac:dyDescent="0.3">
      <c r="A746" s="660">
        <v>11</v>
      </c>
      <c r="B746" s="661" t="s">
        <v>578</v>
      </c>
      <c r="C746" s="661">
        <v>89301112</v>
      </c>
      <c r="D746" s="740" t="s">
        <v>4351</v>
      </c>
      <c r="E746" s="741" t="s">
        <v>2633</v>
      </c>
      <c r="F746" s="661" t="s">
        <v>2621</v>
      </c>
      <c r="G746" s="661" t="s">
        <v>2674</v>
      </c>
      <c r="H746" s="661" t="s">
        <v>579</v>
      </c>
      <c r="I746" s="661" t="s">
        <v>736</v>
      </c>
      <c r="J746" s="661" t="s">
        <v>2675</v>
      </c>
      <c r="K746" s="661" t="s">
        <v>2676</v>
      </c>
      <c r="L746" s="662">
        <v>0</v>
      </c>
      <c r="M746" s="662">
        <v>0</v>
      </c>
      <c r="N746" s="661">
        <v>2</v>
      </c>
      <c r="O746" s="742">
        <v>1</v>
      </c>
      <c r="P746" s="662"/>
      <c r="Q746" s="677"/>
      <c r="R746" s="661"/>
      <c r="S746" s="677">
        <v>0</v>
      </c>
      <c r="T746" s="742"/>
      <c r="U746" s="700">
        <v>0</v>
      </c>
    </row>
    <row r="747" spans="1:21" ht="14.4" customHeight="1" x14ac:dyDescent="0.3">
      <c r="A747" s="660">
        <v>11</v>
      </c>
      <c r="B747" s="661" t="s">
        <v>578</v>
      </c>
      <c r="C747" s="661">
        <v>89301112</v>
      </c>
      <c r="D747" s="740" t="s">
        <v>4351</v>
      </c>
      <c r="E747" s="741" t="s">
        <v>2633</v>
      </c>
      <c r="F747" s="661" t="s">
        <v>2621</v>
      </c>
      <c r="G747" s="661" t="s">
        <v>2769</v>
      </c>
      <c r="H747" s="661" t="s">
        <v>579</v>
      </c>
      <c r="I747" s="661" t="s">
        <v>2770</v>
      </c>
      <c r="J747" s="661" t="s">
        <v>2771</v>
      </c>
      <c r="K747" s="661" t="s">
        <v>2772</v>
      </c>
      <c r="L747" s="662">
        <v>23.46</v>
      </c>
      <c r="M747" s="662">
        <v>46.92</v>
      </c>
      <c r="N747" s="661">
        <v>2</v>
      </c>
      <c r="O747" s="742">
        <v>0.5</v>
      </c>
      <c r="P747" s="662"/>
      <c r="Q747" s="677">
        <v>0</v>
      </c>
      <c r="R747" s="661"/>
      <c r="S747" s="677">
        <v>0</v>
      </c>
      <c r="T747" s="742"/>
      <c r="U747" s="700">
        <v>0</v>
      </c>
    </row>
    <row r="748" spans="1:21" ht="14.4" customHeight="1" x14ac:dyDescent="0.3">
      <c r="A748" s="660">
        <v>11</v>
      </c>
      <c r="B748" s="661" t="s">
        <v>578</v>
      </c>
      <c r="C748" s="661">
        <v>89301112</v>
      </c>
      <c r="D748" s="740" t="s">
        <v>4351</v>
      </c>
      <c r="E748" s="741" t="s">
        <v>2633</v>
      </c>
      <c r="F748" s="661" t="s">
        <v>2621</v>
      </c>
      <c r="G748" s="661" t="s">
        <v>3297</v>
      </c>
      <c r="H748" s="661" t="s">
        <v>579</v>
      </c>
      <c r="I748" s="661" t="s">
        <v>3298</v>
      </c>
      <c r="J748" s="661" t="s">
        <v>3299</v>
      </c>
      <c r="K748" s="661" t="s">
        <v>2486</v>
      </c>
      <c r="L748" s="662">
        <v>85.49</v>
      </c>
      <c r="M748" s="662">
        <v>85.49</v>
      </c>
      <c r="N748" s="661">
        <v>1</v>
      </c>
      <c r="O748" s="742">
        <v>0.5</v>
      </c>
      <c r="P748" s="662">
        <v>85.49</v>
      </c>
      <c r="Q748" s="677">
        <v>1</v>
      </c>
      <c r="R748" s="661">
        <v>1</v>
      </c>
      <c r="S748" s="677">
        <v>1</v>
      </c>
      <c r="T748" s="742">
        <v>0.5</v>
      </c>
      <c r="U748" s="700">
        <v>1</v>
      </c>
    </row>
    <row r="749" spans="1:21" ht="14.4" customHeight="1" x14ac:dyDescent="0.3">
      <c r="A749" s="660">
        <v>11</v>
      </c>
      <c r="B749" s="661" t="s">
        <v>578</v>
      </c>
      <c r="C749" s="661">
        <v>89301112</v>
      </c>
      <c r="D749" s="740" t="s">
        <v>4351</v>
      </c>
      <c r="E749" s="741" t="s">
        <v>2633</v>
      </c>
      <c r="F749" s="661" t="s">
        <v>2621</v>
      </c>
      <c r="G749" s="661" t="s">
        <v>2713</v>
      </c>
      <c r="H749" s="661" t="s">
        <v>1059</v>
      </c>
      <c r="I749" s="661" t="s">
        <v>2714</v>
      </c>
      <c r="J749" s="661" t="s">
        <v>2715</v>
      </c>
      <c r="K749" s="661" t="s">
        <v>2716</v>
      </c>
      <c r="L749" s="662">
        <v>147.36000000000001</v>
      </c>
      <c r="M749" s="662">
        <v>147.36000000000001</v>
      </c>
      <c r="N749" s="661">
        <v>1</v>
      </c>
      <c r="O749" s="742">
        <v>0.5</v>
      </c>
      <c r="P749" s="662">
        <v>147.36000000000001</v>
      </c>
      <c r="Q749" s="677">
        <v>1</v>
      </c>
      <c r="R749" s="661">
        <v>1</v>
      </c>
      <c r="S749" s="677">
        <v>1</v>
      </c>
      <c r="T749" s="742">
        <v>0.5</v>
      </c>
      <c r="U749" s="700">
        <v>1</v>
      </c>
    </row>
    <row r="750" spans="1:21" ht="14.4" customHeight="1" x14ac:dyDescent="0.3">
      <c r="A750" s="660">
        <v>11</v>
      </c>
      <c r="B750" s="661" t="s">
        <v>578</v>
      </c>
      <c r="C750" s="661">
        <v>89301112</v>
      </c>
      <c r="D750" s="740" t="s">
        <v>4351</v>
      </c>
      <c r="E750" s="741" t="s">
        <v>2633</v>
      </c>
      <c r="F750" s="661" t="s">
        <v>2621</v>
      </c>
      <c r="G750" s="661" t="s">
        <v>2713</v>
      </c>
      <c r="H750" s="661" t="s">
        <v>1059</v>
      </c>
      <c r="I750" s="661" t="s">
        <v>1111</v>
      </c>
      <c r="J750" s="661" t="s">
        <v>1112</v>
      </c>
      <c r="K750" s="661" t="s">
        <v>2507</v>
      </c>
      <c r="L750" s="662">
        <v>98.23</v>
      </c>
      <c r="M750" s="662">
        <v>98.23</v>
      </c>
      <c r="N750" s="661">
        <v>1</v>
      </c>
      <c r="O750" s="742">
        <v>0.5</v>
      </c>
      <c r="P750" s="662">
        <v>98.23</v>
      </c>
      <c r="Q750" s="677">
        <v>1</v>
      </c>
      <c r="R750" s="661">
        <v>1</v>
      </c>
      <c r="S750" s="677">
        <v>1</v>
      </c>
      <c r="T750" s="742">
        <v>0.5</v>
      </c>
      <c r="U750" s="700">
        <v>1</v>
      </c>
    </row>
    <row r="751" spans="1:21" ht="14.4" customHeight="1" x14ac:dyDescent="0.3">
      <c r="A751" s="660">
        <v>11</v>
      </c>
      <c r="B751" s="661" t="s">
        <v>578</v>
      </c>
      <c r="C751" s="661">
        <v>89301112</v>
      </c>
      <c r="D751" s="740" t="s">
        <v>4351</v>
      </c>
      <c r="E751" s="741" t="s">
        <v>2633</v>
      </c>
      <c r="F751" s="661" t="s">
        <v>2621</v>
      </c>
      <c r="G751" s="661" t="s">
        <v>2713</v>
      </c>
      <c r="H751" s="661" t="s">
        <v>579</v>
      </c>
      <c r="I751" s="661" t="s">
        <v>3300</v>
      </c>
      <c r="J751" s="661" t="s">
        <v>3301</v>
      </c>
      <c r="K751" s="661" t="s">
        <v>2894</v>
      </c>
      <c r="L751" s="662">
        <v>314.33999999999997</v>
      </c>
      <c r="M751" s="662">
        <v>628.67999999999995</v>
      </c>
      <c r="N751" s="661">
        <v>2</v>
      </c>
      <c r="O751" s="742">
        <v>1</v>
      </c>
      <c r="P751" s="662"/>
      <c r="Q751" s="677">
        <v>0</v>
      </c>
      <c r="R751" s="661"/>
      <c r="S751" s="677">
        <v>0</v>
      </c>
      <c r="T751" s="742"/>
      <c r="U751" s="700">
        <v>0</v>
      </c>
    </row>
    <row r="752" spans="1:21" ht="14.4" customHeight="1" x14ac:dyDescent="0.3">
      <c r="A752" s="660">
        <v>11</v>
      </c>
      <c r="B752" s="661" t="s">
        <v>578</v>
      </c>
      <c r="C752" s="661">
        <v>89301112</v>
      </c>
      <c r="D752" s="740" t="s">
        <v>4351</v>
      </c>
      <c r="E752" s="741" t="s">
        <v>2633</v>
      </c>
      <c r="F752" s="661" t="s">
        <v>2621</v>
      </c>
      <c r="G752" s="661" t="s">
        <v>2713</v>
      </c>
      <c r="H752" s="661" t="s">
        <v>579</v>
      </c>
      <c r="I752" s="661" t="s">
        <v>3302</v>
      </c>
      <c r="J752" s="661" t="s">
        <v>3303</v>
      </c>
      <c r="K752" s="661" t="s">
        <v>3304</v>
      </c>
      <c r="L752" s="662">
        <v>163.72999999999999</v>
      </c>
      <c r="M752" s="662">
        <v>163.72999999999999</v>
      </c>
      <c r="N752" s="661">
        <v>1</v>
      </c>
      <c r="O752" s="742">
        <v>0.5</v>
      </c>
      <c r="P752" s="662">
        <v>163.72999999999999</v>
      </c>
      <c r="Q752" s="677">
        <v>1</v>
      </c>
      <c r="R752" s="661">
        <v>1</v>
      </c>
      <c r="S752" s="677">
        <v>1</v>
      </c>
      <c r="T752" s="742">
        <v>0.5</v>
      </c>
      <c r="U752" s="700">
        <v>1</v>
      </c>
    </row>
    <row r="753" spans="1:21" ht="14.4" customHeight="1" x14ac:dyDescent="0.3">
      <c r="A753" s="660">
        <v>11</v>
      </c>
      <c r="B753" s="661" t="s">
        <v>578</v>
      </c>
      <c r="C753" s="661">
        <v>89301112</v>
      </c>
      <c r="D753" s="740" t="s">
        <v>4351</v>
      </c>
      <c r="E753" s="741" t="s">
        <v>2633</v>
      </c>
      <c r="F753" s="661" t="s">
        <v>2621</v>
      </c>
      <c r="G753" s="661" t="s">
        <v>3305</v>
      </c>
      <c r="H753" s="661" t="s">
        <v>579</v>
      </c>
      <c r="I753" s="661" t="s">
        <v>3306</v>
      </c>
      <c r="J753" s="661" t="s">
        <v>3307</v>
      </c>
      <c r="K753" s="661" t="s">
        <v>3308</v>
      </c>
      <c r="L753" s="662">
        <v>0</v>
      </c>
      <c r="M753" s="662">
        <v>0</v>
      </c>
      <c r="N753" s="661">
        <v>1</v>
      </c>
      <c r="O753" s="742">
        <v>0.5</v>
      </c>
      <c r="P753" s="662"/>
      <c r="Q753" s="677"/>
      <c r="R753" s="661"/>
      <c r="S753" s="677">
        <v>0</v>
      </c>
      <c r="T753" s="742"/>
      <c r="U753" s="700">
        <v>0</v>
      </c>
    </row>
    <row r="754" spans="1:21" ht="14.4" customHeight="1" x14ac:dyDescent="0.3">
      <c r="A754" s="660">
        <v>11</v>
      </c>
      <c r="B754" s="661" t="s">
        <v>578</v>
      </c>
      <c r="C754" s="661">
        <v>89301112</v>
      </c>
      <c r="D754" s="740" t="s">
        <v>4351</v>
      </c>
      <c r="E754" s="741" t="s">
        <v>2633</v>
      </c>
      <c r="F754" s="661" t="s">
        <v>2621</v>
      </c>
      <c r="G754" s="661" t="s">
        <v>2736</v>
      </c>
      <c r="H754" s="661" t="s">
        <v>579</v>
      </c>
      <c r="I754" s="661" t="s">
        <v>3309</v>
      </c>
      <c r="J754" s="661" t="s">
        <v>2738</v>
      </c>
      <c r="K754" s="661" t="s">
        <v>3310</v>
      </c>
      <c r="L754" s="662">
        <v>0</v>
      </c>
      <c r="M754" s="662">
        <v>0</v>
      </c>
      <c r="N754" s="661">
        <v>2</v>
      </c>
      <c r="O754" s="742">
        <v>0.5</v>
      </c>
      <c r="P754" s="662">
        <v>0</v>
      </c>
      <c r="Q754" s="677"/>
      <c r="R754" s="661">
        <v>2</v>
      </c>
      <c r="S754" s="677">
        <v>1</v>
      </c>
      <c r="T754" s="742">
        <v>0.5</v>
      </c>
      <c r="U754" s="700">
        <v>1</v>
      </c>
    </row>
    <row r="755" spans="1:21" ht="14.4" customHeight="1" x14ac:dyDescent="0.3">
      <c r="A755" s="660">
        <v>11</v>
      </c>
      <c r="B755" s="661" t="s">
        <v>578</v>
      </c>
      <c r="C755" s="661">
        <v>89301112</v>
      </c>
      <c r="D755" s="740" t="s">
        <v>4351</v>
      </c>
      <c r="E755" s="741" t="s">
        <v>2633</v>
      </c>
      <c r="F755" s="661" t="s">
        <v>2621</v>
      </c>
      <c r="G755" s="661" t="s">
        <v>2736</v>
      </c>
      <c r="H755" s="661" t="s">
        <v>579</v>
      </c>
      <c r="I755" s="661" t="s">
        <v>2737</v>
      </c>
      <c r="J755" s="661" t="s">
        <v>2738</v>
      </c>
      <c r="K755" s="661" t="s">
        <v>2739</v>
      </c>
      <c r="L755" s="662">
        <v>167.42</v>
      </c>
      <c r="M755" s="662">
        <v>11886.820000000003</v>
      </c>
      <c r="N755" s="661">
        <v>71</v>
      </c>
      <c r="O755" s="742">
        <v>18</v>
      </c>
      <c r="P755" s="662">
        <v>10547.460000000003</v>
      </c>
      <c r="Q755" s="677">
        <v>0.88732394366197176</v>
      </c>
      <c r="R755" s="661">
        <v>63</v>
      </c>
      <c r="S755" s="677">
        <v>0.88732394366197187</v>
      </c>
      <c r="T755" s="742">
        <v>15</v>
      </c>
      <c r="U755" s="700">
        <v>0.83333333333333337</v>
      </c>
    </row>
    <row r="756" spans="1:21" ht="14.4" customHeight="1" x14ac:dyDescent="0.3">
      <c r="A756" s="660">
        <v>11</v>
      </c>
      <c r="B756" s="661" t="s">
        <v>578</v>
      </c>
      <c r="C756" s="661">
        <v>89301112</v>
      </c>
      <c r="D756" s="740" t="s">
        <v>4351</v>
      </c>
      <c r="E756" s="741" t="s">
        <v>2633</v>
      </c>
      <c r="F756" s="661" t="s">
        <v>2621</v>
      </c>
      <c r="G756" s="661" t="s">
        <v>2736</v>
      </c>
      <c r="H756" s="661" t="s">
        <v>579</v>
      </c>
      <c r="I756" s="661" t="s">
        <v>2737</v>
      </c>
      <c r="J756" s="661" t="s">
        <v>2738</v>
      </c>
      <c r="K756" s="661" t="s">
        <v>2739</v>
      </c>
      <c r="L756" s="662">
        <v>158.51</v>
      </c>
      <c r="M756" s="662">
        <v>1268.08</v>
      </c>
      <c r="N756" s="661">
        <v>8</v>
      </c>
      <c r="O756" s="742">
        <v>2</v>
      </c>
      <c r="P756" s="662">
        <v>792.55</v>
      </c>
      <c r="Q756" s="677">
        <v>0.625</v>
      </c>
      <c r="R756" s="661">
        <v>5</v>
      </c>
      <c r="S756" s="677">
        <v>0.625</v>
      </c>
      <c r="T756" s="742">
        <v>1.5</v>
      </c>
      <c r="U756" s="700">
        <v>0.75</v>
      </c>
    </row>
    <row r="757" spans="1:21" ht="14.4" customHeight="1" x14ac:dyDescent="0.3">
      <c r="A757" s="660">
        <v>11</v>
      </c>
      <c r="B757" s="661" t="s">
        <v>578</v>
      </c>
      <c r="C757" s="661">
        <v>89301112</v>
      </c>
      <c r="D757" s="740" t="s">
        <v>4351</v>
      </c>
      <c r="E757" s="741" t="s">
        <v>2633</v>
      </c>
      <c r="F757" s="661" t="s">
        <v>2621</v>
      </c>
      <c r="G757" s="661" t="s">
        <v>2736</v>
      </c>
      <c r="H757" s="661" t="s">
        <v>579</v>
      </c>
      <c r="I757" s="661" t="s">
        <v>3186</v>
      </c>
      <c r="J757" s="661" t="s">
        <v>2738</v>
      </c>
      <c r="K757" s="661" t="s">
        <v>3187</v>
      </c>
      <c r="L757" s="662">
        <v>0</v>
      </c>
      <c r="M757" s="662">
        <v>0</v>
      </c>
      <c r="N757" s="661">
        <v>1</v>
      </c>
      <c r="O757" s="742">
        <v>0.5</v>
      </c>
      <c r="P757" s="662">
        <v>0</v>
      </c>
      <c r="Q757" s="677"/>
      <c r="R757" s="661">
        <v>1</v>
      </c>
      <c r="S757" s="677">
        <v>1</v>
      </c>
      <c r="T757" s="742">
        <v>0.5</v>
      </c>
      <c r="U757" s="700">
        <v>1</v>
      </c>
    </row>
    <row r="758" spans="1:21" ht="14.4" customHeight="1" x14ac:dyDescent="0.3">
      <c r="A758" s="660">
        <v>11</v>
      </c>
      <c r="B758" s="661" t="s">
        <v>578</v>
      </c>
      <c r="C758" s="661">
        <v>89301112</v>
      </c>
      <c r="D758" s="740" t="s">
        <v>4351</v>
      </c>
      <c r="E758" s="741" t="s">
        <v>2633</v>
      </c>
      <c r="F758" s="661" t="s">
        <v>2621</v>
      </c>
      <c r="G758" s="661" t="s">
        <v>2750</v>
      </c>
      <c r="H758" s="661" t="s">
        <v>579</v>
      </c>
      <c r="I758" s="661" t="s">
        <v>2751</v>
      </c>
      <c r="J758" s="661" t="s">
        <v>2752</v>
      </c>
      <c r="K758" s="661" t="s">
        <v>1345</v>
      </c>
      <c r="L758" s="662">
        <v>0</v>
      </c>
      <c r="M758" s="662">
        <v>0</v>
      </c>
      <c r="N758" s="661">
        <v>2</v>
      </c>
      <c r="O758" s="742">
        <v>0.5</v>
      </c>
      <c r="P758" s="662">
        <v>0</v>
      </c>
      <c r="Q758" s="677"/>
      <c r="R758" s="661">
        <v>2</v>
      </c>
      <c r="S758" s="677">
        <v>1</v>
      </c>
      <c r="T758" s="742">
        <v>0.5</v>
      </c>
      <c r="U758" s="700">
        <v>1</v>
      </c>
    </row>
    <row r="759" spans="1:21" ht="14.4" customHeight="1" x14ac:dyDescent="0.3">
      <c r="A759" s="660">
        <v>11</v>
      </c>
      <c r="B759" s="661" t="s">
        <v>578</v>
      </c>
      <c r="C759" s="661">
        <v>89301112</v>
      </c>
      <c r="D759" s="740" t="s">
        <v>4351</v>
      </c>
      <c r="E759" s="741" t="s">
        <v>2633</v>
      </c>
      <c r="F759" s="661" t="s">
        <v>2621</v>
      </c>
      <c r="G759" s="661" t="s">
        <v>2750</v>
      </c>
      <c r="H759" s="661" t="s">
        <v>579</v>
      </c>
      <c r="I759" s="661" t="s">
        <v>3311</v>
      </c>
      <c r="J759" s="661" t="s">
        <v>2752</v>
      </c>
      <c r="K759" s="661" t="s">
        <v>1345</v>
      </c>
      <c r="L759" s="662">
        <v>0</v>
      </c>
      <c r="M759" s="662">
        <v>0</v>
      </c>
      <c r="N759" s="661">
        <v>1</v>
      </c>
      <c r="O759" s="742">
        <v>0.5</v>
      </c>
      <c r="P759" s="662">
        <v>0</v>
      </c>
      <c r="Q759" s="677"/>
      <c r="R759" s="661">
        <v>1</v>
      </c>
      <c r="S759" s="677">
        <v>1</v>
      </c>
      <c r="T759" s="742">
        <v>0.5</v>
      </c>
      <c r="U759" s="700">
        <v>1</v>
      </c>
    </row>
    <row r="760" spans="1:21" ht="14.4" customHeight="1" x14ac:dyDescent="0.3">
      <c r="A760" s="660">
        <v>11</v>
      </c>
      <c r="B760" s="661" t="s">
        <v>578</v>
      </c>
      <c r="C760" s="661">
        <v>89301112</v>
      </c>
      <c r="D760" s="740" t="s">
        <v>4351</v>
      </c>
      <c r="E760" s="741" t="s">
        <v>2633</v>
      </c>
      <c r="F760" s="661" t="s">
        <v>2621</v>
      </c>
      <c r="G760" s="661" t="s">
        <v>2750</v>
      </c>
      <c r="H760" s="661" t="s">
        <v>579</v>
      </c>
      <c r="I760" s="661" t="s">
        <v>3312</v>
      </c>
      <c r="J760" s="661" t="s">
        <v>2752</v>
      </c>
      <c r="K760" s="661" t="s">
        <v>1345</v>
      </c>
      <c r="L760" s="662">
        <v>0</v>
      </c>
      <c r="M760" s="662">
        <v>0</v>
      </c>
      <c r="N760" s="661">
        <v>2</v>
      </c>
      <c r="O760" s="742">
        <v>1</v>
      </c>
      <c r="P760" s="662">
        <v>0</v>
      </c>
      <c r="Q760" s="677"/>
      <c r="R760" s="661">
        <v>2</v>
      </c>
      <c r="S760" s="677">
        <v>1</v>
      </c>
      <c r="T760" s="742">
        <v>1</v>
      </c>
      <c r="U760" s="700">
        <v>1</v>
      </c>
    </row>
    <row r="761" spans="1:21" ht="14.4" customHeight="1" x14ac:dyDescent="0.3">
      <c r="A761" s="660">
        <v>11</v>
      </c>
      <c r="B761" s="661" t="s">
        <v>578</v>
      </c>
      <c r="C761" s="661">
        <v>89301112</v>
      </c>
      <c r="D761" s="740" t="s">
        <v>4351</v>
      </c>
      <c r="E761" s="741" t="s">
        <v>2633</v>
      </c>
      <c r="F761" s="661" t="s">
        <v>2622</v>
      </c>
      <c r="G761" s="661" t="s">
        <v>2895</v>
      </c>
      <c r="H761" s="661" t="s">
        <v>579</v>
      </c>
      <c r="I761" s="661" t="s">
        <v>2896</v>
      </c>
      <c r="J761" s="661" t="s">
        <v>2897</v>
      </c>
      <c r="K761" s="661" t="s">
        <v>2898</v>
      </c>
      <c r="L761" s="662">
        <v>0</v>
      </c>
      <c r="M761" s="662">
        <v>0</v>
      </c>
      <c r="N761" s="661">
        <v>9</v>
      </c>
      <c r="O761" s="742">
        <v>5</v>
      </c>
      <c r="P761" s="662"/>
      <c r="Q761" s="677"/>
      <c r="R761" s="661"/>
      <c r="S761" s="677">
        <v>0</v>
      </c>
      <c r="T761" s="742"/>
      <c r="U761" s="700">
        <v>0</v>
      </c>
    </row>
    <row r="762" spans="1:21" ht="14.4" customHeight="1" x14ac:dyDescent="0.3">
      <c r="A762" s="660">
        <v>11</v>
      </c>
      <c r="B762" s="661" t="s">
        <v>578</v>
      </c>
      <c r="C762" s="661">
        <v>89301112</v>
      </c>
      <c r="D762" s="740" t="s">
        <v>4351</v>
      </c>
      <c r="E762" s="741" t="s">
        <v>2633</v>
      </c>
      <c r="F762" s="661" t="s">
        <v>2622</v>
      </c>
      <c r="G762" s="661" t="s">
        <v>2895</v>
      </c>
      <c r="H762" s="661" t="s">
        <v>579</v>
      </c>
      <c r="I762" s="661" t="s">
        <v>3313</v>
      </c>
      <c r="J762" s="661" t="s">
        <v>3314</v>
      </c>
      <c r="K762" s="661" t="s">
        <v>3315</v>
      </c>
      <c r="L762" s="662">
        <v>0</v>
      </c>
      <c r="M762" s="662">
        <v>0</v>
      </c>
      <c r="N762" s="661">
        <v>2</v>
      </c>
      <c r="O762" s="742">
        <v>1</v>
      </c>
      <c r="P762" s="662"/>
      <c r="Q762" s="677"/>
      <c r="R762" s="661"/>
      <c r="S762" s="677">
        <v>0</v>
      </c>
      <c r="T762" s="742"/>
      <c r="U762" s="700">
        <v>0</v>
      </c>
    </row>
    <row r="763" spans="1:21" ht="14.4" customHeight="1" x14ac:dyDescent="0.3">
      <c r="A763" s="660">
        <v>11</v>
      </c>
      <c r="B763" s="661" t="s">
        <v>578</v>
      </c>
      <c r="C763" s="661">
        <v>89301112</v>
      </c>
      <c r="D763" s="740" t="s">
        <v>4351</v>
      </c>
      <c r="E763" s="741" t="s">
        <v>2633</v>
      </c>
      <c r="F763" s="661" t="s">
        <v>2622</v>
      </c>
      <c r="G763" s="661" t="s">
        <v>2895</v>
      </c>
      <c r="H763" s="661" t="s">
        <v>579</v>
      </c>
      <c r="I763" s="661" t="s">
        <v>3038</v>
      </c>
      <c r="J763" s="661" t="s">
        <v>3039</v>
      </c>
      <c r="K763" s="661" t="s">
        <v>3040</v>
      </c>
      <c r="L763" s="662">
        <v>0</v>
      </c>
      <c r="M763" s="662">
        <v>0</v>
      </c>
      <c r="N763" s="661">
        <v>2</v>
      </c>
      <c r="O763" s="742">
        <v>1</v>
      </c>
      <c r="P763" s="662"/>
      <c r="Q763" s="677"/>
      <c r="R763" s="661"/>
      <c r="S763" s="677">
        <v>0</v>
      </c>
      <c r="T763" s="742"/>
      <c r="U763" s="700">
        <v>0</v>
      </c>
    </row>
    <row r="764" spans="1:21" ht="14.4" customHeight="1" x14ac:dyDescent="0.3">
      <c r="A764" s="660">
        <v>11</v>
      </c>
      <c r="B764" s="661" t="s">
        <v>578</v>
      </c>
      <c r="C764" s="661">
        <v>89301112</v>
      </c>
      <c r="D764" s="740" t="s">
        <v>4351</v>
      </c>
      <c r="E764" s="741" t="s">
        <v>2633</v>
      </c>
      <c r="F764" s="661" t="s">
        <v>2622</v>
      </c>
      <c r="G764" s="661" t="s">
        <v>2677</v>
      </c>
      <c r="H764" s="661" t="s">
        <v>579</v>
      </c>
      <c r="I764" s="661" t="s">
        <v>2862</v>
      </c>
      <c r="J764" s="661" t="s">
        <v>2863</v>
      </c>
      <c r="K764" s="661" t="s">
        <v>2783</v>
      </c>
      <c r="L764" s="662">
        <v>950</v>
      </c>
      <c r="M764" s="662">
        <v>2850</v>
      </c>
      <c r="N764" s="661">
        <v>3</v>
      </c>
      <c r="O764" s="742">
        <v>3</v>
      </c>
      <c r="P764" s="662">
        <v>2850</v>
      </c>
      <c r="Q764" s="677">
        <v>1</v>
      </c>
      <c r="R764" s="661">
        <v>3</v>
      </c>
      <c r="S764" s="677">
        <v>1</v>
      </c>
      <c r="T764" s="742">
        <v>3</v>
      </c>
      <c r="U764" s="700">
        <v>1</v>
      </c>
    </row>
    <row r="765" spans="1:21" ht="14.4" customHeight="1" x14ac:dyDescent="0.3">
      <c r="A765" s="660">
        <v>11</v>
      </c>
      <c r="B765" s="661" t="s">
        <v>578</v>
      </c>
      <c r="C765" s="661">
        <v>89301112</v>
      </c>
      <c r="D765" s="740" t="s">
        <v>4351</v>
      </c>
      <c r="E765" s="741" t="s">
        <v>2633</v>
      </c>
      <c r="F765" s="661" t="s">
        <v>2622</v>
      </c>
      <c r="G765" s="661" t="s">
        <v>2677</v>
      </c>
      <c r="H765" s="661" t="s">
        <v>579</v>
      </c>
      <c r="I765" s="661" t="s">
        <v>3316</v>
      </c>
      <c r="J765" s="661" t="s">
        <v>3317</v>
      </c>
      <c r="K765" s="661" t="s">
        <v>3318</v>
      </c>
      <c r="L765" s="662">
        <v>130</v>
      </c>
      <c r="M765" s="662">
        <v>130</v>
      </c>
      <c r="N765" s="661">
        <v>1</v>
      </c>
      <c r="O765" s="742">
        <v>1</v>
      </c>
      <c r="P765" s="662">
        <v>130</v>
      </c>
      <c r="Q765" s="677">
        <v>1</v>
      </c>
      <c r="R765" s="661">
        <v>1</v>
      </c>
      <c r="S765" s="677">
        <v>1</v>
      </c>
      <c r="T765" s="742">
        <v>1</v>
      </c>
      <c r="U765" s="700">
        <v>1</v>
      </c>
    </row>
    <row r="766" spans="1:21" ht="14.4" customHeight="1" x14ac:dyDescent="0.3">
      <c r="A766" s="660">
        <v>11</v>
      </c>
      <c r="B766" s="661" t="s">
        <v>578</v>
      </c>
      <c r="C766" s="661">
        <v>89301112</v>
      </c>
      <c r="D766" s="740" t="s">
        <v>4351</v>
      </c>
      <c r="E766" s="741" t="s">
        <v>2633</v>
      </c>
      <c r="F766" s="661" t="s">
        <v>2622</v>
      </c>
      <c r="G766" s="661" t="s">
        <v>2677</v>
      </c>
      <c r="H766" s="661" t="s">
        <v>579</v>
      </c>
      <c r="I766" s="661" t="s">
        <v>3050</v>
      </c>
      <c r="J766" s="661" t="s">
        <v>3051</v>
      </c>
      <c r="K766" s="661" t="s">
        <v>3052</v>
      </c>
      <c r="L766" s="662">
        <v>1075</v>
      </c>
      <c r="M766" s="662">
        <v>1075</v>
      </c>
      <c r="N766" s="661">
        <v>1</v>
      </c>
      <c r="O766" s="742">
        <v>1</v>
      </c>
      <c r="P766" s="662">
        <v>1075</v>
      </c>
      <c r="Q766" s="677">
        <v>1</v>
      </c>
      <c r="R766" s="661">
        <v>1</v>
      </c>
      <c r="S766" s="677">
        <v>1</v>
      </c>
      <c r="T766" s="742">
        <v>1</v>
      </c>
      <c r="U766" s="700">
        <v>1</v>
      </c>
    </row>
    <row r="767" spans="1:21" ht="14.4" customHeight="1" x14ac:dyDescent="0.3">
      <c r="A767" s="660">
        <v>11</v>
      </c>
      <c r="B767" s="661" t="s">
        <v>578</v>
      </c>
      <c r="C767" s="661">
        <v>89301112</v>
      </c>
      <c r="D767" s="740" t="s">
        <v>4351</v>
      </c>
      <c r="E767" s="741" t="s">
        <v>2633</v>
      </c>
      <c r="F767" s="661" t="s">
        <v>2622</v>
      </c>
      <c r="G767" s="661" t="s">
        <v>2677</v>
      </c>
      <c r="H767" s="661" t="s">
        <v>579</v>
      </c>
      <c r="I767" s="661" t="s">
        <v>2678</v>
      </c>
      <c r="J767" s="661" t="s">
        <v>2679</v>
      </c>
      <c r="K767" s="661" t="s">
        <v>2680</v>
      </c>
      <c r="L767" s="662">
        <v>200</v>
      </c>
      <c r="M767" s="662">
        <v>8400</v>
      </c>
      <c r="N767" s="661">
        <v>42</v>
      </c>
      <c r="O767" s="742">
        <v>21</v>
      </c>
      <c r="P767" s="662">
        <v>8400</v>
      </c>
      <c r="Q767" s="677">
        <v>1</v>
      </c>
      <c r="R767" s="661">
        <v>42</v>
      </c>
      <c r="S767" s="677">
        <v>1</v>
      </c>
      <c r="T767" s="742">
        <v>21</v>
      </c>
      <c r="U767" s="700">
        <v>1</v>
      </c>
    </row>
    <row r="768" spans="1:21" ht="14.4" customHeight="1" x14ac:dyDescent="0.3">
      <c r="A768" s="660">
        <v>11</v>
      </c>
      <c r="B768" s="661" t="s">
        <v>578</v>
      </c>
      <c r="C768" s="661">
        <v>89301112</v>
      </c>
      <c r="D768" s="740" t="s">
        <v>4351</v>
      </c>
      <c r="E768" s="741" t="s">
        <v>2633</v>
      </c>
      <c r="F768" s="661" t="s">
        <v>2622</v>
      </c>
      <c r="G768" s="661" t="s">
        <v>2677</v>
      </c>
      <c r="H768" s="661" t="s">
        <v>579</v>
      </c>
      <c r="I768" s="661" t="s">
        <v>2681</v>
      </c>
      <c r="J768" s="661" t="s">
        <v>2682</v>
      </c>
      <c r="K768" s="661" t="s">
        <v>2683</v>
      </c>
      <c r="L768" s="662">
        <v>278.75</v>
      </c>
      <c r="M768" s="662">
        <v>3345</v>
      </c>
      <c r="N768" s="661">
        <v>12</v>
      </c>
      <c r="O768" s="742">
        <v>6</v>
      </c>
      <c r="P768" s="662">
        <v>3345</v>
      </c>
      <c r="Q768" s="677">
        <v>1</v>
      </c>
      <c r="R768" s="661">
        <v>12</v>
      </c>
      <c r="S768" s="677">
        <v>1</v>
      </c>
      <c r="T768" s="742">
        <v>6</v>
      </c>
      <c r="U768" s="700">
        <v>1</v>
      </c>
    </row>
    <row r="769" spans="1:21" ht="14.4" customHeight="1" x14ac:dyDescent="0.3">
      <c r="A769" s="660">
        <v>11</v>
      </c>
      <c r="B769" s="661" t="s">
        <v>578</v>
      </c>
      <c r="C769" s="661">
        <v>89301112</v>
      </c>
      <c r="D769" s="740" t="s">
        <v>4351</v>
      </c>
      <c r="E769" s="741" t="s">
        <v>2633</v>
      </c>
      <c r="F769" s="661" t="s">
        <v>2622</v>
      </c>
      <c r="G769" s="661" t="s">
        <v>2677</v>
      </c>
      <c r="H769" s="661" t="s">
        <v>579</v>
      </c>
      <c r="I769" s="661" t="s">
        <v>3319</v>
      </c>
      <c r="J769" s="661" t="s">
        <v>3320</v>
      </c>
      <c r="K769" s="661" t="s">
        <v>3321</v>
      </c>
      <c r="L769" s="662">
        <v>2000</v>
      </c>
      <c r="M769" s="662">
        <v>2000</v>
      </c>
      <c r="N769" s="661">
        <v>1</v>
      </c>
      <c r="O769" s="742">
        <v>1</v>
      </c>
      <c r="P769" s="662"/>
      <c r="Q769" s="677">
        <v>0</v>
      </c>
      <c r="R769" s="661"/>
      <c r="S769" s="677">
        <v>0</v>
      </c>
      <c r="T769" s="742"/>
      <c r="U769" s="700">
        <v>0</v>
      </c>
    </row>
    <row r="770" spans="1:21" ht="14.4" customHeight="1" x14ac:dyDescent="0.3">
      <c r="A770" s="660">
        <v>11</v>
      </c>
      <c r="B770" s="661" t="s">
        <v>578</v>
      </c>
      <c r="C770" s="661">
        <v>89301112</v>
      </c>
      <c r="D770" s="740" t="s">
        <v>4351</v>
      </c>
      <c r="E770" s="741" t="s">
        <v>2633</v>
      </c>
      <c r="F770" s="661" t="s">
        <v>2622</v>
      </c>
      <c r="G770" s="661" t="s">
        <v>2906</v>
      </c>
      <c r="H770" s="661" t="s">
        <v>579</v>
      </c>
      <c r="I770" s="661" t="s">
        <v>3322</v>
      </c>
      <c r="J770" s="661" t="s">
        <v>3323</v>
      </c>
      <c r="K770" s="661" t="s">
        <v>3324</v>
      </c>
      <c r="L770" s="662">
        <v>553.15</v>
      </c>
      <c r="M770" s="662">
        <v>3318.8999999999996</v>
      </c>
      <c r="N770" s="661">
        <v>6</v>
      </c>
      <c r="O770" s="742">
        <v>6</v>
      </c>
      <c r="P770" s="662">
        <v>2212.6</v>
      </c>
      <c r="Q770" s="677">
        <v>0.66666666666666674</v>
      </c>
      <c r="R770" s="661">
        <v>4</v>
      </c>
      <c r="S770" s="677">
        <v>0.66666666666666663</v>
      </c>
      <c r="T770" s="742">
        <v>4</v>
      </c>
      <c r="U770" s="700">
        <v>0.66666666666666663</v>
      </c>
    </row>
    <row r="771" spans="1:21" ht="14.4" customHeight="1" x14ac:dyDescent="0.3">
      <c r="A771" s="660">
        <v>11</v>
      </c>
      <c r="B771" s="661" t="s">
        <v>578</v>
      </c>
      <c r="C771" s="661">
        <v>89301112</v>
      </c>
      <c r="D771" s="740" t="s">
        <v>4351</v>
      </c>
      <c r="E771" s="741" t="s">
        <v>2633</v>
      </c>
      <c r="F771" s="661" t="s">
        <v>2622</v>
      </c>
      <c r="G771" s="661" t="s">
        <v>2684</v>
      </c>
      <c r="H771" s="661" t="s">
        <v>579</v>
      </c>
      <c r="I771" s="661" t="s">
        <v>3325</v>
      </c>
      <c r="J771" s="661" t="s">
        <v>3326</v>
      </c>
      <c r="K771" s="661" t="s">
        <v>3327</v>
      </c>
      <c r="L771" s="662">
        <v>682.33</v>
      </c>
      <c r="M771" s="662">
        <v>682.33</v>
      </c>
      <c r="N771" s="661">
        <v>1</v>
      </c>
      <c r="O771" s="742">
        <v>1</v>
      </c>
      <c r="P771" s="662">
        <v>682.33</v>
      </c>
      <c r="Q771" s="677">
        <v>1</v>
      </c>
      <c r="R771" s="661">
        <v>1</v>
      </c>
      <c r="S771" s="677">
        <v>1</v>
      </c>
      <c r="T771" s="742">
        <v>1</v>
      </c>
      <c r="U771" s="700">
        <v>1</v>
      </c>
    </row>
    <row r="772" spans="1:21" ht="14.4" customHeight="1" x14ac:dyDescent="0.3">
      <c r="A772" s="660">
        <v>11</v>
      </c>
      <c r="B772" s="661" t="s">
        <v>578</v>
      </c>
      <c r="C772" s="661">
        <v>89301112</v>
      </c>
      <c r="D772" s="740" t="s">
        <v>4351</v>
      </c>
      <c r="E772" s="741" t="s">
        <v>2633</v>
      </c>
      <c r="F772" s="661" t="s">
        <v>2622</v>
      </c>
      <c r="G772" s="661" t="s">
        <v>2684</v>
      </c>
      <c r="H772" s="661" t="s">
        <v>579</v>
      </c>
      <c r="I772" s="661" t="s">
        <v>2697</v>
      </c>
      <c r="J772" s="661" t="s">
        <v>2698</v>
      </c>
      <c r="K772" s="661" t="s">
        <v>2699</v>
      </c>
      <c r="L772" s="662">
        <v>971.25</v>
      </c>
      <c r="M772" s="662">
        <v>1942.5</v>
      </c>
      <c r="N772" s="661">
        <v>2</v>
      </c>
      <c r="O772" s="742">
        <v>1</v>
      </c>
      <c r="P772" s="662">
        <v>1942.5</v>
      </c>
      <c r="Q772" s="677">
        <v>1</v>
      </c>
      <c r="R772" s="661">
        <v>2</v>
      </c>
      <c r="S772" s="677">
        <v>1</v>
      </c>
      <c r="T772" s="742">
        <v>1</v>
      </c>
      <c r="U772" s="700">
        <v>1</v>
      </c>
    </row>
    <row r="773" spans="1:21" ht="14.4" customHeight="1" x14ac:dyDescent="0.3">
      <c r="A773" s="660">
        <v>11</v>
      </c>
      <c r="B773" s="661" t="s">
        <v>578</v>
      </c>
      <c r="C773" s="661">
        <v>89301112</v>
      </c>
      <c r="D773" s="740" t="s">
        <v>4351</v>
      </c>
      <c r="E773" s="741" t="s">
        <v>2633</v>
      </c>
      <c r="F773" s="661" t="s">
        <v>2622</v>
      </c>
      <c r="G773" s="661" t="s">
        <v>2684</v>
      </c>
      <c r="H773" s="661" t="s">
        <v>579</v>
      </c>
      <c r="I773" s="661" t="s">
        <v>3068</v>
      </c>
      <c r="J773" s="661" t="s">
        <v>3069</v>
      </c>
      <c r="K773" s="661" t="s">
        <v>3070</v>
      </c>
      <c r="L773" s="662">
        <v>180</v>
      </c>
      <c r="M773" s="662">
        <v>180</v>
      </c>
      <c r="N773" s="661">
        <v>1</v>
      </c>
      <c r="O773" s="742">
        <v>1</v>
      </c>
      <c r="P773" s="662">
        <v>180</v>
      </c>
      <c r="Q773" s="677">
        <v>1</v>
      </c>
      <c r="R773" s="661">
        <v>1</v>
      </c>
      <c r="S773" s="677">
        <v>1</v>
      </c>
      <c r="T773" s="742">
        <v>1</v>
      </c>
      <c r="U773" s="700">
        <v>1</v>
      </c>
    </row>
    <row r="774" spans="1:21" ht="14.4" customHeight="1" x14ac:dyDescent="0.3">
      <c r="A774" s="660">
        <v>11</v>
      </c>
      <c r="B774" s="661" t="s">
        <v>578</v>
      </c>
      <c r="C774" s="661">
        <v>89301112</v>
      </c>
      <c r="D774" s="740" t="s">
        <v>4351</v>
      </c>
      <c r="E774" s="741" t="s">
        <v>2633</v>
      </c>
      <c r="F774" s="661" t="s">
        <v>2622</v>
      </c>
      <c r="G774" s="661" t="s">
        <v>2684</v>
      </c>
      <c r="H774" s="661" t="s">
        <v>579</v>
      </c>
      <c r="I774" s="661" t="s">
        <v>3328</v>
      </c>
      <c r="J774" s="661" t="s">
        <v>3329</v>
      </c>
      <c r="K774" s="661" t="s">
        <v>3330</v>
      </c>
      <c r="L774" s="662">
        <v>200</v>
      </c>
      <c r="M774" s="662">
        <v>200</v>
      </c>
      <c r="N774" s="661">
        <v>1</v>
      </c>
      <c r="O774" s="742">
        <v>1</v>
      </c>
      <c r="P774" s="662">
        <v>200</v>
      </c>
      <c r="Q774" s="677">
        <v>1</v>
      </c>
      <c r="R774" s="661">
        <v>1</v>
      </c>
      <c r="S774" s="677">
        <v>1</v>
      </c>
      <c r="T774" s="742">
        <v>1</v>
      </c>
      <c r="U774" s="700">
        <v>1</v>
      </c>
    </row>
    <row r="775" spans="1:21" ht="14.4" customHeight="1" x14ac:dyDescent="0.3">
      <c r="A775" s="660">
        <v>11</v>
      </c>
      <c r="B775" s="661" t="s">
        <v>578</v>
      </c>
      <c r="C775" s="661">
        <v>89301112</v>
      </c>
      <c r="D775" s="740" t="s">
        <v>4351</v>
      </c>
      <c r="E775" s="741" t="s">
        <v>2633</v>
      </c>
      <c r="F775" s="661" t="s">
        <v>2622</v>
      </c>
      <c r="G775" s="661" t="s">
        <v>2684</v>
      </c>
      <c r="H775" s="661" t="s">
        <v>579</v>
      </c>
      <c r="I775" s="661" t="s">
        <v>2927</v>
      </c>
      <c r="J775" s="661" t="s">
        <v>2928</v>
      </c>
      <c r="K775" s="661" t="s">
        <v>2929</v>
      </c>
      <c r="L775" s="662">
        <v>1600</v>
      </c>
      <c r="M775" s="662">
        <v>1600</v>
      </c>
      <c r="N775" s="661">
        <v>1</v>
      </c>
      <c r="O775" s="742">
        <v>1</v>
      </c>
      <c r="P775" s="662">
        <v>1600</v>
      </c>
      <c r="Q775" s="677">
        <v>1</v>
      </c>
      <c r="R775" s="661">
        <v>1</v>
      </c>
      <c r="S775" s="677">
        <v>1</v>
      </c>
      <c r="T775" s="742">
        <v>1</v>
      </c>
      <c r="U775" s="700">
        <v>1</v>
      </c>
    </row>
    <row r="776" spans="1:21" ht="14.4" customHeight="1" x14ac:dyDescent="0.3">
      <c r="A776" s="660">
        <v>11</v>
      </c>
      <c r="B776" s="661" t="s">
        <v>578</v>
      </c>
      <c r="C776" s="661">
        <v>89301112</v>
      </c>
      <c r="D776" s="740" t="s">
        <v>4351</v>
      </c>
      <c r="E776" s="741" t="s">
        <v>2633</v>
      </c>
      <c r="F776" s="661" t="s">
        <v>2622</v>
      </c>
      <c r="G776" s="661" t="s">
        <v>2684</v>
      </c>
      <c r="H776" s="661" t="s">
        <v>579</v>
      </c>
      <c r="I776" s="661" t="s">
        <v>2930</v>
      </c>
      <c r="J776" s="661" t="s">
        <v>2931</v>
      </c>
      <c r="K776" s="661" t="s">
        <v>2932</v>
      </c>
      <c r="L776" s="662">
        <v>600</v>
      </c>
      <c r="M776" s="662">
        <v>600</v>
      </c>
      <c r="N776" s="661">
        <v>1</v>
      </c>
      <c r="O776" s="742">
        <v>1</v>
      </c>
      <c r="P776" s="662">
        <v>600</v>
      </c>
      <c r="Q776" s="677">
        <v>1</v>
      </c>
      <c r="R776" s="661">
        <v>1</v>
      </c>
      <c r="S776" s="677">
        <v>1</v>
      </c>
      <c r="T776" s="742">
        <v>1</v>
      </c>
      <c r="U776" s="700">
        <v>1</v>
      </c>
    </row>
    <row r="777" spans="1:21" ht="14.4" customHeight="1" x14ac:dyDescent="0.3">
      <c r="A777" s="660">
        <v>11</v>
      </c>
      <c r="B777" s="661" t="s">
        <v>578</v>
      </c>
      <c r="C777" s="661">
        <v>89301112</v>
      </c>
      <c r="D777" s="740" t="s">
        <v>4351</v>
      </c>
      <c r="E777" s="741" t="s">
        <v>2633</v>
      </c>
      <c r="F777" s="661" t="s">
        <v>2622</v>
      </c>
      <c r="G777" s="661" t="s">
        <v>2684</v>
      </c>
      <c r="H777" s="661" t="s">
        <v>579</v>
      </c>
      <c r="I777" s="661" t="s">
        <v>3331</v>
      </c>
      <c r="J777" s="661" t="s">
        <v>3332</v>
      </c>
      <c r="K777" s="661" t="s">
        <v>3333</v>
      </c>
      <c r="L777" s="662">
        <v>250</v>
      </c>
      <c r="M777" s="662">
        <v>250</v>
      </c>
      <c r="N777" s="661">
        <v>1</v>
      </c>
      <c r="O777" s="742">
        <v>1</v>
      </c>
      <c r="P777" s="662"/>
      <c r="Q777" s="677">
        <v>0</v>
      </c>
      <c r="R777" s="661"/>
      <c r="S777" s="677">
        <v>0</v>
      </c>
      <c r="T777" s="742"/>
      <c r="U777" s="700">
        <v>0</v>
      </c>
    </row>
    <row r="778" spans="1:21" ht="14.4" customHeight="1" x14ac:dyDescent="0.3">
      <c r="A778" s="660">
        <v>11</v>
      </c>
      <c r="B778" s="661" t="s">
        <v>578</v>
      </c>
      <c r="C778" s="661">
        <v>89301112</v>
      </c>
      <c r="D778" s="740" t="s">
        <v>4351</v>
      </c>
      <c r="E778" s="741" t="s">
        <v>2633</v>
      </c>
      <c r="F778" s="661" t="s">
        <v>2622</v>
      </c>
      <c r="G778" s="661" t="s">
        <v>2684</v>
      </c>
      <c r="H778" s="661" t="s">
        <v>579</v>
      </c>
      <c r="I778" s="661" t="s">
        <v>3334</v>
      </c>
      <c r="J778" s="661" t="s">
        <v>3335</v>
      </c>
      <c r="K778" s="661"/>
      <c r="L778" s="662">
        <v>949.98</v>
      </c>
      <c r="M778" s="662">
        <v>949.98</v>
      </c>
      <c r="N778" s="661">
        <v>1</v>
      </c>
      <c r="O778" s="742">
        <v>1</v>
      </c>
      <c r="P778" s="662"/>
      <c r="Q778" s="677">
        <v>0</v>
      </c>
      <c r="R778" s="661"/>
      <c r="S778" s="677">
        <v>0</v>
      </c>
      <c r="T778" s="742"/>
      <c r="U778" s="700">
        <v>0</v>
      </c>
    </row>
    <row r="779" spans="1:21" ht="14.4" customHeight="1" x14ac:dyDescent="0.3">
      <c r="A779" s="660">
        <v>11</v>
      </c>
      <c r="B779" s="661" t="s">
        <v>578</v>
      </c>
      <c r="C779" s="661">
        <v>89301112</v>
      </c>
      <c r="D779" s="740" t="s">
        <v>4351</v>
      </c>
      <c r="E779" s="741" t="s">
        <v>2633</v>
      </c>
      <c r="F779" s="661" t="s">
        <v>2622</v>
      </c>
      <c r="G779" s="661" t="s">
        <v>3336</v>
      </c>
      <c r="H779" s="661" t="s">
        <v>579</v>
      </c>
      <c r="I779" s="661" t="s">
        <v>3337</v>
      </c>
      <c r="J779" s="661" t="s">
        <v>3338</v>
      </c>
      <c r="K779" s="661" t="s">
        <v>3339</v>
      </c>
      <c r="L779" s="662">
        <v>300</v>
      </c>
      <c r="M779" s="662">
        <v>600</v>
      </c>
      <c r="N779" s="661">
        <v>2</v>
      </c>
      <c r="O779" s="742">
        <v>1</v>
      </c>
      <c r="P779" s="662"/>
      <c r="Q779" s="677">
        <v>0</v>
      </c>
      <c r="R779" s="661"/>
      <c r="S779" s="677">
        <v>0</v>
      </c>
      <c r="T779" s="742"/>
      <c r="U779" s="700">
        <v>0</v>
      </c>
    </row>
    <row r="780" spans="1:21" ht="14.4" customHeight="1" x14ac:dyDescent="0.3">
      <c r="A780" s="660">
        <v>11</v>
      </c>
      <c r="B780" s="661" t="s">
        <v>578</v>
      </c>
      <c r="C780" s="661">
        <v>89301112</v>
      </c>
      <c r="D780" s="740" t="s">
        <v>4351</v>
      </c>
      <c r="E780" s="741" t="s">
        <v>2633</v>
      </c>
      <c r="F780" s="661" t="s">
        <v>2622</v>
      </c>
      <c r="G780" s="661" t="s">
        <v>2720</v>
      </c>
      <c r="H780" s="661" t="s">
        <v>579</v>
      </c>
      <c r="I780" s="661" t="s">
        <v>3340</v>
      </c>
      <c r="J780" s="661" t="s">
        <v>3341</v>
      </c>
      <c r="K780" s="661" t="s">
        <v>3342</v>
      </c>
      <c r="L780" s="662">
        <v>1000</v>
      </c>
      <c r="M780" s="662">
        <v>1000</v>
      </c>
      <c r="N780" s="661">
        <v>1</v>
      </c>
      <c r="O780" s="742">
        <v>1</v>
      </c>
      <c r="P780" s="662"/>
      <c r="Q780" s="677">
        <v>0</v>
      </c>
      <c r="R780" s="661"/>
      <c r="S780" s="677">
        <v>0</v>
      </c>
      <c r="T780" s="742"/>
      <c r="U780" s="700">
        <v>0</v>
      </c>
    </row>
    <row r="781" spans="1:21" ht="14.4" customHeight="1" x14ac:dyDescent="0.3">
      <c r="A781" s="660">
        <v>11</v>
      </c>
      <c r="B781" s="661" t="s">
        <v>578</v>
      </c>
      <c r="C781" s="661">
        <v>89301112</v>
      </c>
      <c r="D781" s="740" t="s">
        <v>4351</v>
      </c>
      <c r="E781" s="741" t="s">
        <v>2633</v>
      </c>
      <c r="F781" s="661" t="s">
        <v>2622</v>
      </c>
      <c r="G781" s="661" t="s">
        <v>2724</v>
      </c>
      <c r="H781" s="661" t="s">
        <v>579</v>
      </c>
      <c r="I781" s="661" t="s">
        <v>2678</v>
      </c>
      <c r="J781" s="661" t="s">
        <v>2679</v>
      </c>
      <c r="K781" s="661" t="s">
        <v>2680</v>
      </c>
      <c r="L781" s="662">
        <v>200</v>
      </c>
      <c r="M781" s="662">
        <v>4400</v>
      </c>
      <c r="N781" s="661">
        <v>22</v>
      </c>
      <c r="O781" s="742">
        <v>11</v>
      </c>
      <c r="P781" s="662">
        <v>4400</v>
      </c>
      <c r="Q781" s="677">
        <v>1</v>
      </c>
      <c r="R781" s="661">
        <v>22</v>
      </c>
      <c r="S781" s="677">
        <v>1</v>
      </c>
      <c r="T781" s="742">
        <v>11</v>
      </c>
      <c r="U781" s="700">
        <v>1</v>
      </c>
    </row>
    <row r="782" spans="1:21" ht="14.4" customHeight="1" x14ac:dyDescent="0.3">
      <c r="A782" s="660">
        <v>11</v>
      </c>
      <c r="B782" s="661" t="s">
        <v>578</v>
      </c>
      <c r="C782" s="661">
        <v>89301112</v>
      </c>
      <c r="D782" s="740" t="s">
        <v>4351</v>
      </c>
      <c r="E782" s="741" t="s">
        <v>2633</v>
      </c>
      <c r="F782" s="661" t="s">
        <v>2622</v>
      </c>
      <c r="G782" s="661" t="s">
        <v>2724</v>
      </c>
      <c r="H782" s="661" t="s">
        <v>579</v>
      </c>
      <c r="I782" s="661" t="s">
        <v>2681</v>
      </c>
      <c r="J782" s="661" t="s">
        <v>2682</v>
      </c>
      <c r="K782" s="661" t="s">
        <v>2683</v>
      </c>
      <c r="L782" s="662">
        <v>278.75</v>
      </c>
      <c r="M782" s="662">
        <v>1115</v>
      </c>
      <c r="N782" s="661">
        <v>4</v>
      </c>
      <c r="O782" s="742">
        <v>2</v>
      </c>
      <c r="P782" s="662">
        <v>1115</v>
      </c>
      <c r="Q782" s="677">
        <v>1</v>
      </c>
      <c r="R782" s="661">
        <v>4</v>
      </c>
      <c r="S782" s="677">
        <v>1</v>
      </c>
      <c r="T782" s="742">
        <v>2</v>
      </c>
      <c r="U782" s="700">
        <v>1</v>
      </c>
    </row>
    <row r="783" spans="1:21" ht="14.4" customHeight="1" x14ac:dyDescent="0.3">
      <c r="A783" s="660">
        <v>11</v>
      </c>
      <c r="B783" s="661" t="s">
        <v>578</v>
      </c>
      <c r="C783" s="661">
        <v>89301112</v>
      </c>
      <c r="D783" s="740" t="s">
        <v>4351</v>
      </c>
      <c r="E783" s="741" t="s">
        <v>2633</v>
      </c>
      <c r="F783" s="661" t="s">
        <v>2622</v>
      </c>
      <c r="G783" s="661" t="s">
        <v>2725</v>
      </c>
      <c r="H783" s="661" t="s">
        <v>579</v>
      </c>
      <c r="I783" s="661" t="s">
        <v>3343</v>
      </c>
      <c r="J783" s="661" t="s">
        <v>3344</v>
      </c>
      <c r="K783" s="661" t="s">
        <v>3345</v>
      </c>
      <c r="L783" s="662">
        <v>0</v>
      </c>
      <c r="M783" s="662">
        <v>0</v>
      </c>
      <c r="N783" s="661">
        <v>1</v>
      </c>
      <c r="O783" s="742">
        <v>1</v>
      </c>
      <c r="P783" s="662"/>
      <c r="Q783" s="677"/>
      <c r="R783" s="661"/>
      <c r="S783" s="677">
        <v>0</v>
      </c>
      <c r="T783" s="742"/>
      <c r="U783" s="700">
        <v>0</v>
      </c>
    </row>
    <row r="784" spans="1:21" ht="14.4" customHeight="1" x14ac:dyDescent="0.3">
      <c r="A784" s="660">
        <v>11</v>
      </c>
      <c r="B784" s="661" t="s">
        <v>578</v>
      </c>
      <c r="C784" s="661">
        <v>89301112</v>
      </c>
      <c r="D784" s="740" t="s">
        <v>4351</v>
      </c>
      <c r="E784" s="741" t="s">
        <v>2633</v>
      </c>
      <c r="F784" s="661" t="s">
        <v>2622</v>
      </c>
      <c r="G784" s="661" t="s">
        <v>3084</v>
      </c>
      <c r="H784" s="661" t="s">
        <v>579</v>
      </c>
      <c r="I784" s="661" t="s">
        <v>3346</v>
      </c>
      <c r="J784" s="661" t="s">
        <v>3347</v>
      </c>
      <c r="K784" s="661" t="s">
        <v>3348</v>
      </c>
      <c r="L784" s="662">
        <v>995.67</v>
      </c>
      <c r="M784" s="662">
        <v>995.67</v>
      </c>
      <c r="N784" s="661">
        <v>1</v>
      </c>
      <c r="O784" s="742">
        <v>1</v>
      </c>
      <c r="P784" s="662">
        <v>995.67</v>
      </c>
      <c r="Q784" s="677">
        <v>1</v>
      </c>
      <c r="R784" s="661">
        <v>1</v>
      </c>
      <c r="S784" s="677">
        <v>1</v>
      </c>
      <c r="T784" s="742">
        <v>1</v>
      </c>
      <c r="U784" s="700">
        <v>1</v>
      </c>
    </row>
    <row r="785" spans="1:21" ht="14.4" customHeight="1" x14ac:dyDescent="0.3">
      <c r="A785" s="660">
        <v>11</v>
      </c>
      <c r="B785" s="661" t="s">
        <v>578</v>
      </c>
      <c r="C785" s="661">
        <v>89301112</v>
      </c>
      <c r="D785" s="740" t="s">
        <v>4351</v>
      </c>
      <c r="E785" s="741" t="s">
        <v>2633</v>
      </c>
      <c r="F785" s="661" t="s">
        <v>2622</v>
      </c>
      <c r="G785" s="661" t="s">
        <v>3084</v>
      </c>
      <c r="H785" s="661" t="s">
        <v>579</v>
      </c>
      <c r="I785" s="661" t="s">
        <v>3322</v>
      </c>
      <c r="J785" s="661" t="s">
        <v>3323</v>
      </c>
      <c r="K785" s="661" t="s">
        <v>3324</v>
      </c>
      <c r="L785" s="662">
        <v>553.15</v>
      </c>
      <c r="M785" s="662">
        <v>553.15</v>
      </c>
      <c r="N785" s="661">
        <v>1</v>
      </c>
      <c r="O785" s="742">
        <v>1</v>
      </c>
      <c r="P785" s="662">
        <v>553.15</v>
      </c>
      <c r="Q785" s="677">
        <v>1</v>
      </c>
      <c r="R785" s="661">
        <v>1</v>
      </c>
      <c r="S785" s="677">
        <v>1</v>
      </c>
      <c r="T785" s="742">
        <v>1</v>
      </c>
      <c r="U785" s="700">
        <v>1</v>
      </c>
    </row>
    <row r="786" spans="1:21" ht="14.4" customHeight="1" x14ac:dyDescent="0.3">
      <c r="A786" s="660">
        <v>11</v>
      </c>
      <c r="B786" s="661" t="s">
        <v>578</v>
      </c>
      <c r="C786" s="661">
        <v>89301112</v>
      </c>
      <c r="D786" s="740" t="s">
        <v>4351</v>
      </c>
      <c r="E786" s="741" t="s">
        <v>2633</v>
      </c>
      <c r="F786" s="661" t="s">
        <v>2622</v>
      </c>
      <c r="G786" s="661" t="s">
        <v>3084</v>
      </c>
      <c r="H786" s="661" t="s">
        <v>579</v>
      </c>
      <c r="I786" s="661" t="s">
        <v>3194</v>
      </c>
      <c r="J786" s="661" t="s">
        <v>2908</v>
      </c>
      <c r="K786" s="661" t="s">
        <v>3195</v>
      </c>
      <c r="L786" s="662">
        <v>553.15</v>
      </c>
      <c r="M786" s="662">
        <v>553.15</v>
      </c>
      <c r="N786" s="661">
        <v>1</v>
      </c>
      <c r="O786" s="742">
        <v>1</v>
      </c>
      <c r="P786" s="662">
        <v>553.15</v>
      </c>
      <c r="Q786" s="677">
        <v>1</v>
      </c>
      <c r="R786" s="661">
        <v>1</v>
      </c>
      <c r="S786" s="677">
        <v>1</v>
      </c>
      <c r="T786" s="742">
        <v>1</v>
      </c>
      <c r="U786" s="700">
        <v>1</v>
      </c>
    </row>
    <row r="787" spans="1:21" ht="14.4" customHeight="1" x14ac:dyDescent="0.3">
      <c r="A787" s="660">
        <v>11</v>
      </c>
      <c r="B787" s="661" t="s">
        <v>578</v>
      </c>
      <c r="C787" s="661">
        <v>89301112</v>
      </c>
      <c r="D787" s="740" t="s">
        <v>4351</v>
      </c>
      <c r="E787" s="741" t="s">
        <v>2633</v>
      </c>
      <c r="F787" s="661" t="s">
        <v>2622</v>
      </c>
      <c r="G787" s="661" t="s">
        <v>3349</v>
      </c>
      <c r="H787" s="661" t="s">
        <v>579</v>
      </c>
      <c r="I787" s="661" t="s">
        <v>3337</v>
      </c>
      <c r="J787" s="661" t="s">
        <v>3338</v>
      </c>
      <c r="K787" s="661" t="s">
        <v>3339</v>
      </c>
      <c r="L787" s="662">
        <v>300</v>
      </c>
      <c r="M787" s="662">
        <v>600</v>
      </c>
      <c r="N787" s="661">
        <v>2</v>
      </c>
      <c r="O787" s="742">
        <v>1</v>
      </c>
      <c r="P787" s="662"/>
      <c r="Q787" s="677">
        <v>0</v>
      </c>
      <c r="R787" s="661"/>
      <c r="S787" s="677">
        <v>0</v>
      </c>
      <c r="T787" s="742"/>
      <c r="U787" s="700">
        <v>0</v>
      </c>
    </row>
    <row r="788" spans="1:21" ht="14.4" customHeight="1" x14ac:dyDescent="0.3">
      <c r="A788" s="660">
        <v>11</v>
      </c>
      <c r="B788" s="661" t="s">
        <v>578</v>
      </c>
      <c r="C788" s="661">
        <v>89301112</v>
      </c>
      <c r="D788" s="740" t="s">
        <v>4351</v>
      </c>
      <c r="E788" s="741" t="s">
        <v>2634</v>
      </c>
      <c r="F788" s="661" t="s">
        <v>2621</v>
      </c>
      <c r="G788" s="661" t="s">
        <v>2654</v>
      </c>
      <c r="H788" s="661" t="s">
        <v>579</v>
      </c>
      <c r="I788" s="661" t="s">
        <v>2936</v>
      </c>
      <c r="J788" s="661" t="s">
        <v>2937</v>
      </c>
      <c r="K788" s="661" t="s">
        <v>2492</v>
      </c>
      <c r="L788" s="662">
        <v>156.86000000000001</v>
      </c>
      <c r="M788" s="662">
        <v>313.72000000000003</v>
      </c>
      <c r="N788" s="661">
        <v>2</v>
      </c>
      <c r="O788" s="742">
        <v>1</v>
      </c>
      <c r="P788" s="662"/>
      <c r="Q788" s="677">
        <v>0</v>
      </c>
      <c r="R788" s="661"/>
      <c r="S788" s="677">
        <v>0</v>
      </c>
      <c r="T788" s="742"/>
      <c r="U788" s="700">
        <v>0</v>
      </c>
    </row>
    <row r="789" spans="1:21" ht="14.4" customHeight="1" x14ac:dyDescent="0.3">
      <c r="A789" s="660">
        <v>11</v>
      </c>
      <c r="B789" s="661" t="s">
        <v>578</v>
      </c>
      <c r="C789" s="661">
        <v>89301112</v>
      </c>
      <c r="D789" s="740" t="s">
        <v>4351</v>
      </c>
      <c r="E789" s="741" t="s">
        <v>2634</v>
      </c>
      <c r="F789" s="661" t="s">
        <v>2621</v>
      </c>
      <c r="G789" s="661" t="s">
        <v>2654</v>
      </c>
      <c r="H789" s="661" t="s">
        <v>579</v>
      </c>
      <c r="I789" s="661" t="s">
        <v>1210</v>
      </c>
      <c r="J789" s="661" t="s">
        <v>2491</v>
      </c>
      <c r="K789" s="661" t="s">
        <v>2492</v>
      </c>
      <c r="L789" s="662">
        <v>156.86000000000001</v>
      </c>
      <c r="M789" s="662">
        <v>784.30000000000007</v>
      </c>
      <c r="N789" s="661">
        <v>5</v>
      </c>
      <c r="O789" s="742">
        <v>2.5</v>
      </c>
      <c r="P789" s="662">
        <v>784.30000000000007</v>
      </c>
      <c r="Q789" s="677">
        <v>1</v>
      </c>
      <c r="R789" s="661">
        <v>5</v>
      </c>
      <c r="S789" s="677">
        <v>1</v>
      </c>
      <c r="T789" s="742">
        <v>2.5</v>
      </c>
      <c r="U789" s="700">
        <v>1</v>
      </c>
    </row>
    <row r="790" spans="1:21" ht="14.4" customHeight="1" x14ac:dyDescent="0.3">
      <c r="A790" s="660">
        <v>11</v>
      </c>
      <c r="B790" s="661" t="s">
        <v>578</v>
      </c>
      <c r="C790" s="661">
        <v>89301112</v>
      </c>
      <c r="D790" s="740" t="s">
        <v>4351</v>
      </c>
      <c r="E790" s="741" t="s">
        <v>2634</v>
      </c>
      <c r="F790" s="661" t="s">
        <v>2621</v>
      </c>
      <c r="G790" s="661" t="s">
        <v>2654</v>
      </c>
      <c r="H790" s="661" t="s">
        <v>579</v>
      </c>
      <c r="I790" s="661" t="s">
        <v>3350</v>
      </c>
      <c r="J790" s="661" t="s">
        <v>2937</v>
      </c>
      <c r="K790" s="661" t="s">
        <v>3351</v>
      </c>
      <c r="L790" s="662">
        <v>0</v>
      </c>
      <c r="M790" s="662">
        <v>0</v>
      </c>
      <c r="N790" s="661">
        <v>1</v>
      </c>
      <c r="O790" s="742">
        <v>0.5</v>
      </c>
      <c r="P790" s="662"/>
      <c r="Q790" s="677"/>
      <c r="R790" s="661"/>
      <c r="S790" s="677">
        <v>0</v>
      </c>
      <c r="T790" s="742"/>
      <c r="U790" s="700">
        <v>0</v>
      </c>
    </row>
    <row r="791" spans="1:21" ht="14.4" customHeight="1" x14ac:dyDescent="0.3">
      <c r="A791" s="660">
        <v>11</v>
      </c>
      <c r="B791" s="661" t="s">
        <v>578</v>
      </c>
      <c r="C791" s="661">
        <v>89301112</v>
      </c>
      <c r="D791" s="740" t="s">
        <v>4351</v>
      </c>
      <c r="E791" s="741" t="s">
        <v>2634</v>
      </c>
      <c r="F791" s="661" t="s">
        <v>2621</v>
      </c>
      <c r="G791" s="661" t="s">
        <v>2654</v>
      </c>
      <c r="H791" s="661" t="s">
        <v>579</v>
      </c>
      <c r="I791" s="661" t="s">
        <v>3352</v>
      </c>
      <c r="J791" s="661" t="s">
        <v>2937</v>
      </c>
      <c r="K791" s="661" t="s">
        <v>3353</v>
      </c>
      <c r="L791" s="662">
        <v>0</v>
      </c>
      <c r="M791" s="662">
        <v>0</v>
      </c>
      <c r="N791" s="661">
        <v>2</v>
      </c>
      <c r="O791" s="742">
        <v>1</v>
      </c>
      <c r="P791" s="662">
        <v>0</v>
      </c>
      <c r="Q791" s="677"/>
      <c r="R791" s="661">
        <v>2</v>
      </c>
      <c r="S791" s="677">
        <v>1</v>
      </c>
      <c r="T791" s="742">
        <v>1</v>
      </c>
      <c r="U791" s="700">
        <v>1</v>
      </c>
    </row>
    <row r="792" spans="1:21" ht="14.4" customHeight="1" x14ac:dyDescent="0.3">
      <c r="A792" s="660">
        <v>11</v>
      </c>
      <c r="B792" s="661" t="s">
        <v>578</v>
      </c>
      <c r="C792" s="661">
        <v>89301112</v>
      </c>
      <c r="D792" s="740" t="s">
        <v>4351</v>
      </c>
      <c r="E792" s="741" t="s">
        <v>2634</v>
      </c>
      <c r="F792" s="661" t="s">
        <v>2621</v>
      </c>
      <c r="G792" s="661" t="s">
        <v>3354</v>
      </c>
      <c r="H792" s="661" t="s">
        <v>579</v>
      </c>
      <c r="I792" s="661" t="s">
        <v>3355</v>
      </c>
      <c r="J792" s="661" t="s">
        <v>3356</v>
      </c>
      <c r="K792" s="661" t="s">
        <v>3357</v>
      </c>
      <c r="L792" s="662">
        <v>317.26</v>
      </c>
      <c r="M792" s="662">
        <v>951.78</v>
      </c>
      <c r="N792" s="661">
        <v>3</v>
      </c>
      <c r="O792" s="742">
        <v>0.5</v>
      </c>
      <c r="P792" s="662"/>
      <c r="Q792" s="677">
        <v>0</v>
      </c>
      <c r="R792" s="661"/>
      <c r="S792" s="677">
        <v>0</v>
      </c>
      <c r="T792" s="742"/>
      <c r="U792" s="700">
        <v>0</v>
      </c>
    </row>
    <row r="793" spans="1:21" ht="14.4" customHeight="1" x14ac:dyDescent="0.3">
      <c r="A793" s="660">
        <v>11</v>
      </c>
      <c r="B793" s="661" t="s">
        <v>578</v>
      </c>
      <c r="C793" s="661">
        <v>89301112</v>
      </c>
      <c r="D793" s="740" t="s">
        <v>4351</v>
      </c>
      <c r="E793" s="741" t="s">
        <v>2634</v>
      </c>
      <c r="F793" s="661" t="s">
        <v>2621</v>
      </c>
      <c r="G793" s="661" t="s">
        <v>3358</v>
      </c>
      <c r="H793" s="661" t="s">
        <v>1059</v>
      </c>
      <c r="I793" s="661" t="s">
        <v>1130</v>
      </c>
      <c r="J793" s="661" t="s">
        <v>1167</v>
      </c>
      <c r="K793" s="661" t="s">
        <v>752</v>
      </c>
      <c r="L793" s="662">
        <v>65.3</v>
      </c>
      <c r="M793" s="662">
        <v>130.6</v>
      </c>
      <c r="N793" s="661">
        <v>2</v>
      </c>
      <c r="O793" s="742">
        <v>1</v>
      </c>
      <c r="P793" s="662"/>
      <c r="Q793" s="677">
        <v>0</v>
      </c>
      <c r="R793" s="661"/>
      <c r="S793" s="677">
        <v>0</v>
      </c>
      <c r="T793" s="742"/>
      <c r="U793" s="700">
        <v>0</v>
      </c>
    </row>
    <row r="794" spans="1:21" ht="14.4" customHeight="1" x14ac:dyDescent="0.3">
      <c r="A794" s="660">
        <v>11</v>
      </c>
      <c r="B794" s="661" t="s">
        <v>578</v>
      </c>
      <c r="C794" s="661">
        <v>89301112</v>
      </c>
      <c r="D794" s="740" t="s">
        <v>4351</v>
      </c>
      <c r="E794" s="741" t="s">
        <v>2634</v>
      </c>
      <c r="F794" s="661" t="s">
        <v>2621</v>
      </c>
      <c r="G794" s="661" t="s">
        <v>3359</v>
      </c>
      <c r="H794" s="661" t="s">
        <v>1059</v>
      </c>
      <c r="I794" s="661" t="s">
        <v>3360</v>
      </c>
      <c r="J794" s="661" t="s">
        <v>3361</v>
      </c>
      <c r="K794" s="661" t="s">
        <v>3362</v>
      </c>
      <c r="L794" s="662">
        <v>222.25</v>
      </c>
      <c r="M794" s="662">
        <v>2222.5</v>
      </c>
      <c r="N794" s="661">
        <v>10</v>
      </c>
      <c r="O794" s="742">
        <v>2</v>
      </c>
      <c r="P794" s="662">
        <v>2000.25</v>
      </c>
      <c r="Q794" s="677">
        <v>0.9</v>
      </c>
      <c r="R794" s="661">
        <v>9</v>
      </c>
      <c r="S794" s="677">
        <v>0.9</v>
      </c>
      <c r="T794" s="742">
        <v>1.5</v>
      </c>
      <c r="U794" s="700">
        <v>0.75</v>
      </c>
    </row>
    <row r="795" spans="1:21" ht="14.4" customHeight="1" x14ac:dyDescent="0.3">
      <c r="A795" s="660">
        <v>11</v>
      </c>
      <c r="B795" s="661" t="s">
        <v>578</v>
      </c>
      <c r="C795" s="661">
        <v>89301112</v>
      </c>
      <c r="D795" s="740" t="s">
        <v>4351</v>
      </c>
      <c r="E795" s="741" t="s">
        <v>2634</v>
      </c>
      <c r="F795" s="661" t="s">
        <v>2621</v>
      </c>
      <c r="G795" s="661" t="s">
        <v>3359</v>
      </c>
      <c r="H795" s="661" t="s">
        <v>1059</v>
      </c>
      <c r="I795" s="661" t="s">
        <v>3360</v>
      </c>
      <c r="J795" s="661" t="s">
        <v>3361</v>
      </c>
      <c r="K795" s="661" t="s">
        <v>3362</v>
      </c>
      <c r="L795" s="662">
        <v>125.14</v>
      </c>
      <c r="M795" s="662">
        <v>375.42</v>
      </c>
      <c r="N795" s="661">
        <v>3</v>
      </c>
      <c r="O795" s="742">
        <v>1</v>
      </c>
      <c r="P795" s="662"/>
      <c r="Q795" s="677">
        <v>0</v>
      </c>
      <c r="R795" s="661"/>
      <c r="S795" s="677">
        <v>0</v>
      </c>
      <c r="T795" s="742"/>
      <c r="U795" s="700">
        <v>0</v>
      </c>
    </row>
    <row r="796" spans="1:21" ht="14.4" customHeight="1" x14ac:dyDescent="0.3">
      <c r="A796" s="660">
        <v>11</v>
      </c>
      <c r="B796" s="661" t="s">
        <v>578</v>
      </c>
      <c r="C796" s="661">
        <v>89301112</v>
      </c>
      <c r="D796" s="740" t="s">
        <v>4351</v>
      </c>
      <c r="E796" s="741" t="s">
        <v>2634</v>
      </c>
      <c r="F796" s="661" t="s">
        <v>2621</v>
      </c>
      <c r="G796" s="661" t="s">
        <v>3359</v>
      </c>
      <c r="H796" s="661" t="s">
        <v>1059</v>
      </c>
      <c r="I796" s="661" t="s">
        <v>3363</v>
      </c>
      <c r="J796" s="661" t="s">
        <v>3361</v>
      </c>
      <c r="K796" s="661" t="s">
        <v>3364</v>
      </c>
      <c r="L796" s="662">
        <v>0</v>
      </c>
      <c r="M796" s="662">
        <v>0</v>
      </c>
      <c r="N796" s="661">
        <v>2</v>
      </c>
      <c r="O796" s="742">
        <v>0.5</v>
      </c>
      <c r="P796" s="662"/>
      <c r="Q796" s="677"/>
      <c r="R796" s="661"/>
      <c r="S796" s="677">
        <v>0</v>
      </c>
      <c r="T796" s="742"/>
      <c r="U796" s="700">
        <v>0</v>
      </c>
    </row>
    <row r="797" spans="1:21" ht="14.4" customHeight="1" x14ac:dyDescent="0.3">
      <c r="A797" s="660">
        <v>11</v>
      </c>
      <c r="B797" s="661" t="s">
        <v>578</v>
      </c>
      <c r="C797" s="661">
        <v>89301112</v>
      </c>
      <c r="D797" s="740" t="s">
        <v>4351</v>
      </c>
      <c r="E797" s="741" t="s">
        <v>2634</v>
      </c>
      <c r="F797" s="661" t="s">
        <v>2621</v>
      </c>
      <c r="G797" s="661" t="s">
        <v>2655</v>
      </c>
      <c r="H797" s="661" t="s">
        <v>1059</v>
      </c>
      <c r="I797" s="661" t="s">
        <v>1243</v>
      </c>
      <c r="J797" s="661" t="s">
        <v>1244</v>
      </c>
      <c r="K797" s="661" t="s">
        <v>1578</v>
      </c>
      <c r="L797" s="662">
        <v>178.27</v>
      </c>
      <c r="M797" s="662">
        <v>3743.6700000000005</v>
      </c>
      <c r="N797" s="661">
        <v>21</v>
      </c>
      <c r="O797" s="742">
        <v>4.5</v>
      </c>
      <c r="P797" s="662">
        <v>2317.5100000000002</v>
      </c>
      <c r="Q797" s="677">
        <v>0.61904761904761907</v>
      </c>
      <c r="R797" s="661">
        <v>13</v>
      </c>
      <c r="S797" s="677">
        <v>0.61904761904761907</v>
      </c>
      <c r="T797" s="742">
        <v>2.5</v>
      </c>
      <c r="U797" s="700">
        <v>0.55555555555555558</v>
      </c>
    </row>
    <row r="798" spans="1:21" ht="14.4" customHeight="1" x14ac:dyDescent="0.3">
      <c r="A798" s="660">
        <v>11</v>
      </c>
      <c r="B798" s="661" t="s">
        <v>578</v>
      </c>
      <c r="C798" s="661">
        <v>89301112</v>
      </c>
      <c r="D798" s="740" t="s">
        <v>4351</v>
      </c>
      <c r="E798" s="741" t="s">
        <v>2634</v>
      </c>
      <c r="F798" s="661" t="s">
        <v>2621</v>
      </c>
      <c r="G798" s="661" t="s">
        <v>2655</v>
      </c>
      <c r="H798" s="661" t="s">
        <v>1059</v>
      </c>
      <c r="I798" s="661" t="s">
        <v>1243</v>
      </c>
      <c r="J798" s="661" t="s">
        <v>1244</v>
      </c>
      <c r="K798" s="661" t="s">
        <v>1578</v>
      </c>
      <c r="L798" s="662">
        <v>184.22</v>
      </c>
      <c r="M798" s="662">
        <v>18606.219999999998</v>
      </c>
      <c r="N798" s="661">
        <v>101</v>
      </c>
      <c r="O798" s="742">
        <v>26</v>
      </c>
      <c r="P798" s="662">
        <v>10868.979999999998</v>
      </c>
      <c r="Q798" s="677">
        <v>0.58415841584158412</v>
      </c>
      <c r="R798" s="661">
        <v>59</v>
      </c>
      <c r="S798" s="677">
        <v>0.58415841584158412</v>
      </c>
      <c r="T798" s="742">
        <v>16</v>
      </c>
      <c r="U798" s="700">
        <v>0.61538461538461542</v>
      </c>
    </row>
    <row r="799" spans="1:21" ht="14.4" customHeight="1" x14ac:dyDescent="0.3">
      <c r="A799" s="660">
        <v>11</v>
      </c>
      <c r="B799" s="661" t="s">
        <v>578</v>
      </c>
      <c r="C799" s="661">
        <v>89301112</v>
      </c>
      <c r="D799" s="740" t="s">
        <v>4351</v>
      </c>
      <c r="E799" s="741" t="s">
        <v>2634</v>
      </c>
      <c r="F799" s="661" t="s">
        <v>2621</v>
      </c>
      <c r="G799" s="661" t="s">
        <v>3365</v>
      </c>
      <c r="H799" s="661" t="s">
        <v>579</v>
      </c>
      <c r="I799" s="661" t="s">
        <v>3366</v>
      </c>
      <c r="J799" s="661" t="s">
        <v>3367</v>
      </c>
      <c r="K799" s="661" t="s">
        <v>3368</v>
      </c>
      <c r="L799" s="662">
        <v>0</v>
      </c>
      <c r="M799" s="662">
        <v>0</v>
      </c>
      <c r="N799" s="661">
        <v>1</v>
      </c>
      <c r="O799" s="742">
        <v>1</v>
      </c>
      <c r="P799" s="662"/>
      <c r="Q799" s="677"/>
      <c r="R799" s="661"/>
      <c r="S799" s="677">
        <v>0</v>
      </c>
      <c r="T799" s="742"/>
      <c r="U799" s="700">
        <v>0</v>
      </c>
    </row>
    <row r="800" spans="1:21" ht="14.4" customHeight="1" x14ac:dyDescent="0.3">
      <c r="A800" s="660">
        <v>11</v>
      </c>
      <c r="B800" s="661" t="s">
        <v>578</v>
      </c>
      <c r="C800" s="661">
        <v>89301112</v>
      </c>
      <c r="D800" s="740" t="s">
        <v>4351</v>
      </c>
      <c r="E800" s="741" t="s">
        <v>2634</v>
      </c>
      <c r="F800" s="661" t="s">
        <v>2621</v>
      </c>
      <c r="G800" s="661" t="s">
        <v>2656</v>
      </c>
      <c r="H800" s="661" t="s">
        <v>579</v>
      </c>
      <c r="I800" s="661" t="s">
        <v>1600</v>
      </c>
      <c r="J800" s="661" t="s">
        <v>3369</v>
      </c>
      <c r="K800" s="661" t="s">
        <v>3370</v>
      </c>
      <c r="L800" s="662">
        <v>14.2</v>
      </c>
      <c r="M800" s="662">
        <v>113.6</v>
      </c>
      <c r="N800" s="661">
        <v>8</v>
      </c>
      <c r="O800" s="742">
        <v>2.5</v>
      </c>
      <c r="P800" s="662">
        <v>113.6</v>
      </c>
      <c r="Q800" s="677">
        <v>1</v>
      </c>
      <c r="R800" s="661">
        <v>8</v>
      </c>
      <c r="S800" s="677">
        <v>1</v>
      </c>
      <c r="T800" s="742">
        <v>2.5</v>
      </c>
      <c r="U800" s="700">
        <v>1</v>
      </c>
    </row>
    <row r="801" spans="1:21" ht="14.4" customHeight="1" x14ac:dyDescent="0.3">
      <c r="A801" s="660">
        <v>11</v>
      </c>
      <c r="B801" s="661" t="s">
        <v>578</v>
      </c>
      <c r="C801" s="661">
        <v>89301112</v>
      </c>
      <c r="D801" s="740" t="s">
        <v>4351</v>
      </c>
      <c r="E801" s="741" t="s">
        <v>2634</v>
      </c>
      <c r="F801" s="661" t="s">
        <v>2621</v>
      </c>
      <c r="G801" s="661" t="s">
        <v>2656</v>
      </c>
      <c r="H801" s="661" t="s">
        <v>579</v>
      </c>
      <c r="I801" s="661" t="s">
        <v>648</v>
      </c>
      <c r="J801" s="661" t="s">
        <v>2657</v>
      </c>
      <c r="K801" s="661" t="s">
        <v>2658</v>
      </c>
      <c r="L801" s="662">
        <v>18.940000000000001</v>
      </c>
      <c r="M801" s="662">
        <v>18.940000000000001</v>
      </c>
      <c r="N801" s="661">
        <v>1</v>
      </c>
      <c r="O801" s="742">
        <v>0.5</v>
      </c>
      <c r="P801" s="662"/>
      <c r="Q801" s="677">
        <v>0</v>
      </c>
      <c r="R801" s="661"/>
      <c r="S801" s="677">
        <v>0</v>
      </c>
      <c r="T801" s="742"/>
      <c r="U801" s="700">
        <v>0</v>
      </c>
    </row>
    <row r="802" spans="1:21" ht="14.4" customHeight="1" x14ac:dyDescent="0.3">
      <c r="A802" s="660">
        <v>11</v>
      </c>
      <c r="B802" s="661" t="s">
        <v>578</v>
      </c>
      <c r="C802" s="661">
        <v>89301112</v>
      </c>
      <c r="D802" s="740" t="s">
        <v>4351</v>
      </c>
      <c r="E802" s="741" t="s">
        <v>2634</v>
      </c>
      <c r="F802" s="661" t="s">
        <v>2621</v>
      </c>
      <c r="G802" s="661" t="s">
        <v>2824</v>
      </c>
      <c r="H802" s="661" t="s">
        <v>579</v>
      </c>
      <c r="I802" s="661" t="s">
        <v>3371</v>
      </c>
      <c r="J802" s="661" t="s">
        <v>2181</v>
      </c>
      <c r="K802" s="661" t="s">
        <v>3372</v>
      </c>
      <c r="L802" s="662">
        <v>0</v>
      </c>
      <c r="M802" s="662">
        <v>0</v>
      </c>
      <c r="N802" s="661">
        <v>10</v>
      </c>
      <c r="O802" s="742">
        <v>2.5</v>
      </c>
      <c r="P802" s="662">
        <v>0</v>
      </c>
      <c r="Q802" s="677"/>
      <c r="R802" s="661">
        <v>6</v>
      </c>
      <c r="S802" s="677">
        <v>0.6</v>
      </c>
      <c r="T802" s="742">
        <v>1.5</v>
      </c>
      <c r="U802" s="700">
        <v>0.6</v>
      </c>
    </row>
    <row r="803" spans="1:21" ht="14.4" customHeight="1" x14ac:dyDescent="0.3">
      <c r="A803" s="660">
        <v>11</v>
      </c>
      <c r="B803" s="661" t="s">
        <v>578</v>
      </c>
      <c r="C803" s="661">
        <v>89301112</v>
      </c>
      <c r="D803" s="740" t="s">
        <v>4351</v>
      </c>
      <c r="E803" s="741" t="s">
        <v>2634</v>
      </c>
      <c r="F803" s="661" t="s">
        <v>2621</v>
      </c>
      <c r="G803" s="661" t="s">
        <v>2824</v>
      </c>
      <c r="H803" s="661" t="s">
        <v>579</v>
      </c>
      <c r="I803" s="661" t="s">
        <v>3099</v>
      </c>
      <c r="J803" s="661" t="s">
        <v>2955</v>
      </c>
      <c r="K803" s="661" t="s">
        <v>3100</v>
      </c>
      <c r="L803" s="662">
        <v>106.49</v>
      </c>
      <c r="M803" s="662">
        <v>212.98</v>
      </c>
      <c r="N803" s="661">
        <v>2</v>
      </c>
      <c r="O803" s="742">
        <v>1.5</v>
      </c>
      <c r="P803" s="662">
        <v>212.98</v>
      </c>
      <c r="Q803" s="677">
        <v>1</v>
      </c>
      <c r="R803" s="661">
        <v>2</v>
      </c>
      <c r="S803" s="677">
        <v>1</v>
      </c>
      <c r="T803" s="742">
        <v>1.5</v>
      </c>
      <c r="U803" s="700">
        <v>1</v>
      </c>
    </row>
    <row r="804" spans="1:21" ht="14.4" customHeight="1" x14ac:dyDescent="0.3">
      <c r="A804" s="660">
        <v>11</v>
      </c>
      <c r="B804" s="661" t="s">
        <v>578</v>
      </c>
      <c r="C804" s="661">
        <v>89301112</v>
      </c>
      <c r="D804" s="740" t="s">
        <v>4351</v>
      </c>
      <c r="E804" s="741" t="s">
        <v>2634</v>
      </c>
      <c r="F804" s="661" t="s">
        <v>2621</v>
      </c>
      <c r="G804" s="661" t="s">
        <v>2824</v>
      </c>
      <c r="H804" s="661" t="s">
        <v>579</v>
      </c>
      <c r="I804" s="661" t="s">
        <v>3099</v>
      </c>
      <c r="J804" s="661" t="s">
        <v>2955</v>
      </c>
      <c r="K804" s="661" t="s">
        <v>3100</v>
      </c>
      <c r="L804" s="662">
        <v>119.11</v>
      </c>
      <c r="M804" s="662">
        <v>119.11</v>
      </c>
      <c r="N804" s="661">
        <v>1</v>
      </c>
      <c r="O804" s="742">
        <v>0.5</v>
      </c>
      <c r="P804" s="662"/>
      <c r="Q804" s="677">
        <v>0</v>
      </c>
      <c r="R804" s="661"/>
      <c r="S804" s="677">
        <v>0</v>
      </c>
      <c r="T804" s="742"/>
      <c r="U804" s="700">
        <v>0</v>
      </c>
    </row>
    <row r="805" spans="1:21" ht="14.4" customHeight="1" x14ac:dyDescent="0.3">
      <c r="A805" s="660">
        <v>11</v>
      </c>
      <c r="B805" s="661" t="s">
        <v>578</v>
      </c>
      <c r="C805" s="661">
        <v>89301112</v>
      </c>
      <c r="D805" s="740" t="s">
        <v>4351</v>
      </c>
      <c r="E805" s="741" t="s">
        <v>2634</v>
      </c>
      <c r="F805" s="661" t="s">
        <v>2621</v>
      </c>
      <c r="G805" s="661" t="s">
        <v>2824</v>
      </c>
      <c r="H805" s="661" t="s">
        <v>579</v>
      </c>
      <c r="I805" s="661" t="s">
        <v>2954</v>
      </c>
      <c r="J805" s="661" t="s">
        <v>2955</v>
      </c>
      <c r="K805" s="661" t="s">
        <v>2956</v>
      </c>
      <c r="L805" s="662">
        <v>354.98</v>
      </c>
      <c r="M805" s="662">
        <v>1774.9</v>
      </c>
      <c r="N805" s="661">
        <v>5</v>
      </c>
      <c r="O805" s="742">
        <v>4</v>
      </c>
      <c r="P805" s="662">
        <v>709.96</v>
      </c>
      <c r="Q805" s="677">
        <v>0.4</v>
      </c>
      <c r="R805" s="661">
        <v>2</v>
      </c>
      <c r="S805" s="677">
        <v>0.4</v>
      </c>
      <c r="T805" s="742">
        <v>1.5</v>
      </c>
      <c r="U805" s="700">
        <v>0.375</v>
      </c>
    </row>
    <row r="806" spans="1:21" ht="14.4" customHeight="1" x14ac:dyDescent="0.3">
      <c r="A806" s="660">
        <v>11</v>
      </c>
      <c r="B806" s="661" t="s">
        <v>578</v>
      </c>
      <c r="C806" s="661">
        <v>89301112</v>
      </c>
      <c r="D806" s="740" t="s">
        <v>4351</v>
      </c>
      <c r="E806" s="741" t="s">
        <v>2634</v>
      </c>
      <c r="F806" s="661" t="s">
        <v>2621</v>
      </c>
      <c r="G806" s="661" t="s">
        <v>2824</v>
      </c>
      <c r="H806" s="661" t="s">
        <v>579</v>
      </c>
      <c r="I806" s="661" t="s">
        <v>2954</v>
      </c>
      <c r="J806" s="661" t="s">
        <v>2955</v>
      </c>
      <c r="K806" s="661" t="s">
        <v>2956</v>
      </c>
      <c r="L806" s="662">
        <v>397.02</v>
      </c>
      <c r="M806" s="662">
        <v>3176.16</v>
      </c>
      <c r="N806" s="661">
        <v>8</v>
      </c>
      <c r="O806" s="742">
        <v>5.5</v>
      </c>
      <c r="P806" s="662">
        <v>1588.08</v>
      </c>
      <c r="Q806" s="677">
        <v>0.5</v>
      </c>
      <c r="R806" s="661">
        <v>4</v>
      </c>
      <c r="S806" s="677">
        <v>0.5</v>
      </c>
      <c r="T806" s="742">
        <v>1.5</v>
      </c>
      <c r="U806" s="700">
        <v>0.27272727272727271</v>
      </c>
    </row>
    <row r="807" spans="1:21" ht="14.4" customHeight="1" x14ac:dyDescent="0.3">
      <c r="A807" s="660">
        <v>11</v>
      </c>
      <c r="B807" s="661" t="s">
        <v>578</v>
      </c>
      <c r="C807" s="661">
        <v>89301112</v>
      </c>
      <c r="D807" s="740" t="s">
        <v>4351</v>
      </c>
      <c r="E807" s="741" t="s">
        <v>2634</v>
      </c>
      <c r="F807" s="661" t="s">
        <v>2621</v>
      </c>
      <c r="G807" s="661" t="s">
        <v>2824</v>
      </c>
      <c r="H807" s="661" t="s">
        <v>579</v>
      </c>
      <c r="I807" s="661" t="s">
        <v>2954</v>
      </c>
      <c r="J807" s="661" t="s">
        <v>2955</v>
      </c>
      <c r="K807" s="661" t="s">
        <v>2956</v>
      </c>
      <c r="L807" s="662">
        <v>337.47</v>
      </c>
      <c r="M807" s="662">
        <v>1687.3500000000001</v>
      </c>
      <c r="N807" s="661">
        <v>5</v>
      </c>
      <c r="O807" s="742">
        <v>3.5</v>
      </c>
      <c r="P807" s="662">
        <v>337.47</v>
      </c>
      <c r="Q807" s="677">
        <v>0.2</v>
      </c>
      <c r="R807" s="661">
        <v>1</v>
      </c>
      <c r="S807" s="677">
        <v>0.2</v>
      </c>
      <c r="T807" s="742">
        <v>1</v>
      </c>
      <c r="U807" s="700">
        <v>0.2857142857142857</v>
      </c>
    </row>
    <row r="808" spans="1:21" ht="14.4" customHeight="1" x14ac:dyDescent="0.3">
      <c r="A808" s="660">
        <v>11</v>
      </c>
      <c r="B808" s="661" t="s">
        <v>578</v>
      </c>
      <c r="C808" s="661">
        <v>89301112</v>
      </c>
      <c r="D808" s="740" t="s">
        <v>4351</v>
      </c>
      <c r="E808" s="741" t="s">
        <v>2634</v>
      </c>
      <c r="F808" s="661" t="s">
        <v>2621</v>
      </c>
      <c r="G808" s="661" t="s">
        <v>2824</v>
      </c>
      <c r="H808" s="661" t="s">
        <v>579</v>
      </c>
      <c r="I808" s="661" t="s">
        <v>2957</v>
      </c>
      <c r="J808" s="661" t="s">
        <v>2181</v>
      </c>
      <c r="K808" s="661" t="s">
        <v>2958</v>
      </c>
      <c r="L808" s="662">
        <v>0</v>
      </c>
      <c r="M808" s="662">
        <v>0</v>
      </c>
      <c r="N808" s="661">
        <v>3</v>
      </c>
      <c r="O808" s="742">
        <v>1</v>
      </c>
      <c r="P808" s="662">
        <v>0</v>
      </c>
      <c r="Q808" s="677"/>
      <c r="R808" s="661">
        <v>3</v>
      </c>
      <c r="S808" s="677">
        <v>1</v>
      </c>
      <c r="T808" s="742">
        <v>1</v>
      </c>
      <c r="U808" s="700">
        <v>1</v>
      </c>
    </row>
    <row r="809" spans="1:21" ht="14.4" customHeight="1" x14ac:dyDescent="0.3">
      <c r="A809" s="660">
        <v>11</v>
      </c>
      <c r="B809" s="661" t="s">
        <v>578</v>
      </c>
      <c r="C809" s="661">
        <v>89301112</v>
      </c>
      <c r="D809" s="740" t="s">
        <v>4351</v>
      </c>
      <c r="E809" s="741" t="s">
        <v>2634</v>
      </c>
      <c r="F809" s="661" t="s">
        <v>2621</v>
      </c>
      <c r="G809" s="661" t="s">
        <v>2824</v>
      </c>
      <c r="H809" s="661" t="s">
        <v>579</v>
      </c>
      <c r="I809" s="661" t="s">
        <v>3373</v>
      </c>
      <c r="J809" s="661" t="s">
        <v>3374</v>
      </c>
      <c r="K809" s="661" t="s">
        <v>3375</v>
      </c>
      <c r="L809" s="662">
        <v>37.68</v>
      </c>
      <c r="M809" s="662">
        <v>188.4</v>
      </c>
      <c r="N809" s="661">
        <v>5</v>
      </c>
      <c r="O809" s="742">
        <v>3</v>
      </c>
      <c r="P809" s="662">
        <v>37.68</v>
      </c>
      <c r="Q809" s="677">
        <v>0.19999999999999998</v>
      </c>
      <c r="R809" s="661">
        <v>1</v>
      </c>
      <c r="S809" s="677">
        <v>0.2</v>
      </c>
      <c r="T809" s="742">
        <v>1</v>
      </c>
      <c r="U809" s="700">
        <v>0.33333333333333331</v>
      </c>
    </row>
    <row r="810" spans="1:21" ht="14.4" customHeight="1" x14ac:dyDescent="0.3">
      <c r="A810" s="660">
        <v>11</v>
      </c>
      <c r="B810" s="661" t="s">
        <v>578</v>
      </c>
      <c r="C810" s="661">
        <v>89301112</v>
      </c>
      <c r="D810" s="740" t="s">
        <v>4351</v>
      </c>
      <c r="E810" s="741" t="s">
        <v>2634</v>
      </c>
      <c r="F810" s="661" t="s">
        <v>2621</v>
      </c>
      <c r="G810" s="661" t="s">
        <v>2824</v>
      </c>
      <c r="H810" s="661" t="s">
        <v>579</v>
      </c>
      <c r="I810" s="661" t="s">
        <v>3106</v>
      </c>
      <c r="J810" s="661" t="s">
        <v>3102</v>
      </c>
      <c r="K810" s="661" t="s">
        <v>3107</v>
      </c>
      <c r="L810" s="662">
        <v>188.41</v>
      </c>
      <c r="M810" s="662">
        <v>188.41</v>
      </c>
      <c r="N810" s="661">
        <v>1</v>
      </c>
      <c r="O810" s="742">
        <v>0.5</v>
      </c>
      <c r="P810" s="662"/>
      <c r="Q810" s="677">
        <v>0</v>
      </c>
      <c r="R810" s="661"/>
      <c r="S810" s="677">
        <v>0</v>
      </c>
      <c r="T810" s="742"/>
      <c r="U810" s="700">
        <v>0</v>
      </c>
    </row>
    <row r="811" spans="1:21" ht="14.4" customHeight="1" x14ac:dyDescent="0.3">
      <c r="A811" s="660">
        <v>11</v>
      </c>
      <c r="B811" s="661" t="s">
        <v>578</v>
      </c>
      <c r="C811" s="661">
        <v>89301112</v>
      </c>
      <c r="D811" s="740" t="s">
        <v>4351</v>
      </c>
      <c r="E811" s="741" t="s">
        <v>2634</v>
      </c>
      <c r="F811" s="661" t="s">
        <v>2621</v>
      </c>
      <c r="G811" s="661" t="s">
        <v>2824</v>
      </c>
      <c r="H811" s="661" t="s">
        <v>579</v>
      </c>
      <c r="I811" s="661" t="s">
        <v>3106</v>
      </c>
      <c r="J811" s="661" t="s">
        <v>3102</v>
      </c>
      <c r="K811" s="661" t="s">
        <v>3107</v>
      </c>
      <c r="L811" s="662">
        <v>198.51</v>
      </c>
      <c r="M811" s="662">
        <v>198.51</v>
      </c>
      <c r="N811" s="661">
        <v>1</v>
      </c>
      <c r="O811" s="742">
        <v>0.5</v>
      </c>
      <c r="P811" s="662">
        <v>198.51</v>
      </c>
      <c r="Q811" s="677">
        <v>1</v>
      </c>
      <c r="R811" s="661">
        <v>1</v>
      </c>
      <c r="S811" s="677">
        <v>1</v>
      </c>
      <c r="T811" s="742">
        <v>0.5</v>
      </c>
      <c r="U811" s="700">
        <v>1</v>
      </c>
    </row>
    <row r="812" spans="1:21" ht="14.4" customHeight="1" x14ac:dyDescent="0.3">
      <c r="A812" s="660">
        <v>11</v>
      </c>
      <c r="B812" s="661" t="s">
        <v>578</v>
      </c>
      <c r="C812" s="661">
        <v>89301112</v>
      </c>
      <c r="D812" s="740" t="s">
        <v>4351</v>
      </c>
      <c r="E812" s="741" t="s">
        <v>2634</v>
      </c>
      <c r="F812" s="661" t="s">
        <v>2621</v>
      </c>
      <c r="G812" s="661" t="s">
        <v>2824</v>
      </c>
      <c r="H812" s="661" t="s">
        <v>579</v>
      </c>
      <c r="I812" s="661" t="s">
        <v>3376</v>
      </c>
      <c r="J812" s="661" t="s">
        <v>3102</v>
      </c>
      <c r="K812" s="661" t="s">
        <v>2956</v>
      </c>
      <c r="L812" s="662">
        <v>376.81</v>
      </c>
      <c r="M812" s="662">
        <v>753.62</v>
      </c>
      <c r="N812" s="661">
        <v>2</v>
      </c>
      <c r="O812" s="742">
        <v>1</v>
      </c>
      <c r="P812" s="662">
        <v>376.81</v>
      </c>
      <c r="Q812" s="677">
        <v>0.5</v>
      </c>
      <c r="R812" s="661">
        <v>1</v>
      </c>
      <c r="S812" s="677">
        <v>0.5</v>
      </c>
      <c r="T812" s="742">
        <v>0.5</v>
      </c>
      <c r="U812" s="700">
        <v>0.5</v>
      </c>
    </row>
    <row r="813" spans="1:21" ht="14.4" customHeight="1" x14ac:dyDescent="0.3">
      <c r="A813" s="660">
        <v>11</v>
      </c>
      <c r="B813" s="661" t="s">
        <v>578</v>
      </c>
      <c r="C813" s="661">
        <v>89301112</v>
      </c>
      <c r="D813" s="740" t="s">
        <v>4351</v>
      </c>
      <c r="E813" s="741" t="s">
        <v>2634</v>
      </c>
      <c r="F813" s="661" t="s">
        <v>2621</v>
      </c>
      <c r="G813" s="661" t="s">
        <v>2824</v>
      </c>
      <c r="H813" s="661" t="s">
        <v>579</v>
      </c>
      <c r="I813" s="661" t="s">
        <v>3376</v>
      </c>
      <c r="J813" s="661" t="s">
        <v>3102</v>
      </c>
      <c r="K813" s="661" t="s">
        <v>2956</v>
      </c>
      <c r="L813" s="662">
        <v>397.02</v>
      </c>
      <c r="M813" s="662">
        <v>794.04</v>
      </c>
      <c r="N813" s="661">
        <v>2</v>
      </c>
      <c r="O813" s="742">
        <v>1.5</v>
      </c>
      <c r="P813" s="662"/>
      <c r="Q813" s="677">
        <v>0</v>
      </c>
      <c r="R813" s="661"/>
      <c r="S813" s="677">
        <v>0</v>
      </c>
      <c r="T813" s="742"/>
      <c r="U813" s="700">
        <v>0</v>
      </c>
    </row>
    <row r="814" spans="1:21" ht="14.4" customHeight="1" x14ac:dyDescent="0.3">
      <c r="A814" s="660">
        <v>11</v>
      </c>
      <c r="B814" s="661" t="s">
        <v>578</v>
      </c>
      <c r="C814" s="661">
        <v>89301112</v>
      </c>
      <c r="D814" s="740" t="s">
        <v>4351</v>
      </c>
      <c r="E814" s="741" t="s">
        <v>2634</v>
      </c>
      <c r="F814" s="661" t="s">
        <v>2621</v>
      </c>
      <c r="G814" s="661" t="s">
        <v>2824</v>
      </c>
      <c r="H814" s="661" t="s">
        <v>579</v>
      </c>
      <c r="I814" s="661" t="s">
        <v>3376</v>
      </c>
      <c r="J814" s="661" t="s">
        <v>3102</v>
      </c>
      <c r="K814" s="661" t="s">
        <v>2956</v>
      </c>
      <c r="L814" s="662">
        <v>337.47</v>
      </c>
      <c r="M814" s="662">
        <v>337.47</v>
      </c>
      <c r="N814" s="661">
        <v>1</v>
      </c>
      <c r="O814" s="742">
        <v>1</v>
      </c>
      <c r="P814" s="662"/>
      <c r="Q814" s="677">
        <v>0</v>
      </c>
      <c r="R814" s="661"/>
      <c r="S814" s="677">
        <v>0</v>
      </c>
      <c r="T814" s="742"/>
      <c r="U814" s="700">
        <v>0</v>
      </c>
    </row>
    <row r="815" spans="1:21" ht="14.4" customHeight="1" x14ac:dyDescent="0.3">
      <c r="A815" s="660">
        <v>11</v>
      </c>
      <c r="B815" s="661" t="s">
        <v>578</v>
      </c>
      <c r="C815" s="661">
        <v>89301112</v>
      </c>
      <c r="D815" s="740" t="s">
        <v>4351</v>
      </c>
      <c r="E815" s="741" t="s">
        <v>2634</v>
      </c>
      <c r="F815" s="661" t="s">
        <v>2621</v>
      </c>
      <c r="G815" s="661" t="s">
        <v>2824</v>
      </c>
      <c r="H815" s="661" t="s">
        <v>579</v>
      </c>
      <c r="I815" s="661" t="s">
        <v>3377</v>
      </c>
      <c r="J815" s="661" t="s">
        <v>3378</v>
      </c>
      <c r="K815" s="661" t="s">
        <v>3379</v>
      </c>
      <c r="L815" s="662">
        <v>0</v>
      </c>
      <c r="M815" s="662">
        <v>0</v>
      </c>
      <c r="N815" s="661">
        <v>1</v>
      </c>
      <c r="O815" s="742">
        <v>0.5</v>
      </c>
      <c r="P815" s="662">
        <v>0</v>
      </c>
      <c r="Q815" s="677"/>
      <c r="R815" s="661">
        <v>1</v>
      </c>
      <c r="S815" s="677">
        <v>1</v>
      </c>
      <c r="T815" s="742">
        <v>0.5</v>
      </c>
      <c r="U815" s="700">
        <v>1</v>
      </c>
    </row>
    <row r="816" spans="1:21" ht="14.4" customHeight="1" x14ac:dyDescent="0.3">
      <c r="A816" s="660">
        <v>11</v>
      </c>
      <c r="B816" s="661" t="s">
        <v>578</v>
      </c>
      <c r="C816" s="661">
        <v>89301112</v>
      </c>
      <c r="D816" s="740" t="s">
        <v>4351</v>
      </c>
      <c r="E816" s="741" t="s">
        <v>2634</v>
      </c>
      <c r="F816" s="661" t="s">
        <v>2621</v>
      </c>
      <c r="G816" s="661" t="s">
        <v>2824</v>
      </c>
      <c r="H816" s="661" t="s">
        <v>579</v>
      </c>
      <c r="I816" s="661" t="s">
        <v>2180</v>
      </c>
      <c r="J816" s="661" t="s">
        <v>2181</v>
      </c>
      <c r="K816" s="661" t="s">
        <v>2182</v>
      </c>
      <c r="L816" s="662">
        <v>0</v>
      </c>
      <c r="M816" s="662">
        <v>0</v>
      </c>
      <c r="N816" s="661">
        <v>7</v>
      </c>
      <c r="O816" s="742">
        <v>2</v>
      </c>
      <c r="P816" s="662">
        <v>0</v>
      </c>
      <c r="Q816" s="677"/>
      <c r="R816" s="661">
        <v>3</v>
      </c>
      <c r="S816" s="677">
        <v>0.42857142857142855</v>
      </c>
      <c r="T816" s="742">
        <v>1</v>
      </c>
      <c r="U816" s="700">
        <v>0.5</v>
      </c>
    </row>
    <row r="817" spans="1:21" ht="14.4" customHeight="1" x14ac:dyDescent="0.3">
      <c r="A817" s="660">
        <v>11</v>
      </c>
      <c r="B817" s="661" t="s">
        <v>578</v>
      </c>
      <c r="C817" s="661">
        <v>89301112</v>
      </c>
      <c r="D817" s="740" t="s">
        <v>4351</v>
      </c>
      <c r="E817" s="741" t="s">
        <v>2634</v>
      </c>
      <c r="F817" s="661" t="s">
        <v>2621</v>
      </c>
      <c r="G817" s="661" t="s">
        <v>2740</v>
      </c>
      <c r="H817" s="661" t="s">
        <v>579</v>
      </c>
      <c r="I817" s="661" t="s">
        <v>2968</v>
      </c>
      <c r="J817" s="661" t="s">
        <v>683</v>
      </c>
      <c r="K817" s="661" t="s">
        <v>2741</v>
      </c>
      <c r="L817" s="662">
        <v>57.65</v>
      </c>
      <c r="M817" s="662">
        <v>288.25</v>
      </c>
      <c r="N817" s="661">
        <v>5</v>
      </c>
      <c r="O817" s="742">
        <v>3</v>
      </c>
      <c r="P817" s="662">
        <v>172.95</v>
      </c>
      <c r="Q817" s="677">
        <v>0.6</v>
      </c>
      <c r="R817" s="661">
        <v>3</v>
      </c>
      <c r="S817" s="677">
        <v>0.6</v>
      </c>
      <c r="T817" s="742">
        <v>2</v>
      </c>
      <c r="U817" s="700">
        <v>0.66666666666666663</v>
      </c>
    </row>
    <row r="818" spans="1:21" ht="14.4" customHeight="1" x14ac:dyDescent="0.3">
      <c r="A818" s="660">
        <v>11</v>
      </c>
      <c r="B818" s="661" t="s">
        <v>578</v>
      </c>
      <c r="C818" s="661">
        <v>89301112</v>
      </c>
      <c r="D818" s="740" t="s">
        <v>4351</v>
      </c>
      <c r="E818" s="741" t="s">
        <v>2634</v>
      </c>
      <c r="F818" s="661" t="s">
        <v>2621</v>
      </c>
      <c r="G818" s="661" t="s">
        <v>2740</v>
      </c>
      <c r="H818" s="661" t="s">
        <v>579</v>
      </c>
      <c r="I818" s="661" t="s">
        <v>2969</v>
      </c>
      <c r="J818" s="661" t="s">
        <v>683</v>
      </c>
      <c r="K818" s="661" t="s">
        <v>2529</v>
      </c>
      <c r="L818" s="662">
        <v>115.3</v>
      </c>
      <c r="M818" s="662">
        <v>230.6</v>
      </c>
      <c r="N818" s="661">
        <v>2</v>
      </c>
      <c r="O818" s="742">
        <v>1.5</v>
      </c>
      <c r="P818" s="662">
        <v>230.6</v>
      </c>
      <c r="Q818" s="677">
        <v>1</v>
      </c>
      <c r="R818" s="661">
        <v>2</v>
      </c>
      <c r="S818" s="677">
        <v>1</v>
      </c>
      <c r="T818" s="742">
        <v>1.5</v>
      </c>
      <c r="U818" s="700">
        <v>1</v>
      </c>
    </row>
    <row r="819" spans="1:21" ht="14.4" customHeight="1" x14ac:dyDescent="0.3">
      <c r="A819" s="660">
        <v>11</v>
      </c>
      <c r="B819" s="661" t="s">
        <v>578</v>
      </c>
      <c r="C819" s="661">
        <v>89301112</v>
      </c>
      <c r="D819" s="740" t="s">
        <v>4351</v>
      </c>
      <c r="E819" s="741" t="s">
        <v>2634</v>
      </c>
      <c r="F819" s="661" t="s">
        <v>2621</v>
      </c>
      <c r="G819" s="661" t="s">
        <v>2740</v>
      </c>
      <c r="H819" s="661" t="s">
        <v>579</v>
      </c>
      <c r="I819" s="661" t="s">
        <v>682</v>
      </c>
      <c r="J819" s="661" t="s">
        <v>683</v>
      </c>
      <c r="K819" s="661" t="s">
        <v>2529</v>
      </c>
      <c r="L819" s="662">
        <v>115.3</v>
      </c>
      <c r="M819" s="662">
        <v>3920.1999999999989</v>
      </c>
      <c r="N819" s="661">
        <v>34</v>
      </c>
      <c r="O819" s="742">
        <v>19.5</v>
      </c>
      <c r="P819" s="662">
        <v>1960.0999999999995</v>
      </c>
      <c r="Q819" s="677">
        <v>0.5</v>
      </c>
      <c r="R819" s="661">
        <v>17</v>
      </c>
      <c r="S819" s="677">
        <v>0.5</v>
      </c>
      <c r="T819" s="742">
        <v>10.5</v>
      </c>
      <c r="U819" s="700">
        <v>0.53846153846153844</v>
      </c>
    </row>
    <row r="820" spans="1:21" ht="14.4" customHeight="1" x14ac:dyDescent="0.3">
      <c r="A820" s="660">
        <v>11</v>
      </c>
      <c r="B820" s="661" t="s">
        <v>578</v>
      </c>
      <c r="C820" s="661">
        <v>89301112</v>
      </c>
      <c r="D820" s="740" t="s">
        <v>4351</v>
      </c>
      <c r="E820" s="741" t="s">
        <v>2634</v>
      </c>
      <c r="F820" s="661" t="s">
        <v>2621</v>
      </c>
      <c r="G820" s="661" t="s">
        <v>2740</v>
      </c>
      <c r="H820" s="661" t="s">
        <v>579</v>
      </c>
      <c r="I820" s="661" t="s">
        <v>820</v>
      </c>
      <c r="J820" s="661" t="s">
        <v>683</v>
      </c>
      <c r="K820" s="661" t="s">
        <v>2741</v>
      </c>
      <c r="L820" s="662">
        <v>57.65</v>
      </c>
      <c r="M820" s="662">
        <v>4093.1500000000028</v>
      </c>
      <c r="N820" s="661">
        <v>71</v>
      </c>
      <c r="O820" s="742">
        <v>39</v>
      </c>
      <c r="P820" s="662">
        <v>1729.5000000000009</v>
      </c>
      <c r="Q820" s="677">
        <v>0.42253521126760557</v>
      </c>
      <c r="R820" s="661">
        <v>30</v>
      </c>
      <c r="S820" s="677">
        <v>0.42253521126760563</v>
      </c>
      <c r="T820" s="742">
        <v>17</v>
      </c>
      <c r="U820" s="700">
        <v>0.4358974358974359</v>
      </c>
    </row>
    <row r="821" spans="1:21" ht="14.4" customHeight="1" x14ac:dyDescent="0.3">
      <c r="A821" s="660">
        <v>11</v>
      </c>
      <c r="B821" s="661" t="s">
        <v>578</v>
      </c>
      <c r="C821" s="661">
        <v>89301112</v>
      </c>
      <c r="D821" s="740" t="s">
        <v>4351</v>
      </c>
      <c r="E821" s="741" t="s">
        <v>2634</v>
      </c>
      <c r="F821" s="661" t="s">
        <v>2621</v>
      </c>
      <c r="G821" s="661" t="s">
        <v>2740</v>
      </c>
      <c r="H821" s="661" t="s">
        <v>579</v>
      </c>
      <c r="I821" s="661" t="s">
        <v>3380</v>
      </c>
      <c r="J821" s="661" t="s">
        <v>683</v>
      </c>
      <c r="K821" s="661" t="s">
        <v>3381</v>
      </c>
      <c r="L821" s="662">
        <v>230.59</v>
      </c>
      <c r="M821" s="662">
        <v>230.59</v>
      </c>
      <c r="N821" s="661">
        <v>1</v>
      </c>
      <c r="O821" s="742">
        <v>0.5</v>
      </c>
      <c r="P821" s="662"/>
      <c r="Q821" s="677">
        <v>0</v>
      </c>
      <c r="R821" s="661"/>
      <c r="S821" s="677">
        <v>0</v>
      </c>
      <c r="T821" s="742"/>
      <c r="U821" s="700">
        <v>0</v>
      </c>
    </row>
    <row r="822" spans="1:21" ht="14.4" customHeight="1" x14ac:dyDescent="0.3">
      <c r="A822" s="660">
        <v>11</v>
      </c>
      <c r="B822" s="661" t="s">
        <v>578</v>
      </c>
      <c r="C822" s="661">
        <v>89301112</v>
      </c>
      <c r="D822" s="740" t="s">
        <v>4351</v>
      </c>
      <c r="E822" s="741" t="s">
        <v>2634</v>
      </c>
      <c r="F822" s="661" t="s">
        <v>2621</v>
      </c>
      <c r="G822" s="661" t="s">
        <v>2740</v>
      </c>
      <c r="H822" s="661" t="s">
        <v>579</v>
      </c>
      <c r="I822" s="661" t="s">
        <v>3382</v>
      </c>
      <c r="J822" s="661" t="s">
        <v>683</v>
      </c>
      <c r="K822" s="661" t="s">
        <v>2741</v>
      </c>
      <c r="L822" s="662">
        <v>57.65</v>
      </c>
      <c r="M822" s="662">
        <v>518.84999999999991</v>
      </c>
      <c r="N822" s="661">
        <v>9</v>
      </c>
      <c r="O822" s="742">
        <v>4.5</v>
      </c>
      <c r="P822" s="662">
        <v>172.95</v>
      </c>
      <c r="Q822" s="677">
        <v>0.33333333333333337</v>
      </c>
      <c r="R822" s="661">
        <v>3</v>
      </c>
      <c r="S822" s="677">
        <v>0.33333333333333331</v>
      </c>
      <c r="T822" s="742">
        <v>1</v>
      </c>
      <c r="U822" s="700">
        <v>0.22222222222222221</v>
      </c>
    </row>
    <row r="823" spans="1:21" ht="14.4" customHeight="1" x14ac:dyDescent="0.3">
      <c r="A823" s="660">
        <v>11</v>
      </c>
      <c r="B823" s="661" t="s">
        <v>578</v>
      </c>
      <c r="C823" s="661">
        <v>89301112</v>
      </c>
      <c r="D823" s="740" t="s">
        <v>4351</v>
      </c>
      <c r="E823" s="741" t="s">
        <v>2634</v>
      </c>
      <c r="F823" s="661" t="s">
        <v>2621</v>
      </c>
      <c r="G823" s="661" t="s">
        <v>2740</v>
      </c>
      <c r="H823" s="661" t="s">
        <v>579</v>
      </c>
      <c r="I823" s="661" t="s">
        <v>3383</v>
      </c>
      <c r="J823" s="661" t="s">
        <v>683</v>
      </c>
      <c r="K823" s="661" t="s">
        <v>2741</v>
      </c>
      <c r="L823" s="662">
        <v>57.65</v>
      </c>
      <c r="M823" s="662">
        <v>57.65</v>
      </c>
      <c r="N823" s="661">
        <v>1</v>
      </c>
      <c r="O823" s="742">
        <v>0.5</v>
      </c>
      <c r="P823" s="662">
        <v>57.65</v>
      </c>
      <c r="Q823" s="677">
        <v>1</v>
      </c>
      <c r="R823" s="661">
        <v>1</v>
      </c>
      <c r="S823" s="677">
        <v>1</v>
      </c>
      <c r="T823" s="742">
        <v>0.5</v>
      </c>
      <c r="U823" s="700">
        <v>1</v>
      </c>
    </row>
    <row r="824" spans="1:21" ht="14.4" customHeight="1" x14ac:dyDescent="0.3">
      <c r="A824" s="660">
        <v>11</v>
      </c>
      <c r="B824" s="661" t="s">
        <v>578</v>
      </c>
      <c r="C824" s="661">
        <v>89301112</v>
      </c>
      <c r="D824" s="740" t="s">
        <v>4351</v>
      </c>
      <c r="E824" s="741" t="s">
        <v>2634</v>
      </c>
      <c r="F824" s="661" t="s">
        <v>2621</v>
      </c>
      <c r="G824" s="661" t="s">
        <v>2740</v>
      </c>
      <c r="H824" s="661" t="s">
        <v>579</v>
      </c>
      <c r="I824" s="661" t="s">
        <v>3384</v>
      </c>
      <c r="J824" s="661" t="s">
        <v>683</v>
      </c>
      <c r="K824" s="661" t="s">
        <v>2529</v>
      </c>
      <c r="L824" s="662">
        <v>115.3</v>
      </c>
      <c r="M824" s="662">
        <v>115.3</v>
      </c>
      <c r="N824" s="661">
        <v>1</v>
      </c>
      <c r="O824" s="742">
        <v>0.5</v>
      </c>
      <c r="P824" s="662"/>
      <c r="Q824" s="677">
        <v>0</v>
      </c>
      <c r="R824" s="661"/>
      <c r="S824" s="677">
        <v>0</v>
      </c>
      <c r="T824" s="742"/>
      <c r="U824" s="700">
        <v>0</v>
      </c>
    </row>
    <row r="825" spans="1:21" ht="14.4" customHeight="1" x14ac:dyDescent="0.3">
      <c r="A825" s="660">
        <v>11</v>
      </c>
      <c r="B825" s="661" t="s">
        <v>578</v>
      </c>
      <c r="C825" s="661">
        <v>89301112</v>
      </c>
      <c r="D825" s="740" t="s">
        <v>4351</v>
      </c>
      <c r="E825" s="741" t="s">
        <v>2634</v>
      </c>
      <c r="F825" s="661" t="s">
        <v>2621</v>
      </c>
      <c r="G825" s="661" t="s">
        <v>3385</v>
      </c>
      <c r="H825" s="661" t="s">
        <v>579</v>
      </c>
      <c r="I825" s="661" t="s">
        <v>3386</v>
      </c>
      <c r="J825" s="661" t="s">
        <v>3387</v>
      </c>
      <c r="K825" s="661" t="s">
        <v>982</v>
      </c>
      <c r="L825" s="662">
        <v>1973.05</v>
      </c>
      <c r="M825" s="662">
        <v>1973.05</v>
      </c>
      <c r="N825" s="661">
        <v>1</v>
      </c>
      <c r="O825" s="742">
        <v>1</v>
      </c>
      <c r="P825" s="662">
        <v>1973.05</v>
      </c>
      <c r="Q825" s="677">
        <v>1</v>
      </c>
      <c r="R825" s="661">
        <v>1</v>
      </c>
      <c r="S825" s="677">
        <v>1</v>
      </c>
      <c r="T825" s="742">
        <v>1</v>
      </c>
      <c r="U825" s="700">
        <v>1</v>
      </c>
    </row>
    <row r="826" spans="1:21" ht="14.4" customHeight="1" x14ac:dyDescent="0.3">
      <c r="A826" s="660">
        <v>11</v>
      </c>
      <c r="B826" s="661" t="s">
        <v>578</v>
      </c>
      <c r="C826" s="661">
        <v>89301112</v>
      </c>
      <c r="D826" s="740" t="s">
        <v>4351</v>
      </c>
      <c r="E826" s="741" t="s">
        <v>2634</v>
      </c>
      <c r="F826" s="661" t="s">
        <v>2621</v>
      </c>
      <c r="G826" s="661" t="s">
        <v>3388</v>
      </c>
      <c r="H826" s="661" t="s">
        <v>579</v>
      </c>
      <c r="I826" s="661" t="s">
        <v>3389</v>
      </c>
      <c r="J826" s="661" t="s">
        <v>3390</v>
      </c>
      <c r="K826" s="661" t="s">
        <v>3391</v>
      </c>
      <c r="L826" s="662">
        <v>77.42</v>
      </c>
      <c r="M826" s="662">
        <v>77.42</v>
      </c>
      <c r="N826" s="661">
        <v>1</v>
      </c>
      <c r="O826" s="742">
        <v>0.5</v>
      </c>
      <c r="P826" s="662">
        <v>77.42</v>
      </c>
      <c r="Q826" s="677">
        <v>1</v>
      </c>
      <c r="R826" s="661">
        <v>1</v>
      </c>
      <c r="S826" s="677">
        <v>1</v>
      </c>
      <c r="T826" s="742">
        <v>0.5</v>
      </c>
      <c r="U826" s="700">
        <v>1</v>
      </c>
    </row>
    <row r="827" spans="1:21" ht="14.4" customHeight="1" x14ac:dyDescent="0.3">
      <c r="A827" s="660">
        <v>11</v>
      </c>
      <c r="B827" s="661" t="s">
        <v>578</v>
      </c>
      <c r="C827" s="661">
        <v>89301112</v>
      </c>
      <c r="D827" s="740" t="s">
        <v>4351</v>
      </c>
      <c r="E827" s="741" t="s">
        <v>2634</v>
      </c>
      <c r="F827" s="661" t="s">
        <v>2621</v>
      </c>
      <c r="G827" s="661" t="s">
        <v>3230</v>
      </c>
      <c r="H827" s="661" t="s">
        <v>579</v>
      </c>
      <c r="I827" s="661" t="s">
        <v>3231</v>
      </c>
      <c r="J827" s="661" t="s">
        <v>3232</v>
      </c>
      <c r="K827" s="661" t="s">
        <v>3233</v>
      </c>
      <c r="L827" s="662">
        <v>0</v>
      </c>
      <c r="M827" s="662">
        <v>0</v>
      </c>
      <c r="N827" s="661">
        <v>1</v>
      </c>
      <c r="O827" s="742">
        <v>1</v>
      </c>
      <c r="P827" s="662">
        <v>0</v>
      </c>
      <c r="Q827" s="677"/>
      <c r="R827" s="661">
        <v>1</v>
      </c>
      <c r="S827" s="677">
        <v>1</v>
      </c>
      <c r="T827" s="742">
        <v>1</v>
      </c>
      <c r="U827" s="700">
        <v>1</v>
      </c>
    </row>
    <row r="828" spans="1:21" ht="14.4" customHeight="1" x14ac:dyDescent="0.3">
      <c r="A828" s="660">
        <v>11</v>
      </c>
      <c r="B828" s="661" t="s">
        <v>578</v>
      </c>
      <c r="C828" s="661">
        <v>89301112</v>
      </c>
      <c r="D828" s="740" t="s">
        <v>4351</v>
      </c>
      <c r="E828" s="741" t="s">
        <v>2634</v>
      </c>
      <c r="F828" s="661" t="s">
        <v>2621</v>
      </c>
      <c r="G828" s="661" t="s">
        <v>2976</v>
      </c>
      <c r="H828" s="661" t="s">
        <v>579</v>
      </c>
      <c r="I828" s="661" t="s">
        <v>2004</v>
      </c>
      <c r="J828" s="661" t="s">
        <v>2005</v>
      </c>
      <c r="K828" s="661" t="s">
        <v>2977</v>
      </c>
      <c r="L828" s="662">
        <v>163.9</v>
      </c>
      <c r="M828" s="662">
        <v>983.40000000000009</v>
      </c>
      <c r="N828" s="661">
        <v>6</v>
      </c>
      <c r="O828" s="742">
        <v>1.5</v>
      </c>
      <c r="P828" s="662">
        <v>491.70000000000005</v>
      </c>
      <c r="Q828" s="677">
        <v>0.5</v>
      </c>
      <c r="R828" s="661">
        <v>3</v>
      </c>
      <c r="S828" s="677">
        <v>0.5</v>
      </c>
      <c r="T828" s="742">
        <v>1</v>
      </c>
      <c r="U828" s="700">
        <v>0.66666666666666663</v>
      </c>
    </row>
    <row r="829" spans="1:21" ht="14.4" customHeight="1" x14ac:dyDescent="0.3">
      <c r="A829" s="660">
        <v>11</v>
      </c>
      <c r="B829" s="661" t="s">
        <v>578</v>
      </c>
      <c r="C829" s="661">
        <v>89301112</v>
      </c>
      <c r="D829" s="740" t="s">
        <v>4351</v>
      </c>
      <c r="E829" s="741" t="s">
        <v>2634</v>
      </c>
      <c r="F829" s="661" t="s">
        <v>2621</v>
      </c>
      <c r="G829" s="661" t="s">
        <v>2659</v>
      </c>
      <c r="H829" s="661" t="s">
        <v>579</v>
      </c>
      <c r="I829" s="661" t="s">
        <v>1752</v>
      </c>
      <c r="J829" s="661" t="s">
        <v>2660</v>
      </c>
      <c r="K829" s="661" t="s">
        <v>2661</v>
      </c>
      <c r="L829" s="662">
        <v>33.36</v>
      </c>
      <c r="M829" s="662">
        <v>3102.4800000000005</v>
      </c>
      <c r="N829" s="661">
        <v>93</v>
      </c>
      <c r="O829" s="742">
        <v>24.5</v>
      </c>
      <c r="P829" s="662">
        <v>2001.6</v>
      </c>
      <c r="Q829" s="677">
        <v>0.64516129032258052</v>
      </c>
      <c r="R829" s="661">
        <v>60</v>
      </c>
      <c r="S829" s="677">
        <v>0.64516129032258063</v>
      </c>
      <c r="T829" s="742">
        <v>15.5</v>
      </c>
      <c r="U829" s="700">
        <v>0.63265306122448983</v>
      </c>
    </row>
    <row r="830" spans="1:21" ht="14.4" customHeight="1" x14ac:dyDescent="0.3">
      <c r="A830" s="660">
        <v>11</v>
      </c>
      <c r="B830" s="661" t="s">
        <v>578</v>
      </c>
      <c r="C830" s="661">
        <v>89301112</v>
      </c>
      <c r="D830" s="740" t="s">
        <v>4351</v>
      </c>
      <c r="E830" s="741" t="s">
        <v>2634</v>
      </c>
      <c r="F830" s="661" t="s">
        <v>2621</v>
      </c>
      <c r="G830" s="661" t="s">
        <v>3392</v>
      </c>
      <c r="H830" s="661" t="s">
        <v>579</v>
      </c>
      <c r="I830" s="661" t="s">
        <v>3393</v>
      </c>
      <c r="J830" s="661" t="s">
        <v>3394</v>
      </c>
      <c r="K830" s="661" t="s">
        <v>3395</v>
      </c>
      <c r="L830" s="662">
        <v>876.77</v>
      </c>
      <c r="M830" s="662">
        <v>1753.54</v>
      </c>
      <c r="N830" s="661">
        <v>2</v>
      </c>
      <c r="O830" s="742">
        <v>1</v>
      </c>
      <c r="P830" s="662"/>
      <c r="Q830" s="677">
        <v>0</v>
      </c>
      <c r="R830" s="661"/>
      <c r="S830" s="677">
        <v>0</v>
      </c>
      <c r="T830" s="742"/>
      <c r="U830" s="700">
        <v>0</v>
      </c>
    </row>
    <row r="831" spans="1:21" ht="14.4" customHeight="1" x14ac:dyDescent="0.3">
      <c r="A831" s="660">
        <v>11</v>
      </c>
      <c r="B831" s="661" t="s">
        <v>578</v>
      </c>
      <c r="C831" s="661">
        <v>89301112</v>
      </c>
      <c r="D831" s="740" t="s">
        <v>4351</v>
      </c>
      <c r="E831" s="741" t="s">
        <v>2634</v>
      </c>
      <c r="F831" s="661" t="s">
        <v>2621</v>
      </c>
      <c r="G831" s="661" t="s">
        <v>2881</v>
      </c>
      <c r="H831" s="661" t="s">
        <v>579</v>
      </c>
      <c r="I831" s="661" t="s">
        <v>2885</v>
      </c>
      <c r="J831" s="661" t="s">
        <v>2883</v>
      </c>
      <c r="K831" s="661" t="s">
        <v>2886</v>
      </c>
      <c r="L831" s="662">
        <v>0</v>
      </c>
      <c r="M831" s="662">
        <v>0</v>
      </c>
      <c r="N831" s="661">
        <v>1</v>
      </c>
      <c r="O831" s="742">
        <v>1</v>
      </c>
      <c r="P831" s="662"/>
      <c r="Q831" s="677"/>
      <c r="R831" s="661"/>
      <c r="S831" s="677">
        <v>0</v>
      </c>
      <c r="T831" s="742"/>
      <c r="U831" s="700">
        <v>0</v>
      </c>
    </row>
    <row r="832" spans="1:21" ht="14.4" customHeight="1" x14ac:dyDescent="0.3">
      <c r="A832" s="660">
        <v>11</v>
      </c>
      <c r="B832" s="661" t="s">
        <v>578</v>
      </c>
      <c r="C832" s="661">
        <v>89301112</v>
      </c>
      <c r="D832" s="740" t="s">
        <v>4351</v>
      </c>
      <c r="E832" s="741" t="s">
        <v>2634</v>
      </c>
      <c r="F832" s="661" t="s">
        <v>2621</v>
      </c>
      <c r="G832" s="661" t="s">
        <v>3111</v>
      </c>
      <c r="H832" s="661" t="s">
        <v>579</v>
      </c>
      <c r="I832" s="661" t="s">
        <v>3396</v>
      </c>
      <c r="J832" s="661" t="s">
        <v>3397</v>
      </c>
      <c r="K832" s="661" t="s">
        <v>3398</v>
      </c>
      <c r="L832" s="662">
        <v>0</v>
      </c>
      <c r="M832" s="662">
        <v>0</v>
      </c>
      <c r="N832" s="661">
        <v>1</v>
      </c>
      <c r="O832" s="742">
        <v>0.5</v>
      </c>
      <c r="P832" s="662"/>
      <c r="Q832" s="677"/>
      <c r="R832" s="661"/>
      <c r="S832" s="677">
        <v>0</v>
      </c>
      <c r="T832" s="742"/>
      <c r="U832" s="700">
        <v>0</v>
      </c>
    </row>
    <row r="833" spans="1:21" ht="14.4" customHeight="1" x14ac:dyDescent="0.3">
      <c r="A833" s="660">
        <v>11</v>
      </c>
      <c r="B833" s="661" t="s">
        <v>578</v>
      </c>
      <c r="C833" s="661">
        <v>89301112</v>
      </c>
      <c r="D833" s="740" t="s">
        <v>4351</v>
      </c>
      <c r="E833" s="741" t="s">
        <v>2634</v>
      </c>
      <c r="F833" s="661" t="s">
        <v>2621</v>
      </c>
      <c r="G833" s="661" t="s">
        <v>3111</v>
      </c>
      <c r="H833" s="661" t="s">
        <v>579</v>
      </c>
      <c r="I833" s="661" t="s">
        <v>3399</v>
      </c>
      <c r="J833" s="661" t="s">
        <v>3397</v>
      </c>
      <c r="K833" s="661" t="s">
        <v>3400</v>
      </c>
      <c r="L833" s="662">
        <v>0</v>
      </c>
      <c r="M833" s="662">
        <v>0</v>
      </c>
      <c r="N833" s="661">
        <v>1</v>
      </c>
      <c r="O833" s="742">
        <v>0.5</v>
      </c>
      <c r="P833" s="662">
        <v>0</v>
      </c>
      <c r="Q833" s="677"/>
      <c r="R833" s="661">
        <v>1</v>
      </c>
      <c r="S833" s="677">
        <v>1</v>
      </c>
      <c r="T833" s="742">
        <v>0.5</v>
      </c>
      <c r="U833" s="700">
        <v>1</v>
      </c>
    </row>
    <row r="834" spans="1:21" ht="14.4" customHeight="1" x14ac:dyDescent="0.3">
      <c r="A834" s="660">
        <v>11</v>
      </c>
      <c r="B834" s="661" t="s">
        <v>578</v>
      </c>
      <c r="C834" s="661">
        <v>89301112</v>
      </c>
      <c r="D834" s="740" t="s">
        <v>4351</v>
      </c>
      <c r="E834" s="741" t="s">
        <v>2634</v>
      </c>
      <c r="F834" s="661" t="s">
        <v>2621</v>
      </c>
      <c r="G834" s="661" t="s">
        <v>3111</v>
      </c>
      <c r="H834" s="661" t="s">
        <v>579</v>
      </c>
      <c r="I834" s="661" t="s">
        <v>3401</v>
      </c>
      <c r="J834" s="661" t="s">
        <v>3402</v>
      </c>
      <c r="K834" s="661" t="s">
        <v>3403</v>
      </c>
      <c r="L834" s="662">
        <v>0</v>
      </c>
      <c r="M834" s="662">
        <v>0</v>
      </c>
      <c r="N834" s="661">
        <v>1</v>
      </c>
      <c r="O834" s="742">
        <v>0.5</v>
      </c>
      <c r="P834" s="662"/>
      <c r="Q834" s="677"/>
      <c r="R834" s="661"/>
      <c r="S834" s="677">
        <v>0</v>
      </c>
      <c r="T834" s="742"/>
      <c r="U834" s="700">
        <v>0</v>
      </c>
    </row>
    <row r="835" spans="1:21" ht="14.4" customHeight="1" x14ac:dyDescent="0.3">
      <c r="A835" s="660">
        <v>11</v>
      </c>
      <c r="B835" s="661" t="s">
        <v>578</v>
      </c>
      <c r="C835" s="661">
        <v>89301112</v>
      </c>
      <c r="D835" s="740" t="s">
        <v>4351</v>
      </c>
      <c r="E835" s="741" t="s">
        <v>2634</v>
      </c>
      <c r="F835" s="661" t="s">
        <v>2621</v>
      </c>
      <c r="G835" s="661" t="s">
        <v>3111</v>
      </c>
      <c r="H835" s="661" t="s">
        <v>579</v>
      </c>
      <c r="I835" s="661" t="s">
        <v>3404</v>
      </c>
      <c r="J835" s="661" t="s">
        <v>3397</v>
      </c>
      <c r="K835" s="661" t="s">
        <v>3405</v>
      </c>
      <c r="L835" s="662">
        <v>0</v>
      </c>
      <c r="M835" s="662">
        <v>0</v>
      </c>
      <c r="N835" s="661">
        <v>1</v>
      </c>
      <c r="O835" s="742">
        <v>0.5</v>
      </c>
      <c r="P835" s="662"/>
      <c r="Q835" s="677"/>
      <c r="R835" s="661"/>
      <c r="S835" s="677">
        <v>0</v>
      </c>
      <c r="T835" s="742"/>
      <c r="U835" s="700">
        <v>0</v>
      </c>
    </row>
    <row r="836" spans="1:21" ht="14.4" customHeight="1" x14ac:dyDescent="0.3">
      <c r="A836" s="660">
        <v>11</v>
      </c>
      <c r="B836" s="661" t="s">
        <v>578</v>
      </c>
      <c r="C836" s="661">
        <v>89301112</v>
      </c>
      <c r="D836" s="740" t="s">
        <v>4351</v>
      </c>
      <c r="E836" s="741" t="s">
        <v>2634</v>
      </c>
      <c r="F836" s="661" t="s">
        <v>2621</v>
      </c>
      <c r="G836" s="661" t="s">
        <v>2729</v>
      </c>
      <c r="H836" s="661" t="s">
        <v>579</v>
      </c>
      <c r="I836" s="661" t="s">
        <v>1417</v>
      </c>
      <c r="J836" s="661" t="s">
        <v>1418</v>
      </c>
      <c r="K836" s="661" t="s">
        <v>3406</v>
      </c>
      <c r="L836" s="662">
        <v>31.84</v>
      </c>
      <c r="M836" s="662">
        <v>222.88</v>
      </c>
      <c r="N836" s="661">
        <v>7</v>
      </c>
      <c r="O836" s="742">
        <v>1.5</v>
      </c>
      <c r="P836" s="662">
        <v>159.19999999999999</v>
      </c>
      <c r="Q836" s="677">
        <v>0.7142857142857143</v>
      </c>
      <c r="R836" s="661">
        <v>5</v>
      </c>
      <c r="S836" s="677">
        <v>0.7142857142857143</v>
      </c>
      <c r="T836" s="742">
        <v>1</v>
      </c>
      <c r="U836" s="700">
        <v>0.66666666666666663</v>
      </c>
    </row>
    <row r="837" spans="1:21" ht="14.4" customHeight="1" x14ac:dyDescent="0.3">
      <c r="A837" s="660">
        <v>11</v>
      </c>
      <c r="B837" s="661" t="s">
        <v>578</v>
      </c>
      <c r="C837" s="661">
        <v>89301112</v>
      </c>
      <c r="D837" s="740" t="s">
        <v>4351</v>
      </c>
      <c r="E837" s="741" t="s">
        <v>2634</v>
      </c>
      <c r="F837" s="661" t="s">
        <v>2621</v>
      </c>
      <c r="G837" s="661" t="s">
        <v>2729</v>
      </c>
      <c r="H837" s="661" t="s">
        <v>579</v>
      </c>
      <c r="I837" s="661" t="s">
        <v>914</v>
      </c>
      <c r="J837" s="661" t="s">
        <v>915</v>
      </c>
      <c r="K837" s="661" t="s">
        <v>2730</v>
      </c>
      <c r="L837" s="662">
        <v>63.67</v>
      </c>
      <c r="M837" s="662">
        <v>19546.690000000017</v>
      </c>
      <c r="N837" s="661">
        <v>307</v>
      </c>
      <c r="O837" s="742">
        <v>56</v>
      </c>
      <c r="P837" s="662">
        <v>8850.1300000000065</v>
      </c>
      <c r="Q837" s="677">
        <v>0.45276872964169373</v>
      </c>
      <c r="R837" s="661">
        <v>139</v>
      </c>
      <c r="S837" s="677">
        <v>0.45276872964169379</v>
      </c>
      <c r="T837" s="742">
        <v>27.5</v>
      </c>
      <c r="U837" s="700">
        <v>0.49107142857142855</v>
      </c>
    </row>
    <row r="838" spans="1:21" ht="14.4" customHeight="1" x14ac:dyDescent="0.3">
      <c r="A838" s="660">
        <v>11</v>
      </c>
      <c r="B838" s="661" t="s">
        <v>578</v>
      </c>
      <c r="C838" s="661">
        <v>89301112</v>
      </c>
      <c r="D838" s="740" t="s">
        <v>4351</v>
      </c>
      <c r="E838" s="741" t="s">
        <v>2634</v>
      </c>
      <c r="F838" s="661" t="s">
        <v>2621</v>
      </c>
      <c r="G838" s="661" t="s">
        <v>2662</v>
      </c>
      <c r="H838" s="661" t="s">
        <v>579</v>
      </c>
      <c r="I838" s="661" t="s">
        <v>839</v>
      </c>
      <c r="J838" s="661" t="s">
        <v>840</v>
      </c>
      <c r="K838" s="661" t="s">
        <v>2663</v>
      </c>
      <c r="L838" s="662">
        <v>0</v>
      </c>
      <c r="M838" s="662">
        <v>0</v>
      </c>
      <c r="N838" s="661">
        <v>321</v>
      </c>
      <c r="O838" s="742">
        <v>70</v>
      </c>
      <c r="P838" s="662">
        <v>0</v>
      </c>
      <c r="Q838" s="677"/>
      <c r="R838" s="661">
        <v>155</v>
      </c>
      <c r="S838" s="677">
        <v>0.48286604361370716</v>
      </c>
      <c r="T838" s="742">
        <v>33.5</v>
      </c>
      <c r="U838" s="700">
        <v>0.47857142857142859</v>
      </c>
    </row>
    <row r="839" spans="1:21" ht="14.4" customHeight="1" x14ac:dyDescent="0.3">
      <c r="A839" s="660">
        <v>11</v>
      </c>
      <c r="B839" s="661" t="s">
        <v>578</v>
      </c>
      <c r="C839" s="661">
        <v>89301112</v>
      </c>
      <c r="D839" s="740" t="s">
        <v>4351</v>
      </c>
      <c r="E839" s="741" t="s">
        <v>2634</v>
      </c>
      <c r="F839" s="661" t="s">
        <v>2621</v>
      </c>
      <c r="G839" s="661" t="s">
        <v>2662</v>
      </c>
      <c r="H839" s="661" t="s">
        <v>579</v>
      </c>
      <c r="I839" s="661" t="s">
        <v>2664</v>
      </c>
      <c r="J839" s="661" t="s">
        <v>840</v>
      </c>
      <c r="K839" s="661" t="s">
        <v>2665</v>
      </c>
      <c r="L839" s="662">
        <v>0</v>
      </c>
      <c r="M839" s="662">
        <v>0</v>
      </c>
      <c r="N839" s="661">
        <v>3</v>
      </c>
      <c r="O839" s="742">
        <v>1</v>
      </c>
      <c r="P839" s="662">
        <v>0</v>
      </c>
      <c r="Q839" s="677"/>
      <c r="R839" s="661">
        <v>2</v>
      </c>
      <c r="S839" s="677">
        <v>0.66666666666666663</v>
      </c>
      <c r="T839" s="742">
        <v>0.5</v>
      </c>
      <c r="U839" s="700">
        <v>0.5</v>
      </c>
    </row>
    <row r="840" spans="1:21" ht="14.4" customHeight="1" x14ac:dyDescent="0.3">
      <c r="A840" s="660">
        <v>11</v>
      </c>
      <c r="B840" s="661" t="s">
        <v>578</v>
      </c>
      <c r="C840" s="661">
        <v>89301112</v>
      </c>
      <c r="D840" s="740" t="s">
        <v>4351</v>
      </c>
      <c r="E840" s="741" t="s">
        <v>2634</v>
      </c>
      <c r="F840" s="661" t="s">
        <v>2621</v>
      </c>
      <c r="G840" s="661" t="s">
        <v>2662</v>
      </c>
      <c r="H840" s="661" t="s">
        <v>579</v>
      </c>
      <c r="I840" s="661" t="s">
        <v>1795</v>
      </c>
      <c r="J840" s="661" t="s">
        <v>840</v>
      </c>
      <c r="K840" s="661" t="s">
        <v>1796</v>
      </c>
      <c r="L840" s="662">
        <v>0</v>
      </c>
      <c r="M840" s="662">
        <v>0</v>
      </c>
      <c r="N840" s="661">
        <v>3</v>
      </c>
      <c r="O840" s="742">
        <v>0.5</v>
      </c>
      <c r="P840" s="662"/>
      <c r="Q840" s="677"/>
      <c r="R840" s="661"/>
      <c r="S840" s="677">
        <v>0</v>
      </c>
      <c r="T840" s="742"/>
      <c r="U840" s="700">
        <v>0</v>
      </c>
    </row>
    <row r="841" spans="1:21" ht="14.4" customHeight="1" x14ac:dyDescent="0.3">
      <c r="A841" s="660">
        <v>11</v>
      </c>
      <c r="B841" s="661" t="s">
        <v>578</v>
      </c>
      <c r="C841" s="661">
        <v>89301112</v>
      </c>
      <c r="D841" s="740" t="s">
        <v>4351</v>
      </c>
      <c r="E841" s="741" t="s">
        <v>2634</v>
      </c>
      <c r="F841" s="661" t="s">
        <v>2621</v>
      </c>
      <c r="G841" s="661" t="s">
        <v>2984</v>
      </c>
      <c r="H841" s="661" t="s">
        <v>579</v>
      </c>
      <c r="I841" s="661" t="s">
        <v>3407</v>
      </c>
      <c r="J841" s="661" t="s">
        <v>3408</v>
      </c>
      <c r="K841" s="661" t="s">
        <v>3409</v>
      </c>
      <c r="L841" s="662">
        <v>0</v>
      </c>
      <c r="M841" s="662">
        <v>0</v>
      </c>
      <c r="N841" s="661">
        <v>2</v>
      </c>
      <c r="O841" s="742">
        <v>1</v>
      </c>
      <c r="P841" s="662"/>
      <c r="Q841" s="677"/>
      <c r="R841" s="661"/>
      <c r="S841" s="677">
        <v>0</v>
      </c>
      <c r="T841" s="742"/>
      <c r="U841" s="700">
        <v>0</v>
      </c>
    </row>
    <row r="842" spans="1:21" ht="14.4" customHeight="1" x14ac:dyDescent="0.3">
      <c r="A842" s="660">
        <v>11</v>
      </c>
      <c r="B842" s="661" t="s">
        <v>578</v>
      </c>
      <c r="C842" s="661">
        <v>89301112</v>
      </c>
      <c r="D842" s="740" t="s">
        <v>4351</v>
      </c>
      <c r="E842" s="741" t="s">
        <v>2634</v>
      </c>
      <c r="F842" s="661" t="s">
        <v>2621</v>
      </c>
      <c r="G842" s="661" t="s">
        <v>2742</v>
      </c>
      <c r="H842" s="661" t="s">
        <v>579</v>
      </c>
      <c r="I842" s="661" t="s">
        <v>3410</v>
      </c>
      <c r="J842" s="661" t="s">
        <v>2744</v>
      </c>
      <c r="K842" s="661" t="s">
        <v>3411</v>
      </c>
      <c r="L842" s="662">
        <v>0</v>
      </c>
      <c r="M842" s="662">
        <v>0</v>
      </c>
      <c r="N842" s="661">
        <v>3</v>
      </c>
      <c r="O842" s="742">
        <v>0.5</v>
      </c>
      <c r="P842" s="662">
        <v>0</v>
      </c>
      <c r="Q842" s="677"/>
      <c r="R842" s="661">
        <v>3</v>
      </c>
      <c r="S842" s="677">
        <v>1</v>
      </c>
      <c r="T842" s="742">
        <v>0.5</v>
      </c>
      <c r="U842" s="700">
        <v>1</v>
      </c>
    </row>
    <row r="843" spans="1:21" ht="14.4" customHeight="1" x14ac:dyDescent="0.3">
      <c r="A843" s="660">
        <v>11</v>
      </c>
      <c r="B843" s="661" t="s">
        <v>578</v>
      </c>
      <c r="C843" s="661">
        <v>89301112</v>
      </c>
      <c r="D843" s="740" t="s">
        <v>4351</v>
      </c>
      <c r="E843" s="741" t="s">
        <v>2634</v>
      </c>
      <c r="F843" s="661" t="s">
        <v>2621</v>
      </c>
      <c r="G843" s="661" t="s">
        <v>2742</v>
      </c>
      <c r="H843" s="661" t="s">
        <v>1059</v>
      </c>
      <c r="I843" s="661" t="s">
        <v>2743</v>
      </c>
      <c r="J843" s="661" t="s">
        <v>2744</v>
      </c>
      <c r="K843" s="661" t="s">
        <v>2745</v>
      </c>
      <c r="L843" s="662">
        <v>175.19</v>
      </c>
      <c r="M843" s="662">
        <v>3503.7999999999993</v>
      </c>
      <c r="N843" s="661">
        <v>20</v>
      </c>
      <c r="O843" s="742">
        <v>4.5</v>
      </c>
      <c r="P843" s="662">
        <v>2978.2299999999996</v>
      </c>
      <c r="Q843" s="677">
        <v>0.85000000000000009</v>
      </c>
      <c r="R843" s="661">
        <v>17</v>
      </c>
      <c r="S843" s="677">
        <v>0.85</v>
      </c>
      <c r="T843" s="742">
        <v>3.5</v>
      </c>
      <c r="U843" s="700">
        <v>0.77777777777777779</v>
      </c>
    </row>
    <row r="844" spans="1:21" ht="14.4" customHeight="1" x14ac:dyDescent="0.3">
      <c r="A844" s="660">
        <v>11</v>
      </c>
      <c r="B844" s="661" t="s">
        <v>578</v>
      </c>
      <c r="C844" s="661">
        <v>89301112</v>
      </c>
      <c r="D844" s="740" t="s">
        <v>4351</v>
      </c>
      <c r="E844" s="741" t="s">
        <v>2634</v>
      </c>
      <c r="F844" s="661" t="s">
        <v>2621</v>
      </c>
      <c r="G844" s="661" t="s">
        <v>2742</v>
      </c>
      <c r="H844" s="661" t="s">
        <v>1059</v>
      </c>
      <c r="I844" s="661" t="s">
        <v>2746</v>
      </c>
      <c r="J844" s="661" t="s">
        <v>2744</v>
      </c>
      <c r="K844" s="661" t="s">
        <v>2747</v>
      </c>
      <c r="L844" s="662">
        <v>175.19</v>
      </c>
      <c r="M844" s="662">
        <v>2452.66</v>
      </c>
      <c r="N844" s="661">
        <v>14</v>
      </c>
      <c r="O844" s="742">
        <v>3.5</v>
      </c>
      <c r="P844" s="662">
        <v>1401.52</v>
      </c>
      <c r="Q844" s="677">
        <v>0.57142857142857151</v>
      </c>
      <c r="R844" s="661">
        <v>8</v>
      </c>
      <c r="S844" s="677">
        <v>0.5714285714285714</v>
      </c>
      <c r="T844" s="742">
        <v>2.5</v>
      </c>
      <c r="U844" s="700">
        <v>0.7142857142857143</v>
      </c>
    </row>
    <row r="845" spans="1:21" ht="14.4" customHeight="1" x14ac:dyDescent="0.3">
      <c r="A845" s="660">
        <v>11</v>
      </c>
      <c r="B845" s="661" t="s">
        <v>578</v>
      </c>
      <c r="C845" s="661">
        <v>89301112</v>
      </c>
      <c r="D845" s="740" t="s">
        <v>4351</v>
      </c>
      <c r="E845" s="741" t="s">
        <v>2634</v>
      </c>
      <c r="F845" s="661" t="s">
        <v>2621</v>
      </c>
      <c r="G845" s="661" t="s">
        <v>2742</v>
      </c>
      <c r="H845" s="661" t="s">
        <v>579</v>
      </c>
      <c r="I845" s="661" t="s">
        <v>3412</v>
      </c>
      <c r="J845" s="661" t="s">
        <v>2744</v>
      </c>
      <c r="K845" s="661" t="s">
        <v>2747</v>
      </c>
      <c r="L845" s="662">
        <v>175.19</v>
      </c>
      <c r="M845" s="662">
        <v>350.38</v>
      </c>
      <c r="N845" s="661">
        <v>2</v>
      </c>
      <c r="O845" s="742">
        <v>1</v>
      </c>
      <c r="P845" s="662"/>
      <c r="Q845" s="677">
        <v>0</v>
      </c>
      <c r="R845" s="661"/>
      <c r="S845" s="677">
        <v>0</v>
      </c>
      <c r="T845" s="742"/>
      <c r="U845" s="700">
        <v>0</v>
      </c>
    </row>
    <row r="846" spans="1:21" ht="14.4" customHeight="1" x14ac:dyDescent="0.3">
      <c r="A846" s="660">
        <v>11</v>
      </c>
      <c r="B846" s="661" t="s">
        <v>578</v>
      </c>
      <c r="C846" s="661">
        <v>89301112</v>
      </c>
      <c r="D846" s="740" t="s">
        <v>4351</v>
      </c>
      <c r="E846" s="741" t="s">
        <v>2634</v>
      </c>
      <c r="F846" s="661" t="s">
        <v>2621</v>
      </c>
      <c r="G846" s="661" t="s">
        <v>2666</v>
      </c>
      <c r="H846" s="661" t="s">
        <v>1059</v>
      </c>
      <c r="I846" s="661" t="s">
        <v>1258</v>
      </c>
      <c r="J846" s="661" t="s">
        <v>1259</v>
      </c>
      <c r="K846" s="661" t="s">
        <v>1260</v>
      </c>
      <c r="L846" s="662">
        <v>154.01</v>
      </c>
      <c r="M846" s="662">
        <v>924.06</v>
      </c>
      <c r="N846" s="661">
        <v>6</v>
      </c>
      <c r="O846" s="742">
        <v>2.5</v>
      </c>
      <c r="P846" s="662">
        <v>924.06</v>
      </c>
      <c r="Q846" s="677">
        <v>1</v>
      </c>
      <c r="R846" s="661">
        <v>6</v>
      </c>
      <c r="S846" s="677">
        <v>1</v>
      </c>
      <c r="T846" s="742">
        <v>2.5</v>
      </c>
      <c r="U846" s="700">
        <v>1</v>
      </c>
    </row>
    <row r="847" spans="1:21" ht="14.4" customHeight="1" x14ac:dyDescent="0.3">
      <c r="A847" s="660">
        <v>11</v>
      </c>
      <c r="B847" s="661" t="s">
        <v>578</v>
      </c>
      <c r="C847" s="661">
        <v>89301112</v>
      </c>
      <c r="D847" s="740" t="s">
        <v>4351</v>
      </c>
      <c r="E847" s="741" t="s">
        <v>2634</v>
      </c>
      <c r="F847" s="661" t="s">
        <v>2621</v>
      </c>
      <c r="G847" s="661" t="s">
        <v>3413</v>
      </c>
      <c r="H847" s="661" t="s">
        <v>579</v>
      </c>
      <c r="I847" s="661" t="s">
        <v>1409</v>
      </c>
      <c r="J847" s="661" t="s">
        <v>1410</v>
      </c>
      <c r="K847" s="661" t="s">
        <v>1022</v>
      </c>
      <c r="L847" s="662">
        <v>59.43</v>
      </c>
      <c r="M847" s="662">
        <v>118.86</v>
      </c>
      <c r="N847" s="661">
        <v>2</v>
      </c>
      <c r="O847" s="742">
        <v>1</v>
      </c>
      <c r="P847" s="662">
        <v>118.86</v>
      </c>
      <c r="Q847" s="677">
        <v>1</v>
      </c>
      <c r="R847" s="661">
        <v>2</v>
      </c>
      <c r="S847" s="677">
        <v>1</v>
      </c>
      <c r="T847" s="742">
        <v>1</v>
      </c>
      <c r="U847" s="700">
        <v>1</v>
      </c>
    </row>
    <row r="848" spans="1:21" ht="14.4" customHeight="1" x14ac:dyDescent="0.3">
      <c r="A848" s="660">
        <v>11</v>
      </c>
      <c r="B848" s="661" t="s">
        <v>578</v>
      </c>
      <c r="C848" s="661">
        <v>89301112</v>
      </c>
      <c r="D848" s="740" t="s">
        <v>4351</v>
      </c>
      <c r="E848" s="741" t="s">
        <v>2634</v>
      </c>
      <c r="F848" s="661" t="s">
        <v>2621</v>
      </c>
      <c r="G848" s="661" t="s">
        <v>2987</v>
      </c>
      <c r="H848" s="661" t="s">
        <v>579</v>
      </c>
      <c r="I848" s="661" t="s">
        <v>3414</v>
      </c>
      <c r="J848" s="661" t="s">
        <v>3281</v>
      </c>
      <c r="K848" s="661" t="s">
        <v>613</v>
      </c>
      <c r="L848" s="662">
        <v>0</v>
      </c>
      <c r="M848" s="662">
        <v>0</v>
      </c>
      <c r="N848" s="661">
        <v>1</v>
      </c>
      <c r="O848" s="742">
        <v>0.5</v>
      </c>
      <c r="P848" s="662">
        <v>0</v>
      </c>
      <c r="Q848" s="677"/>
      <c r="R848" s="661">
        <v>1</v>
      </c>
      <c r="S848" s="677">
        <v>1</v>
      </c>
      <c r="T848" s="742">
        <v>0.5</v>
      </c>
      <c r="U848" s="700">
        <v>1</v>
      </c>
    </row>
    <row r="849" spans="1:21" ht="14.4" customHeight="1" x14ac:dyDescent="0.3">
      <c r="A849" s="660">
        <v>11</v>
      </c>
      <c r="B849" s="661" t="s">
        <v>578</v>
      </c>
      <c r="C849" s="661">
        <v>89301112</v>
      </c>
      <c r="D849" s="740" t="s">
        <v>4351</v>
      </c>
      <c r="E849" s="741" t="s">
        <v>2634</v>
      </c>
      <c r="F849" s="661" t="s">
        <v>2621</v>
      </c>
      <c r="G849" s="661" t="s">
        <v>3236</v>
      </c>
      <c r="H849" s="661" t="s">
        <v>1059</v>
      </c>
      <c r="I849" s="661" t="s">
        <v>3415</v>
      </c>
      <c r="J849" s="661" t="s">
        <v>3416</v>
      </c>
      <c r="K849" s="661" t="s">
        <v>3417</v>
      </c>
      <c r="L849" s="662">
        <v>647.77</v>
      </c>
      <c r="M849" s="662">
        <v>49230.520000000026</v>
      </c>
      <c r="N849" s="661">
        <v>76</v>
      </c>
      <c r="O849" s="742">
        <v>33</v>
      </c>
      <c r="P849" s="662">
        <v>27206.340000000015</v>
      </c>
      <c r="Q849" s="677">
        <v>0.55263157894736847</v>
      </c>
      <c r="R849" s="661">
        <v>42</v>
      </c>
      <c r="S849" s="677">
        <v>0.55263157894736847</v>
      </c>
      <c r="T849" s="742">
        <v>17</v>
      </c>
      <c r="U849" s="700">
        <v>0.51515151515151514</v>
      </c>
    </row>
    <row r="850" spans="1:21" ht="14.4" customHeight="1" x14ac:dyDescent="0.3">
      <c r="A850" s="660">
        <v>11</v>
      </c>
      <c r="B850" s="661" t="s">
        <v>578</v>
      </c>
      <c r="C850" s="661">
        <v>89301112</v>
      </c>
      <c r="D850" s="740" t="s">
        <v>4351</v>
      </c>
      <c r="E850" s="741" t="s">
        <v>2634</v>
      </c>
      <c r="F850" s="661" t="s">
        <v>2621</v>
      </c>
      <c r="G850" s="661" t="s">
        <v>2887</v>
      </c>
      <c r="H850" s="661" t="s">
        <v>579</v>
      </c>
      <c r="I850" s="661" t="s">
        <v>3130</v>
      </c>
      <c r="J850" s="661" t="s">
        <v>3131</v>
      </c>
      <c r="K850" s="661" t="s">
        <v>2890</v>
      </c>
      <c r="L850" s="662">
        <v>1857.43</v>
      </c>
      <c r="M850" s="662">
        <v>3714.86</v>
      </c>
      <c r="N850" s="661">
        <v>2</v>
      </c>
      <c r="O850" s="742">
        <v>1</v>
      </c>
      <c r="P850" s="662">
        <v>3714.86</v>
      </c>
      <c r="Q850" s="677">
        <v>1</v>
      </c>
      <c r="R850" s="661">
        <v>2</v>
      </c>
      <c r="S850" s="677">
        <v>1</v>
      </c>
      <c r="T850" s="742">
        <v>1</v>
      </c>
      <c r="U850" s="700">
        <v>1</v>
      </c>
    </row>
    <row r="851" spans="1:21" ht="14.4" customHeight="1" x14ac:dyDescent="0.3">
      <c r="A851" s="660">
        <v>11</v>
      </c>
      <c r="B851" s="661" t="s">
        <v>578</v>
      </c>
      <c r="C851" s="661">
        <v>89301112</v>
      </c>
      <c r="D851" s="740" t="s">
        <v>4351</v>
      </c>
      <c r="E851" s="741" t="s">
        <v>2634</v>
      </c>
      <c r="F851" s="661" t="s">
        <v>2621</v>
      </c>
      <c r="G851" s="661" t="s">
        <v>3240</v>
      </c>
      <c r="H851" s="661" t="s">
        <v>579</v>
      </c>
      <c r="I851" s="661" t="s">
        <v>3241</v>
      </c>
      <c r="J851" s="661" t="s">
        <v>3242</v>
      </c>
      <c r="K851" s="661" t="s">
        <v>3243</v>
      </c>
      <c r="L851" s="662">
        <v>854.11</v>
      </c>
      <c r="M851" s="662">
        <v>4270.55</v>
      </c>
      <c r="N851" s="661">
        <v>5</v>
      </c>
      <c r="O851" s="742">
        <v>1</v>
      </c>
      <c r="P851" s="662"/>
      <c r="Q851" s="677">
        <v>0</v>
      </c>
      <c r="R851" s="661"/>
      <c r="S851" s="677">
        <v>0</v>
      </c>
      <c r="T851" s="742"/>
      <c r="U851" s="700">
        <v>0</v>
      </c>
    </row>
    <row r="852" spans="1:21" ht="14.4" customHeight="1" x14ac:dyDescent="0.3">
      <c r="A852" s="660">
        <v>11</v>
      </c>
      <c r="B852" s="661" t="s">
        <v>578</v>
      </c>
      <c r="C852" s="661">
        <v>89301112</v>
      </c>
      <c r="D852" s="740" t="s">
        <v>4351</v>
      </c>
      <c r="E852" s="741" t="s">
        <v>2634</v>
      </c>
      <c r="F852" s="661" t="s">
        <v>2621</v>
      </c>
      <c r="G852" s="661" t="s">
        <v>3240</v>
      </c>
      <c r="H852" s="661" t="s">
        <v>579</v>
      </c>
      <c r="I852" s="661" t="s">
        <v>3418</v>
      </c>
      <c r="J852" s="661" t="s">
        <v>3242</v>
      </c>
      <c r="K852" s="661" t="s">
        <v>3243</v>
      </c>
      <c r="L852" s="662">
        <v>854.11</v>
      </c>
      <c r="M852" s="662">
        <v>4270.55</v>
      </c>
      <c r="N852" s="661">
        <v>5</v>
      </c>
      <c r="O852" s="742">
        <v>1</v>
      </c>
      <c r="P852" s="662"/>
      <c r="Q852" s="677">
        <v>0</v>
      </c>
      <c r="R852" s="661"/>
      <c r="S852" s="677">
        <v>0</v>
      </c>
      <c r="T852" s="742"/>
      <c r="U852" s="700">
        <v>0</v>
      </c>
    </row>
    <row r="853" spans="1:21" ht="14.4" customHeight="1" x14ac:dyDescent="0.3">
      <c r="A853" s="660">
        <v>11</v>
      </c>
      <c r="B853" s="661" t="s">
        <v>578</v>
      </c>
      <c r="C853" s="661">
        <v>89301112</v>
      </c>
      <c r="D853" s="740" t="s">
        <v>4351</v>
      </c>
      <c r="E853" s="741" t="s">
        <v>2634</v>
      </c>
      <c r="F853" s="661" t="s">
        <v>2621</v>
      </c>
      <c r="G853" s="661" t="s">
        <v>2731</v>
      </c>
      <c r="H853" s="661" t="s">
        <v>579</v>
      </c>
      <c r="I853" s="661" t="s">
        <v>786</v>
      </c>
      <c r="J853" s="661" t="s">
        <v>2748</v>
      </c>
      <c r="K853" s="661" t="s">
        <v>2749</v>
      </c>
      <c r="L853" s="662">
        <v>0</v>
      </c>
      <c r="M853" s="662">
        <v>0</v>
      </c>
      <c r="N853" s="661">
        <v>96</v>
      </c>
      <c r="O853" s="742">
        <v>58.5</v>
      </c>
      <c r="P853" s="662">
        <v>0</v>
      </c>
      <c r="Q853" s="677"/>
      <c r="R853" s="661">
        <v>47</v>
      </c>
      <c r="S853" s="677">
        <v>0.48958333333333331</v>
      </c>
      <c r="T853" s="742">
        <v>29.5</v>
      </c>
      <c r="U853" s="700">
        <v>0.50427350427350426</v>
      </c>
    </row>
    <row r="854" spans="1:21" ht="14.4" customHeight="1" x14ac:dyDescent="0.3">
      <c r="A854" s="660">
        <v>11</v>
      </c>
      <c r="B854" s="661" t="s">
        <v>578</v>
      </c>
      <c r="C854" s="661">
        <v>89301112</v>
      </c>
      <c r="D854" s="740" t="s">
        <v>4351</v>
      </c>
      <c r="E854" s="741" t="s">
        <v>2634</v>
      </c>
      <c r="F854" s="661" t="s">
        <v>2621</v>
      </c>
      <c r="G854" s="661" t="s">
        <v>2997</v>
      </c>
      <c r="H854" s="661" t="s">
        <v>1059</v>
      </c>
      <c r="I854" s="661" t="s">
        <v>3154</v>
      </c>
      <c r="J854" s="661" t="s">
        <v>1548</v>
      </c>
      <c r="K854" s="661" t="s">
        <v>3155</v>
      </c>
      <c r="L854" s="662">
        <v>386.51</v>
      </c>
      <c r="M854" s="662">
        <v>1159.53</v>
      </c>
      <c r="N854" s="661">
        <v>3</v>
      </c>
      <c r="O854" s="742">
        <v>0.5</v>
      </c>
      <c r="P854" s="662"/>
      <c r="Q854" s="677">
        <v>0</v>
      </c>
      <c r="R854" s="661"/>
      <c r="S854" s="677">
        <v>0</v>
      </c>
      <c r="T854" s="742"/>
      <c r="U854" s="700">
        <v>0</v>
      </c>
    </row>
    <row r="855" spans="1:21" ht="14.4" customHeight="1" x14ac:dyDescent="0.3">
      <c r="A855" s="660">
        <v>11</v>
      </c>
      <c r="B855" s="661" t="s">
        <v>578</v>
      </c>
      <c r="C855" s="661">
        <v>89301112</v>
      </c>
      <c r="D855" s="740" t="s">
        <v>4351</v>
      </c>
      <c r="E855" s="741" t="s">
        <v>2634</v>
      </c>
      <c r="F855" s="661" t="s">
        <v>2621</v>
      </c>
      <c r="G855" s="661" t="s">
        <v>2997</v>
      </c>
      <c r="H855" s="661" t="s">
        <v>579</v>
      </c>
      <c r="I855" s="661" t="s">
        <v>3419</v>
      </c>
      <c r="J855" s="661" t="s">
        <v>3420</v>
      </c>
      <c r="K855" s="661" t="s">
        <v>2999</v>
      </c>
      <c r="L855" s="662">
        <v>193.26</v>
      </c>
      <c r="M855" s="662">
        <v>579.78</v>
      </c>
      <c r="N855" s="661">
        <v>3</v>
      </c>
      <c r="O855" s="742">
        <v>2</v>
      </c>
      <c r="P855" s="662"/>
      <c r="Q855" s="677">
        <v>0</v>
      </c>
      <c r="R855" s="661"/>
      <c r="S855" s="677">
        <v>0</v>
      </c>
      <c r="T855" s="742"/>
      <c r="U855" s="700">
        <v>0</v>
      </c>
    </row>
    <row r="856" spans="1:21" ht="14.4" customHeight="1" x14ac:dyDescent="0.3">
      <c r="A856" s="660">
        <v>11</v>
      </c>
      <c r="B856" s="661" t="s">
        <v>578</v>
      </c>
      <c r="C856" s="661">
        <v>89301112</v>
      </c>
      <c r="D856" s="740" t="s">
        <v>4351</v>
      </c>
      <c r="E856" s="741" t="s">
        <v>2634</v>
      </c>
      <c r="F856" s="661" t="s">
        <v>2621</v>
      </c>
      <c r="G856" s="661" t="s">
        <v>2997</v>
      </c>
      <c r="H856" s="661" t="s">
        <v>579</v>
      </c>
      <c r="I856" s="661" t="s">
        <v>3000</v>
      </c>
      <c r="J856" s="661" t="s">
        <v>3001</v>
      </c>
      <c r="K856" s="661" t="s">
        <v>2547</v>
      </c>
      <c r="L856" s="662">
        <v>128.84</v>
      </c>
      <c r="M856" s="662">
        <v>257.68</v>
      </c>
      <c r="N856" s="661">
        <v>2</v>
      </c>
      <c r="O856" s="742">
        <v>0.5</v>
      </c>
      <c r="P856" s="662"/>
      <c r="Q856" s="677">
        <v>0</v>
      </c>
      <c r="R856" s="661"/>
      <c r="S856" s="677">
        <v>0</v>
      </c>
      <c r="T856" s="742"/>
      <c r="U856" s="700">
        <v>0</v>
      </c>
    </row>
    <row r="857" spans="1:21" ht="14.4" customHeight="1" x14ac:dyDescent="0.3">
      <c r="A857" s="660">
        <v>11</v>
      </c>
      <c r="B857" s="661" t="s">
        <v>578</v>
      </c>
      <c r="C857" s="661">
        <v>89301112</v>
      </c>
      <c r="D857" s="740" t="s">
        <v>4351</v>
      </c>
      <c r="E857" s="741" t="s">
        <v>2634</v>
      </c>
      <c r="F857" s="661" t="s">
        <v>2621</v>
      </c>
      <c r="G857" s="661" t="s">
        <v>2997</v>
      </c>
      <c r="H857" s="661" t="s">
        <v>579</v>
      </c>
      <c r="I857" s="661" t="s">
        <v>3421</v>
      </c>
      <c r="J857" s="661" t="s">
        <v>3420</v>
      </c>
      <c r="K857" s="661" t="s">
        <v>3422</v>
      </c>
      <c r="L857" s="662">
        <v>0</v>
      </c>
      <c r="M857" s="662">
        <v>0</v>
      </c>
      <c r="N857" s="661">
        <v>1</v>
      </c>
      <c r="O857" s="742">
        <v>1</v>
      </c>
      <c r="P857" s="662"/>
      <c r="Q857" s="677"/>
      <c r="R857" s="661"/>
      <c r="S857" s="677">
        <v>0</v>
      </c>
      <c r="T857" s="742"/>
      <c r="U857" s="700">
        <v>0</v>
      </c>
    </row>
    <row r="858" spans="1:21" ht="14.4" customHeight="1" x14ac:dyDescent="0.3">
      <c r="A858" s="660">
        <v>11</v>
      </c>
      <c r="B858" s="661" t="s">
        <v>578</v>
      </c>
      <c r="C858" s="661">
        <v>89301112</v>
      </c>
      <c r="D858" s="740" t="s">
        <v>4351</v>
      </c>
      <c r="E858" s="741" t="s">
        <v>2634</v>
      </c>
      <c r="F858" s="661" t="s">
        <v>2621</v>
      </c>
      <c r="G858" s="661" t="s">
        <v>2997</v>
      </c>
      <c r="H858" s="661" t="s">
        <v>579</v>
      </c>
      <c r="I858" s="661" t="s">
        <v>3423</v>
      </c>
      <c r="J858" s="661" t="s">
        <v>3420</v>
      </c>
      <c r="K858" s="661" t="s">
        <v>3424</v>
      </c>
      <c r="L858" s="662">
        <v>0</v>
      </c>
      <c r="M858" s="662">
        <v>0</v>
      </c>
      <c r="N858" s="661">
        <v>1</v>
      </c>
      <c r="O858" s="742">
        <v>1</v>
      </c>
      <c r="P858" s="662">
        <v>0</v>
      </c>
      <c r="Q858" s="677"/>
      <c r="R858" s="661">
        <v>1</v>
      </c>
      <c r="S858" s="677">
        <v>1</v>
      </c>
      <c r="T858" s="742">
        <v>1</v>
      </c>
      <c r="U858" s="700">
        <v>1</v>
      </c>
    </row>
    <row r="859" spans="1:21" ht="14.4" customHeight="1" x14ac:dyDescent="0.3">
      <c r="A859" s="660">
        <v>11</v>
      </c>
      <c r="B859" s="661" t="s">
        <v>578</v>
      </c>
      <c r="C859" s="661">
        <v>89301112</v>
      </c>
      <c r="D859" s="740" t="s">
        <v>4351</v>
      </c>
      <c r="E859" s="741" t="s">
        <v>2634</v>
      </c>
      <c r="F859" s="661" t="s">
        <v>2621</v>
      </c>
      <c r="G859" s="661" t="s">
        <v>2667</v>
      </c>
      <c r="H859" s="661" t="s">
        <v>1059</v>
      </c>
      <c r="I859" s="661" t="s">
        <v>1173</v>
      </c>
      <c r="J859" s="661" t="s">
        <v>1078</v>
      </c>
      <c r="K859" s="661" t="s">
        <v>1174</v>
      </c>
      <c r="L859" s="662">
        <v>625.29</v>
      </c>
      <c r="M859" s="662">
        <v>20009.28</v>
      </c>
      <c r="N859" s="661">
        <v>32</v>
      </c>
      <c r="O859" s="742">
        <v>12</v>
      </c>
      <c r="P859" s="662">
        <v>11880.509999999998</v>
      </c>
      <c r="Q859" s="677">
        <v>0.59375</v>
      </c>
      <c r="R859" s="661">
        <v>19</v>
      </c>
      <c r="S859" s="677">
        <v>0.59375</v>
      </c>
      <c r="T859" s="742">
        <v>7.5</v>
      </c>
      <c r="U859" s="700">
        <v>0.625</v>
      </c>
    </row>
    <row r="860" spans="1:21" ht="14.4" customHeight="1" x14ac:dyDescent="0.3">
      <c r="A860" s="660">
        <v>11</v>
      </c>
      <c r="B860" s="661" t="s">
        <v>578</v>
      </c>
      <c r="C860" s="661">
        <v>89301112</v>
      </c>
      <c r="D860" s="740" t="s">
        <v>4351</v>
      </c>
      <c r="E860" s="741" t="s">
        <v>2634</v>
      </c>
      <c r="F860" s="661" t="s">
        <v>2621</v>
      </c>
      <c r="G860" s="661" t="s">
        <v>2667</v>
      </c>
      <c r="H860" s="661" t="s">
        <v>1059</v>
      </c>
      <c r="I860" s="661" t="s">
        <v>2864</v>
      </c>
      <c r="J860" s="661" t="s">
        <v>1078</v>
      </c>
      <c r="K860" s="661" t="s">
        <v>2865</v>
      </c>
      <c r="L860" s="662">
        <v>187.59</v>
      </c>
      <c r="M860" s="662">
        <v>187.59</v>
      </c>
      <c r="N860" s="661">
        <v>1</v>
      </c>
      <c r="O860" s="742">
        <v>1</v>
      </c>
      <c r="P860" s="662">
        <v>187.59</v>
      </c>
      <c r="Q860" s="677">
        <v>1</v>
      </c>
      <c r="R860" s="661">
        <v>1</v>
      </c>
      <c r="S860" s="677">
        <v>1</v>
      </c>
      <c r="T860" s="742">
        <v>1</v>
      </c>
      <c r="U860" s="700">
        <v>1</v>
      </c>
    </row>
    <row r="861" spans="1:21" ht="14.4" customHeight="1" x14ac:dyDescent="0.3">
      <c r="A861" s="660">
        <v>11</v>
      </c>
      <c r="B861" s="661" t="s">
        <v>578</v>
      </c>
      <c r="C861" s="661">
        <v>89301112</v>
      </c>
      <c r="D861" s="740" t="s">
        <v>4351</v>
      </c>
      <c r="E861" s="741" t="s">
        <v>2634</v>
      </c>
      <c r="F861" s="661" t="s">
        <v>2621</v>
      </c>
      <c r="G861" s="661" t="s">
        <v>2667</v>
      </c>
      <c r="H861" s="661" t="s">
        <v>1059</v>
      </c>
      <c r="I861" s="661" t="s">
        <v>1077</v>
      </c>
      <c r="J861" s="661" t="s">
        <v>1078</v>
      </c>
      <c r="K861" s="661" t="s">
        <v>1079</v>
      </c>
      <c r="L861" s="662">
        <v>937.93</v>
      </c>
      <c r="M861" s="662">
        <v>11255.16</v>
      </c>
      <c r="N861" s="661">
        <v>12</v>
      </c>
      <c r="O861" s="742">
        <v>5.5</v>
      </c>
      <c r="P861" s="662">
        <v>3751.72</v>
      </c>
      <c r="Q861" s="677">
        <v>0.33333333333333331</v>
      </c>
      <c r="R861" s="661">
        <v>4</v>
      </c>
      <c r="S861" s="677">
        <v>0.33333333333333331</v>
      </c>
      <c r="T861" s="742">
        <v>3</v>
      </c>
      <c r="U861" s="700">
        <v>0.54545454545454541</v>
      </c>
    </row>
    <row r="862" spans="1:21" ht="14.4" customHeight="1" x14ac:dyDescent="0.3">
      <c r="A862" s="660">
        <v>11</v>
      </c>
      <c r="B862" s="661" t="s">
        <v>578</v>
      </c>
      <c r="C862" s="661">
        <v>89301112</v>
      </c>
      <c r="D862" s="740" t="s">
        <v>4351</v>
      </c>
      <c r="E862" s="741" t="s">
        <v>2634</v>
      </c>
      <c r="F862" s="661" t="s">
        <v>2621</v>
      </c>
      <c r="G862" s="661" t="s">
        <v>2667</v>
      </c>
      <c r="H862" s="661" t="s">
        <v>1059</v>
      </c>
      <c r="I862" s="661" t="s">
        <v>1081</v>
      </c>
      <c r="J862" s="661" t="s">
        <v>1078</v>
      </c>
      <c r="K862" s="661" t="s">
        <v>1082</v>
      </c>
      <c r="L862" s="662">
        <v>1166.47</v>
      </c>
      <c r="M862" s="662">
        <v>2332.94</v>
      </c>
      <c r="N862" s="661">
        <v>2</v>
      </c>
      <c r="O862" s="742">
        <v>1</v>
      </c>
      <c r="P862" s="662">
        <v>2332.94</v>
      </c>
      <c r="Q862" s="677">
        <v>1</v>
      </c>
      <c r="R862" s="661">
        <v>2</v>
      </c>
      <c r="S862" s="677">
        <v>1</v>
      </c>
      <c r="T862" s="742">
        <v>1</v>
      </c>
      <c r="U862" s="700">
        <v>1</v>
      </c>
    </row>
    <row r="863" spans="1:21" ht="14.4" customHeight="1" x14ac:dyDescent="0.3">
      <c r="A863" s="660">
        <v>11</v>
      </c>
      <c r="B863" s="661" t="s">
        <v>578</v>
      </c>
      <c r="C863" s="661">
        <v>89301112</v>
      </c>
      <c r="D863" s="740" t="s">
        <v>4351</v>
      </c>
      <c r="E863" s="741" t="s">
        <v>2634</v>
      </c>
      <c r="F863" s="661" t="s">
        <v>2621</v>
      </c>
      <c r="G863" s="661" t="s">
        <v>2668</v>
      </c>
      <c r="H863" s="661" t="s">
        <v>1059</v>
      </c>
      <c r="I863" s="661" t="s">
        <v>1155</v>
      </c>
      <c r="J863" s="661" t="s">
        <v>612</v>
      </c>
      <c r="K863" s="661" t="s">
        <v>2505</v>
      </c>
      <c r="L863" s="662">
        <v>48.31</v>
      </c>
      <c r="M863" s="662">
        <v>48.31</v>
      </c>
      <c r="N863" s="661">
        <v>1</v>
      </c>
      <c r="O863" s="742">
        <v>0.5</v>
      </c>
      <c r="P863" s="662">
        <v>48.31</v>
      </c>
      <c r="Q863" s="677">
        <v>1</v>
      </c>
      <c r="R863" s="661">
        <v>1</v>
      </c>
      <c r="S863" s="677">
        <v>1</v>
      </c>
      <c r="T863" s="742">
        <v>0.5</v>
      </c>
      <c r="U863" s="700">
        <v>1</v>
      </c>
    </row>
    <row r="864" spans="1:21" ht="14.4" customHeight="1" x14ac:dyDescent="0.3">
      <c r="A864" s="660">
        <v>11</v>
      </c>
      <c r="B864" s="661" t="s">
        <v>578</v>
      </c>
      <c r="C864" s="661">
        <v>89301112</v>
      </c>
      <c r="D864" s="740" t="s">
        <v>4351</v>
      </c>
      <c r="E864" s="741" t="s">
        <v>2634</v>
      </c>
      <c r="F864" s="661" t="s">
        <v>2621</v>
      </c>
      <c r="G864" s="661" t="s">
        <v>2668</v>
      </c>
      <c r="H864" s="661" t="s">
        <v>1059</v>
      </c>
      <c r="I864" s="661" t="s">
        <v>1155</v>
      </c>
      <c r="J864" s="661" t="s">
        <v>612</v>
      </c>
      <c r="K864" s="661" t="s">
        <v>2505</v>
      </c>
      <c r="L864" s="662">
        <v>25.32</v>
      </c>
      <c r="M864" s="662">
        <v>25.32</v>
      </c>
      <c r="N864" s="661">
        <v>1</v>
      </c>
      <c r="O864" s="742">
        <v>0.5</v>
      </c>
      <c r="P864" s="662"/>
      <c r="Q864" s="677">
        <v>0</v>
      </c>
      <c r="R864" s="661"/>
      <c r="S864" s="677">
        <v>0</v>
      </c>
      <c r="T864" s="742"/>
      <c r="U864" s="700">
        <v>0</v>
      </c>
    </row>
    <row r="865" spans="1:21" ht="14.4" customHeight="1" x14ac:dyDescent="0.3">
      <c r="A865" s="660">
        <v>11</v>
      </c>
      <c r="B865" s="661" t="s">
        <v>578</v>
      </c>
      <c r="C865" s="661">
        <v>89301112</v>
      </c>
      <c r="D865" s="740" t="s">
        <v>4351</v>
      </c>
      <c r="E865" s="741" t="s">
        <v>2634</v>
      </c>
      <c r="F865" s="661" t="s">
        <v>2621</v>
      </c>
      <c r="G865" s="661" t="s">
        <v>2668</v>
      </c>
      <c r="H865" s="661" t="s">
        <v>1059</v>
      </c>
      <c r="I865" s="661" t="s">
        <v>1064</v>
      </c>
      <c r="J865" s="661" t="s">
        <v>612</v>
      </c>
      <c r="K865" s="661" t="s">
        <v>613</v>
      </c>
      <c r="L865" s="662">
        <v>96.63</v>
      </c>
      <c r="M865" s="662">
        <v>193.26</v>
      </c>
      <c r="N865" s="661">
        <v>2</v>
      </c>
      <c r="O865" s="742">
        <v>1</v>
      </c>
      <c r="P865" s="662">
        <v>193.26</v>
      </c>
      <c r="Q865" s="677">
        <v>1</v>
      </c>
      <c r="R865" s="661">
        <v>2</v>
      </c>
      <c r="S865" s="677">
        <v>1</v>
      </c>
      <c r="T865" s="742">
        <v>1</v>
      </c>
      <c r="U865" s="700">
        <v>1</v>
      </c>
    </row>
    <row r="866" spans="1:21" ht="14.4" customHeight="1" x14ac:dyDescent="0.3">
      <c r="A866" s="660">
        <v>11</v>
      </c>
      <c r="B866" s="661" t="s">
        <v>578</v>
      </c>
      <c r="C866" s="661">
        <v>89301112</v>
      </c>
      <c r="D866" s="740" t="s">
        <v>4351</v>
      </c>
      <c r="E866" s="741" t="s">
        <v>2634</v>
      </c>
      <c r="F866" s="661" t="s">
        <v>2621</v>
      </c>
      <c r="G866" s="661" t="s">
        <v>2668</v>
      </c>
      <c r="H866" s="661" t="s">
        <v>1059</v>
      </c>
      <c r="I866" s="661" t="s">
        <v>1064</v>
      </c>
      <c r="J866" s="661" t="s">
        <v>612</v>
      </c>
      <c r="K866" s="661" t="s">
        <v>613</v>
      </c>
      <c r="L866" s="662">
        <v>59.55</v>
      </c>
      <c r="M866" s="662">
        <v>119.1</v>
      </c>
      <c r="N866" s="661">
        <v>2</v>
      </c>
      <c r="O866" s="742">
        <v>1</v>
      </c>
      <c r="P866" s="662">
        <v>59.55</v>
      </c>
      <c r="Q866" s="677">
        <v>0.5</v>
      </c>
      <c r="R866" s="661">
        <v>1</v>
      </c>
      <c r="S866" s="677">
        <v>0.5</v>
      </c>
      <c r="T866" s="742">
        <v>0.5</v>
      </c>
      <c r="U866" s="700">
        <v>0.5</v>
      </c>
    </row>
    <row r="867" spans="1:21" ht="14.4" customHeight="1" x14ac:dyDescent="0.3">
      <c r="A867" s="660">
        <v>11</v>
      </c>
      <c r="B867" s="661" t="s">
        <v>578</v>
      </c>
      <c r="C867" s="661">
        <v>89301112</v>
      </c>
      <c r="D867" s="740" t="s">
        <v>4351</v>
      </c>
      <c r="E867" s="741" t="s">
        <v>2634</v>
      </c>
      <c r="F867" s="661" t="s">
        <v>2621</v>
      </c>
      <c r="G867" s="661" t="s">
        <v>2668</v>
      </c>
      <c r="H867" s="661" t="s">
        <v>1059</v>
      </c>
      <c r="I867" s="661" t="s">
        <v>3002</v>
      </c>
      <c r="J867" s="661" t="s">
        <v>612</v>
      </c>
      <c r="K867" s="661" t="s">
        <v>3003</v>
      </c>
      <c r="L867" s="662">
        <v>0</v>
      </c>
      <c r="M867" s="662">
        <v>0</v>
      </c>
      <c r="N867" s="661">
        <v>3</v>
      </c>
      <c r="O867" s="742">
        <v>2.5</v>
      </c>
      <c r="P867" s="662">
        <v>0</v>
      </c>
      <c r="Q867" s="677"/>
      <c r="R867" s="661">
        <v>2</v>
      </c>
      <c r="S867" s="677">
        <v>0.66666666666666663</v>
      </c>
      <c r="T867" s="742">
        <v>1.5</v>
      </c>
      <c r="U867" s="700">
        <v>0.6</v>
      </c>
    </row>
    <row r="868" spans="1:21" ht="14.4" customHeight="1" x14ac:dyDescent="0.3">
      <c r="A868" s="660">
        <v>11</v>
      </c>
      <c r="B868" s="661" t="s">
        <v>578</v>
      </c>
      <c r="C868" s="661">
        <v>89301112</v>
      </c>
      <c r="D868" s="740" t="s">
        <v>4351</v>
      </c>
      <c r="E868" s="741" t="s">
        <v>2634</v>
      </c>
      <c r="F868" s="661" t="s">
        <v>2621</v>
      </c>
      <c r="G868" s="661" t="s">
        <v>2668</v>
      </c>
      <c r="H868" s="661" t="s">
        <v>579</v>
      </c>
      <c r="I868" s="661" t="s">
        <v>2177</v>
      </c>
      <c r="J868" s="661" t="s">
        <v>612</v>
      </c>
      <c r="K868" s="661" t="s">
        <v>2735</v>
      </c>
      <c r="L868" s="662">
        <v>96.63</v>
      </c>
      <c r="M868" s="662">
        <v>16137.210000000014</v>
      </c>
      <c r="N868" s="661">
        <v>167</v>
      </c>
      <c r="O868" s="742">
        <v>87</v>
      </c>
      <c r="P868" s="662">
        <v>7923.6600000000071</v>
      </c>
      <c r="Q868" s="677">
        <v>0.49101796407185633</v>
      </c>
      <c r="R868" s="661">
        <v>82</v>
      </c>
      <c r="S868" s="677">
        <v>0.49101796407185627</v>
      </c>
      <c r="T868" s="742">
        <v>41.5</v>
      </c>
      <c r="U868" s="700">
        <v>0.47701149425287354</v>
      </c>
    </row>
    <row r="869" spans="1:21" ht="14.4" customHeight="1" x14ac:dyDescent="0.3">
      <c r="A869" s="660">
        <v>11</v>
      </c>
      <c r="B869" s="661" t="s">
        <v>578</v>
      </c>
      <c r="C869" s="661">
        <v>89301112</v>
      </c>
      <c r="D869" s="740" t="s">
        <v>4351</v>
      </c>
      <c r="E869" s="741" t="s">
        <v>2634</v>
      </c>
      <c r="F869" s="661" t="s">
        <v>2621</v>
      </c>
      <c r="G869" s="661" t="s">
        <v>2668</v>
      </c>
      <c r="H869" s="661" t="s">
        <v>579</v>
      </c>
      <c r="I869" s="661" t="s">
        <v>2177</v>
      </c>
      <c r="J869" s="661" t="s">
        <v>612</v>
      </c>
      <c r="K869" s="661" t="s">
        <v>2735</v>
      </c>
      <c r="L869" s="662">
        <v>59.55</v>
      </c>
      <c r="M869" s="662">
        <v>7622.4000000000033</v>
      </c>
      <c r="N869" s="661">
        <v>128</v>
      </c>
      <c r="O869" s="742">
        <v>70.5</v>
      </c>
      <c r="P869" s="662">
        <v>3334.8000000000015</v>
      </c>
      <c r="Q869" s="677">
        <v>0.4375</v>
      </c>
      <c r="R869" s="661">
        <v>56</v>
      </c>
      <c r="S869" s="677">
        <v>0.4375</v>
      </c>
      <c r="T869" s="742">
        <v>31</v>
      </c>
      <c r="U869" s="700">
        <v>0.43971631205673761</v>
      </c>
    </row>
    <row r="870" spans="1:21" ht="14.4" customHeight="1" x14ac:dyDescent="0.3">
      <c r="A870" s="660">
        <v>11</v>
      </c>
      <c r="B870" s="661" t="s">
        <v>578</v>
      </c>
      <c r="C870" s="661">
        <v>89301112</v>
      </c>
      <c r="D870" s="740" t="s">
        <v>4351</v>
      </c>
      <c r="E870" s="741" t="s">
        <v>2634</v>
      </c>
      <c r="F870" s="661" t="s">
        <v>2621</v>
      </c>
      <c r="G870" s="661" t="s">
        <v>2668</v>
      </c>
      <c r="H870" s="661" t="s">
        <v>579</v>
      </c>
      <c r="I870" s="661" t="s">
        <v>2177</v>
      </c>
      <c r="J870" s="661" t="s">
        <v>612</v>
      </c>
      <c r="K870" s="661" t="s">
        <v>2735</v>
      </c>
      <c r="L870" s="662">
        <v>50.62</v>
      </c>
      <c r="M870" s="662">
        <v>2682.8599999999988</v>
      </c>
      <c r="N870" s="661">
        <v>53</v>
      </c>
      <c r="O870" s="742">
        <v>32.5</v>
      </c>
      <c r="P870" s="662">
        <v>961.78</v>
      </c>
      <c r="Q870" s="677">
        <v>0.35849056603773599</v>
      </c>
      <c r="R870" s="661">
        <v>19</v>
      </c>
      <c r="S870" s="677">
        <v>0.35849056603773582</v>
      </c>
      <c r="T870" s="742">
        <v>13.5</v>
      </c>
      <c r="U870" s="700">
        <v>0.41538461538461541</v>
      </c>
    </row>
    <row r="871" spans="1:21" ht="14.4" customHeight="1" x14ac:dyDescent="0.3">
      <c r="A871" s="660">
        <v>11</v>
      </c>
      <c r="B871" s="661" t="s">
        <v>578</v>
      </c>
      <c r="C871" s="661">
        <v>89301112</v>
      </c>
      <c r="D871" s="740" t="s">
        <v>4351</v>
      </c>
      <c r="E871" s="741" t="s">
        <v>2634</v>
      </c>
      <c r="F871" s="661" t="s">
        <v>2621</v>
      </c>
      <c r="G871" s="661" t="s">
        <v>2668</v>
      </c>
      <c r="H871" s="661" t="s">
        <v>579</v>
      </c>
      <c r="I871" s="661" t="s">
        <v>3425</v>
      </c>
      <c r="J871" s="661" t="s">
        <v>612</v>
      </c>
      <c r="K871" s="661" t="s">
        <v>3426</v>
      </c>
      <c r="L871" s="662">
        <v>0</v>
      </c>
      <c r="M871" s="662">
        <v>0</v>
      </c>
      <c r="N871" s="661">
        <v>3</v>
      </c>
      <c r="O871" s="742">
        <v>2.5</v>
      </c>
      <c r="P871" s="662">
        <v>0</v>
      </c>
      <c r="Q871" s="677"/>
      <c r="R871" s="661">
        <v>2</v>
      </c>
      <c r="S871" s="677">
        <v>0.66666666666666663</v>
      </c>
      <c r="T871" s="742">
        <v>1.5</v>
      </c>
      <c r="U871" s="700">
        <v>0.6</v>
      </c>
    </row>
    <row r="872" spans="1:21" ht="14.4" customHeight="1" x14ac:dyDescent="0.3">
      <c r="A872" s="660">
        <v>11</v>
      </c>
      <c r="B872" s="661" t="s">
        <v>578</v>
      </c>
      <c r="C872" s="661">
        <v>89301112</v>
      </c>
      <c r="D872" s="740" t="s">
        <v>4351</v>
      </c>
      <c r="E872" s="741" t="s">
        <v>2634</v>
      </c>
      <c r="F872" s="661" t="s">
        <v>2621</v>
      </c>
      <c r="G872" s="661" t="s">
        <v>2668</v>
      </c>
      <c r="H872" s="661" t="s">
        <v>579</v>
      </c>
      <c r="I872" s="661" t="s">
        <v>3427</v>
      </c>
      <c r="J872" s="661" t="s">
        <v>612</v>
      </c>
      <c r="K872" s="661" t="s">
        <v>3428</v>
      </c>
      <c r="L872" s="662">
        <v>0</v>
      </c>
      <c r="M872" s="662">
        <v>0</v>
      </c>
      <c r="N872" s="661">
        <v>2</v>
      </c>
      <c r="O872" s="742">
        <v>1</v>
      </c>
      <c r="P872" s="662"/>
      <c r="Q872" s="677"/>
      <c r="R872" s="661"/>
      <c r="S872" s="677">
        <v>0</v>
      </c>
      <c r="T872" s="742"/>
      <c r="U872" s="700">
        <v>0</v>
      </c>
    </row>
    <row r="873" spans="1:21" ht="14.4" customHeight="1" x14ac:dyDescent="0.3">
      <c r="A873" s="660">
        <v>11</v>
      </c>
      <c r="B873" s="661" t="s">
        <v>578</v>
      </c>
      <c r="C873" s="661">
        <v>89301112</v>
      </c>
      <c r="D873" s="740" t="s">
        <v>4351</v>
      </c>
      <c r="E873" s="741" t="s">
        <v>2634</v>
      </c>
      <c r="F873" s="661" t="s">
        <v>2621</v>
      </c>
      <c r="G873" s="661" t="s">
        <v>2668</v>
      </c>
      <c r="H873" s="661" t="s">
        <v>579</v>
      </c>
      <c r="I873" s="661" t="s">
        <v>3429</v>
      </c>
      <c r="J873" s="661" t="s">
        <v>3005</v>
      </c>
      <c r="K873" s="661" t="s">
        <v>3430</v>
      </c>
      <c r="L873" s="662">
        <v>0</v>
      </c>
      <c r="M873" s="662">
        <v>0</v>
      </c>
      <c r="N873" s="661">
        <v>2</v>
      </c>
      <c r="O873" s="742">
        <v>0.5</v>
      </c>
      <c r="P873" s="662">
        <v>0</v>
      </c>
      <c r="Q873" s="677"/>
      <c r="R873" s="661">
        <v>2</v>
      </c>
      <c r="S873" s="677">
        <v>1</v>
      </c>
      <c r="T873" s="742">
        <v>0.5</v>
      </c>
      <c r="U873" s="700">
        <v>1</v>
      </c>
    </row>
    <row r="874" spans="1:21" ht="14.4" customHeight="1" x14ac:dyDescent="0.3">
      <c r="A874" s="660">
        <v>11</v>
      </c>
      <c r="B874" s="661" t="s">
        <v>578</v>
      </c>
      <c r="C874" s="661">
        <v>89301112</v>
      </c>
      <c r="D874" s="740" t="s">
        <v>4351</v>
      </c>
      <c r="E874" s="741" t="s">
        <v>2634</v>
      </c>
      <c r="F874" s="661" t="s">
        <v>2621</v>
      </c>
      <c r="G874" s="661" t="s">
        <v>2668</v>
      </c>
      <c r="H874" s="661" t="s">
        <v>579</v>
      </c>
      <c r="I874" s="661" t="s">
        <v>1313</v>
      </c>
      <c r="J874" s="661" t="s">
        <v>612</v>
      </c>
      <c r="K874" s="661" t="s">
        <v>2866</v>
      </c>
      <c r="L874" s="662">
        <v>48.31</v>
      </c>
      <c r="M874" s="662">
        <v>48.31</v>
      </c>
      <c r="N874" s="661">
        <v>1</v>
      </c>
      <c r="O874" s="742">
        <v>1</v>
      </c>
      <c r="P874" s="662">
        <v>48.31</v>
      </c>
      <c r="Q874" s="677">
        <v>1</v>
      </c>
      <c r="R874" s="661">
        <v>1</v>
      </c>
      <c r="S874" s="677">
        <v>1</v>
      </c>
      <c r="T874" s="742">
        <v>1</v>
      </c>
      <c r="U874" s="700">
        <v>1</v>
      </c>
    </row>
    <row r="875" spans="1:21" ht="14.4" customHeight="1" x14ac:dyDescent="0.3">
      <c r="A875" s="660">
        <v>11</v>
      </c>
      <c r="B875" s="661" t="s">
        <v>578</v>
      </c>
      <c r="C875" s="661">
        <v>89301112</v>
      </c>
      <c r="D875" s="740" t="s">
        <v>4351</v>
      </c>
      <c r="E875" s="741" t="s">
        <v>2634</v>
      </c>
      <c r="F875" s="661" t="s">
        <v>2621</v>
      </c>
      <c r="G875" s="661" t="s">
        <v>3431</v>
      </c>
      <c r="H875" s="661" t="s">
        <v>579</v>
      </c>
      <c r="I875" s="661" t="s">
        <v>3432</v>
      </c>
      <c r="J875" s="661" t="s">
        <v>3433</v>
      </c>
      <c r="K875" s="661" t="s">
        <v>3434</v>
      </c>
      <c r="L875" s="662">
        <v>69.86</v>
      </c>
      <c r="M875" s="662">
        <v>139.72</v>
      </c>
      <c r="N875" s="661">
        <v>2</v>
      </c>
      <c r="O875" s="742">
        <v>1</v>
      </c>
      <c r="P875" s="662">
        <v>139.72</v>
      </c>
      <c r="Q875" s="677">
        <v>1</v>
      </c>
      <c r="R875" s="661">
        <v>2</v>
      </c>
      <c r="S875" s="677">
        <v>1</v>
      </c>
      <c r="T875" s="742">
        <v>1</v>
      </c>
      <c r="U875" s="700">
        <v>1</v>
      </c>
    </row>
    <row r="876" spans="1:21" ht="14.4" customHeight="1" x14ac:dyDescent="0.3">
      <c r="A876" s="660">
        <v>11</v>
      </c>
      <c r="B876" s="661" t="s">
        <v>578</v>
      </c>
      <c r="C876" s="661">
        <v>89301112</v>
      </c>
      <c r="D876" s="740" t="s">
        <v>4351</v>
      </c>
      <c r="E876" s="741" t="s">
        <v>2634</v>
      </c>
      <c r="F876" s="661" t="s">
        <v>2621</v>
      </c>
      <c r="G876" s="661" t="s">
        <v>2836</v>
      </c>
      <c r="H876" s="661" t="s">
        <v>579</v>
      </c>
      <c r="I876" s="661" t="s">
        <v>3435</v>
      </c>
      <c r="J876" s="661" t="s">
        <v>3436</v>
      </c>
      <c r="K876" s="661" t="s">
        <v>3437</v>
      </c>
      <c r="L876" s="662">
        <v>45.34</v>
      </c>
      <c r="M876" s="662">
        <v>136.02000000000001</v>
      </c>
      <c r="N876" s="661">
        <v>3</v>
      </c>
      <c r="O876" s="742">
        <v>1</v>
      </c>
      <c r="P876" s="662"/>
      <c r="Q876" s="677">
        <v>0</v>
      </c>
      <c r="R876" s="661"/>
      <c r="S876" s="677">
        <v>0</v>
      </c>
      <c r="T876" s="742"/>
      <c r="U876" s="700">
        <v>0</v>
      </c>
    </row>
    <row r="877" spans="1:21" ht="14.4" customHeight="1" x14ac:dyDescent="0.3">
      <c r="A877" s="660">
        <v>11</v>
      </c>
      <c r="B877" s="661" t="s">
        <v>578</v>
      </c>
      <c r="C877" s="661">
        <v>89301112</v>
      </c>
      <c r="D877" s="740" t="s">
        <v>4351</v>
      </c>
      <c r="E877" s="741" t="s">
        <v>2634</v>
      </c>
      <c r="F877" s="661" t="s">
        <v>2621</v>
      </c>
      <c r="G877" s="661" t="s">
        <v>3438</v>
      </c>
      <c r="H877" s="661" t="s">
        <v>579</v>
      </c>
      <c r="I877" s="661" t="s">
        <v>3439</v>
      </c>
      <c r="J877" s="661" t="s">
        <v>3440</v>
      </c>
      <c r="K877" s="661" t="s">
        <v>3441</v>
      </c>
      <c r="L877" s="662">
        <v>52.32</v>
      </c>
      <c r="M877" s="662">
        <v>209.28</v>
      </c>
      <c r="N877" s="661">
        <v>4</v>
      </c>
      <c r="O877" s="742">
        <v>1</v>
      </c>
      <c r="P877" s="662">
        <v>209.28</v>
      </c>
      <c r="Q877" s="677">
        <v>1</v>
      </c>
      <c r="R877" s="661">
        <v>4</v>
      </c>
      <c r="S877" s="677">
        <v>1</v>
      </c>
      <c r="T877" s="742">
        <v>1</v>
      </c>
      <c r="U877" s="700">
        <v>1</v>
      </c>
    </row>
    <row r="878" spans="1:21" ht="14.4" customHeight="1" x14ac:dyDescent="0.3">
      <c r="A878" s="660">
        <v>11</v>
      </c>
      <c r="B878" s="661" t="s">
        <v>578</v>
      </c>
      <c r="C878" s="661">
        <v>89301112</v>
      </c>
      <c r="D878" s="740" t="s">
        <v>4351</v>
      </c>
      <c r="E878" s="741" t="s">
        <v>2634</v>
      </c>
      <c r="F878" s="661" t="s">
        <v>2621</v>
      </c>
      <c r="G878" s="661" t="s">
        <v>3438</v>
      </c>
      <c r="H878" s="661" t="s">
        <v>579</v>
      </c>
      <c r="I878" s="661" t="s">
        <v>3439</v>
      </c>
      <c r="J878" s="661" t="s">
        <v>3440</v>
      </c>
      <c r="K878" s="661" t="s">
        <v>3441</v>
      </c>
      <c r="L878" s="662">
        <v>57.03</v>
      </c>
      <c r="M878" s="662">
        <v>171.09</v>
      </c>
      <c r="N878" s="661">
        <v>3</v>
      </c>
      <c r="O878" s="742">
        <v>0.5</v>
      </c>
      <c r="P878" s="662">
        <v>171.09</v>
      </c>
      <c r="Q878" s="677">
        <v>1</v>
      </c>
      <c r="R878" s="661">
        <v>3</v>
      </c>
      <c r="S878" s="677">
        <v>1</v>
      </c>
      <c r="T878" s="742">
        <v>0.5</v>
      </c>
      <c r="U878" s="700">
        <v>1</v>
      </c>
    </row>
    <row r="879" spans="1:21" ht="14.4" customHeight="1" x14ac:dyDescent="0.3">
      <c r="A879" s="660">
        <v>11</v>
      </c>
      <c r="B879" s="661" t="s">
        <v>578</v>
      </c>
      <c r="C879" s="661">
        <v>89301112</v>
      </c>
      <c r="D879" s="740" t="s">
        <v>4351</v>
      </c>
      <c r="E879" s="741" t="s">
        <v>2634</v>
      </c>
      <c r="F879" s="661" t="s">
        <v>2621</v>
      </c>
      <c r="G879" s="661" t="s">
        <v>2670</v>
      </c>
      <c r="H879" s="661" t="s">
        <v>579</v>
      </c>
      <c r="I879" s="661" t="s">
        <v>2671</v>
      </c>
      <c r="J879" s="661" t="s">
        <v>2672</v>
      </c>
      <c r="K879" s="661" t="s">
        <v>2673</v>
      </c>
      <c r="L879" s="662">
        <v>0</v>
      </c>
      <c r="M879" s="662">
        <v>0</v>
      </c>
      <c r="N879" s="661">
        <v>2</v>
      </c>
      <c r="O879" s="742">
        <v>1</v>
      </c>
      <c r="P879" s="662"/>
      <c r="Q879" s="677"/>
      <c r="R879" s="661"/>
      <c r="S879" s="677">
        <v>0</v>
      </c>
      <c r="T879" s="742"/>
      <c r="U879" s="700">
        <v>0</v>
      </c>
    </row>
    <row r="880" spans="1:21" ht="14.4" customHeight="1" x14ac:dyDescent="0.3">
      <c r="A880" s="660">
        <v>11</v>
      </c>
      <c r="B880" s="661" t="s">
        <v>578</v>
      </c>
      <c r="C880" s="661">
        <v>89301112</v>
      </c>
      <c r="D880" s="740" t="s">
        <v>4351</v>
      </c>
      <c r="E880" s="741" t="s">
        <v>2634</v>
      </c>
      <c r="F880" s="661" t="s">
        <v>2621</v>
      </c>
      <c r="G880" s="661" t="s">
        <v>2674</v>
      </c>
      <c r="H880" s="661" t="s">
        <v>579</v>
      </c>
      <c r="I880" s="661" t="s">
        <v>736</v>
      </c>
      <c r="J880" s="661" t="s">
        <v>2675</v>
      </c>
      <c r="K880" s="661" t="s">
        <v>2676</v>
      </c>
      <c r="L880" s="662">
        <v>0</v>
      </c>
      <c r="M880" s="662">
        <v>0</v>
      </c>
      <c r="N880" s="661">
        <v>22</v>
      </c>
      <c r="O880" s="742">
        <v>9</v>
      </c>
      <c r="P880" s="662">
        <v>0</v>
      </c>
      <c r="Q880" s="677"/>
      <c r="R880" s="661">
        <v>11</v>
      </c>
      <c r="S880" s="677">
        <v>0.5</v>
      </c>
      <c r="T880" s="742">
        <v>5</v>
      </c>
      <c r="U880" s="700">
        <v>0.55555555555555558</v>
      </c>
    </row>
    <row r="881" spans="1:21" ht="14.4" customHeight="1" x14ac:dyDescent="0.3">
      <c r="A881" s="660">
        <v>11</v>
      </c>
      <c r="B881" s="661" t="s">
        <v>578</v>
      </c>
      <c r="C881" s="661">
        <v>89301112</v>
      </c>
      <c r="D881" s="740" t="s">
        <v>4351</v>
      </c>
      <c r="E881" s="741" t="s">
        <v>2634</v>
      </c>
      <c r="F881" s="661" t="s">
        <v>2621</v>
      </c>
      <c r="G881" s="661" t="s">
        <v>3442</v>
      </c>
      <c r="H881" s="661" t="s">
        <v>579</v>
      </c>
      <c r="I881" s="661" t="s">
        <v>3443</v>
      </c>
      <c r="J881" s="661" t="s">
        <v>3444</v>
      </c>
      <c r="K881" s="661" t="s">
        <v>2827</v>
      </c>
      <c r="L881" s="662">
        <v>85.49</v>
      </c>
      <c r="M881" s="662">
        <v>256.46999999999997</v>
      </c>
      <c r="N881" s="661">
        <v>3</v>
      </c>
      <c r="O881" s="742">
        <v>0.5</v>
      </c>
      <c r="P881" s="662">
        <v>256.46999999999997</v>
      </c>
      <c r="Q881" s="677">
        <v>1</v>
      </c>
      <c r="R881" s="661">
        <v>3</v>
      </c>
      <c r="S881" s="677">
        <v>1</v>
      </c>
      <c r="T881" s="742">
        <v>0.5</v>
      </c>
      <c r="U881" s="700">
        <v>1</v>
      </c>
    </row>
    <row r="882" spans="1:21" ht="14.4" customHeight="1" x14ac:dyDescent="0.3">
      <c r="A882" s="660">
        <v>11</v>
      </c>
      <c r="B882" s="661" t="s">
        <v>578</v>
      </c>
      <c r="C882" s="661">
        <v>89301112</v>
      </c>
      <c r="D882" s="740" t="s">
        <v>4351</v>
      </c>
      <c r="E882" s="741" t="s">
        <v>2634</v>
      </c>
      <c r="F882" s="661" t="s">
        <v>2621</v>
      </c>
      <c r="G882" s="661" t="s">
        <v>3297</v>
      </c>
      <c r="H882" s="661" t="s">
        <v>579</v>
      </c>
      <c r="I882" s="661" t="s">
        <v>3445</v>
      </c>
      <c r="J882" s="661" t="s">
        <v>1021</v>
      </c>
      <c r="K882" s="661" t="s">
        <v>2983</v>
      </c>
      <c r="L882" s="662">
        <v>0</v>
      </c>
      <c r="M882" s="662">
        <v>0</v>
      </c>
      <c r="N882" s="661">
        <v>7</v>
      </c>
      <c r="O882" s="742">
        <v>3.5</v>
      </c>
      <c r="P882" s="662">
        <v>0</v>
      </c>
      <c r="Q882" s="677"/>
      <c r="R882" s="661">
        <v>5</v>
      </c>
      <c r="S882" s="677">
        <v>0.7142857142857143</v>
      </c>
      <c r="T882" s="742">
        <v>2.5</v>
      </c>
      <c r="U882" s="700">
        <v>0.7142857142857143</v>
      </c>
    </row>
    <row r="883" spans="1:21" ht="14.4" customHeight="1" x14ac:dyDescent="0.3">
      <c r="A883" s="660">
        <v>11</v>
      </c>
      <c r="B883" s="661" t="s">
        <v>578</v>
      </c>
      <c r="C883" s="661">
        <v>89301112</v>
      </c>
      <c r="D883" s="740" t="s">
        <v>4351</v>
      </c>
      <c r="E883" s="741" t="s">
        <v>2634</v>
      </c>
      <c r="F883" s="661" t="s">
        <v>2621</v>
      </c>
      <c r="G883" s="661" t="s">
        <v>3297</v>
      </c>
      <c r="H883" s="661" t="s">
        <v>579</v>
      </c>
      <c r="I883" s="661" t="s">
        <v>1020</v>
      </c>
      <c r="J883" s="661" t="s">
        <v>1021</v>
      </c>
      <c r="K883" s="661" t="s">
        <v>1022</v>
      </c>
      <c r="L883" s="662">
        <v>64.13</v>
      </c>
      <c r="M883" s="662">
        <v>513.04</v>
      </c>
      <c r="N883" s="661">
        <v>8</v>
      </c>
      <c r="O883" s="742">
        <v>4</v>
      </c>
      <c r="P883" s="662">
        <v>192.39</v>
      </c>
      <c r="Q883" s="677">
        <v>0.375</v>
      </c>
      <c r="R883" s="661">
        <v>3</v>
      </c>
      <c r="S883" s="677">
        <v>0.375</v>
      </c>
      <c r="T883" s="742">
        <v>1.5</v>
      </c>
      <c r="U883" s="700">
        <v>0.375</v>
      </c>
    </row>
    <row r="884" spans="1:21" ht="14.4" customHeight="1" x14ac:dyDescent="0.3">
      <c r="A884" s="660">
        <v>11</v>
      </c>
      <c r="B884" s="661" t="s">
        <v>578</v>
      </c>
      <c r="C884" s="661">
        <v>89301112</v>
      </c>
      <c r="D884" s="740" t="s">
        <v>4351</v>
      </c>
      <c r="E884" s="741" t="s">
        <v>2634</v>
      </c>
      <c r="F884" s="661" t="s">
        <v>2621</v>
      </c>
      <c r="G884" s="661" t="s">
        <v>3297</v>
      </c>
      <c r="H884" s="661" t="s">
        <v>579</v>
      </c>
      <c r="I884" s="661" t="s">
        <v>3298</v>
      </c>
      <c r="J884" s="661" t="s">
        <v>3299</v>
      </c>
      <c r="K884" s="661" t="s">
        <v>2486</v>
      </c>
      <c r="L884" s="662">
        <v>85.49</v>
      </c>
      <c r="M884" s="662">
        <v>256.46999999999997</v>
      </c>
      <c r="N884" s="661">
        <v>3</v>
      </c>
      <c r="O884" s="742">
        <v>1.5</v>
      </c>
      <c r="P884" s="662">
        <v>85.49</v>
      </c>
      <c r="Q884" s="677">
        <v>0.33333333333333337</v>
      </c>
      <c r="R884" s="661">
        <v>1</v>
      </c>
      <c r="S884" s="677">
        <v>0.33333333333333331</v>
      </c>
      <c r="T884" s="742">
        <v>0.5</v>
      </c>
      <c r="U884" s="700">
        <v>0.33333333333333331</v>
      </c>
    </row>
    <row r="885" spans="1:21" ht="14.4" customHeight="1" x14ac:dyDescent="0.3">
      <c r="A885" s="660">
        <v>11</v>
      </c>
      <c r="B885" s="661" t="s">
        <v>578</v>
      </c>
      <c r="C885" s="661">
        <v>89301112</v>
      </c>
      <c r="D885" s="740" t="s">
        <v>4351</v>
      </c>
      <c r="E885" s="741" t="s">
        <v>2634</v>
      </c>
      <c r="F885" s="661" t="s">
        <v>2621</v>
      </c>
      <c r="G885" s="661" t="s">
        <v>2713</v>
      </c>
      <c r="H885" s="661" t="s">
        <v>579</v>
      </c>
      <c r="I885" s="661" t="s">
        <v>3446</v>
      </c>
      <c r="J885" s="661" t="s">
        <v>3301</v>
      </c>
      <c r="K885" s="661" t="s">
        <v>2894</v>
      </c>
      <c r="L885" s="662">
        <v>314.33999999999997</v>
      </c>
      <c r="M885" s="662">
        <v>1257.3599999999999</v>
      </c>
      <c r="N885" s="661">
        <v>4</v>
      </c>
      <c r="O885" s="742">
        <v>2</v>
      </c>
      <c r="P885" s="662">
        <v>314.33999999999997</v>
      </c>
      <c r="Q885" s="677">
        <v>0.25</v>
      </c>
      <c r="R885" s="661">
        <v>1</v>
      </c>
      <c r="S885" s="677">
        <v>0.25</v>
      </c>
      <c r="T885" s="742">
        <v>0.5</v>
      </c>
      <c r="U885" s="700">
        <v>0.25</v>
      </c>
    </row>
    <row r="886" spans="1:21" ht="14.4" customHeight="1" x14ac:dyDescent="0.3">
      <c r="A886" s="660">
        <v>11</v>
      </c>
      <c r="B886" s="661" t="s">
        <v>578</v>
      </c>
      <c r="C886" s="661">
        <v>89301112</v>
      </c>
      <c r="D886" s="740" t="s">
        <v>4351</v>
      </c>
      <c r="E886" s="741" t="s">
        <v>2634</v>
      </c>
      <c r="F886" s="661" t="s">
        <v>2621</v>
      </c>
      <c r="G886" s="661" t="s">
        <v>2713</v>
      </c>
      <c r="H886" s="661" t="s">
        <v>579</v>
      </c>
      <c r="I886" s="661" t="s">
        <v>3300</v>
      </c>
      <c r="J886" s="661" t="s">
        <v>3301</v>
      </c>
      <c r="K886" s="661" t="s">
        <v>2894</v>
      </c>
      <c r="L886" s="662">
        <v>314.33999999999997</v>
      </c>
      <c r="M886" s="662">
        <v>1257.3599999999999</v>
      </c>
      <c r="N886" s="661">
        <v>4</v>
      </c>
      <c r="O886" s="742">
        <v>1</v>
      </c>
      <c r="P886" s="662"/>
      <c r="Q886" s="677">
        <v>0</v>
      </c>
      <c r="R886" s="661"/>
      <c r="S886" s="677">
        <v>0</v>
      </c>
      <c r="T886" s="742"/>
      <c r="U886" s="700">
        <v>0</v>
      </c>
    </row>
    <row r="887" spans="1:21" ht="14.4" customHeight="1" x14ac:dyDescent="0.3">
      <c r="A887" s="660">
        <v>11</v>
      </c>
      <c r="B887" s="661" t="s">
        <v>578</v>
      </c>
      <c r="C887" s="661">
        <v>89301112</v>
      </c>
      <c r="D887" s="740" t="s">
        <v>4351</v>
      </c>
      <c r="E887" s="741" t="s">
        <v>2634</v>
      </c>
      <c r="F887" s="661" t="s">
        <v>2621</v>
      </c>
      <c r="G887" s="661" t="s">
        <v>3447</v>
      </c>
      <c r="H887" s="661" t="s">
        <v>579</v>
      </c>
      <c r="I887" s="661" t="s">
        <v>3448</v>
      </c>
      <c r="J887" s="661" t="s">
        <v>3449</v>
      </c>
      <c r="K887" s="661" t="s">
        <v>3450</v>
      </c>
      <c r="L887" s="662">
        <v>0</v>
      </c>
      <c r="M887" s="662">
        <v>0</v>
      </c>
      <c r="N887" s="661">
        <v>3</v>
      </c>
      <c r="O887" s="742">
        <v>0.5</v>
      </c>
      <c r="P887" s="662"/>
      <c r="Q887" s="677"/>
      <c r="R887" s="661"/>
      <c r="S887" s="677">
        <v>0</v>
      </c>
      <c r="T887" s="742"/>
      <c r="U887" s="700">
        <v>0</v>
      </c>
    </row>
    <row r="888" spans="1:21" ht="14.4" customHeight="1" x14ac:dyDescent="0.3">
      <c r="A888" s="660">
        <v>11</v>
      </c>
      <c r="B888" s="661" t="s">
        <v>578</v>
      </c>
      <c r="C888" s="661">
        <v>89301112</v>
      </c>
      <c r="D888" s="740" t="s">
        <v>4351</v>
      </c>
      <c r="E888" s="741" t="s">
        <v>2634</v>
      </c>
      <c r="F888" s="661" t="s">
        <v>2621</v>
      </c>
      <c r="G888" s="661" t="s">
        <v>2736</v>
      </c>
      <c r="H888" s="661" t="s">
        <v>579</v>
      </c>
      <c r="I888" s="661" t="s">
        <v>1364</v>
      </c>
      <c r="J888" s="661" t="s">
        <v>1365</v>
      </c>
      <c r="K888" s="661" t="s">
        <v>881</v>
      </c>
      <c r="L888" s="662">
        <v>0</v>
      </c>
      <c r="M888" s="662">
        <v>0</v>
      </c>
      <c r="N888" s="661">
        <v>3</v>
      </c>
      <c r="O888" s="742">
        <v>0.5</v>
      </c>
      <c r="P888" s="662">
        <v>0</v>
      </c>
      <c r="Q888" s="677"/>
      <c r="R888" s="661">
        <v>3</v>
      </c>
      <c r="S888" s="677">
        <v>1</v>
      </c>
      <c r="T888" s="742">
        <v>0.5</v>
      </c>
      <c r="U888" s="700">
        <v>1</v>
      </c>
    </row>
    <row r="889" spans="1:21" ht="14.4" customHeight="1" x14ac:dyDescent="0.3">
      <c r="A889" s="660">
        <v>11</v>
      </c>
      <c r="B889" s="661" t="s">
        <v>578</v>
      </c>
      <c r="C889" s="661">
        <v>89301112</v>
      </c>
      <c r="D889" s="740" t="s">
        <v>4351</v>
      </c>
      <c r="E889" s="741" t="s">
        <v>2634</v>
      </c>
      <c r="F889" s="661" t="s">
        <v>2621</v>
      </c>
      <c r="G889" s="661" t="s">
        <v>2736</v>
      </c>
      <c r="H889" s="661" t="s">
        <v>579</v>
      </c>
      <c r="I889" s="661" t="s">
        <v>3451</v>
      </c>
      <c r="J889" s="661" t="s">
        <v>1365</v>
      </c>
      <c r="K889" s="661" t="s">
        <v>684</v>
      </c>
      <c r="L889" s="662">
        <v>0</v>
      </c>
      <c r="M889" s="662">
        <v>0</v>
      </c>
      <c r="N889" s="661">
        <v>1</v>
      </c>
      <c r="O889" s="742">
        <v>1</v>
      </c>
      <c r="P889" s="662"/>
      <c r="Q889" s="677"/>
      <c r="R889" s="661"/>
      <c r="S889" s="677">
        <v>0</v>
      </c>
      <c r="T889" s="742"/>
      <c r="U889" s="700">
        <v>0</v>
      </c>
    </row>
    <row r="890" spans="1:21" ht="14.4" customHeight="1" x14ac:dyDescent="0.3">
      <c r="A890" s="660">
        <v>11</v>
      </c>
      <c r="B890" s="661" t="s">
        <v>578</v>
      </c>
      <c r="C890" s="661">
        <v>89301112</v>
      </c>
      <c r="D890" s="740" t="s">
        <v>4351</v>
      </c>
      <c r="E890" s="741" t="s">
        <v>2634</v>
      </c>
      <c r="F890" s="661" t="s">
        <v>2621</v>
      </c>
      <c r="G890" s="661" t="s">
        <v>2736</v>
      </c>
      <c r="H890" s="661" t="s">
        <v>579</v>
      </c>
      <c r="I890" s="661" t="s">
        <v>3452</v>
      </c>
      <c r="J890" s="661" t="s">
        <v>3453</v>
      </c>
      <c r="K890" s="661" t="s">
        <v>3454</v>
      </c>
      <c r="L890" s="662">
        <v>161.16999999999999</v>
      </c>
      <c r="M890" s="662">
        <v>21113.270000000004</v>
      </c>
      <c r="N890" s="661">
        <v>131</v>
      </c>
      <c r="O890" s="742">
        <v>24.5</v>
      </c>
      <c r="P890" s="662">
        <v>10959.560000000003</v>
      </c>
      <c r="Q890" s="677">
        <v>0.51908396946564894</v>
      </c>
      <c r="R890" s="661">
        <v>68</v>
      </c>
      <c r="S890" s="677">
        <v>0.51908396946564883</v>
      </c>
      <c r="T890" s="742">
        <v>12.5</v>
      </c>
      <c r="U890" s="700">
        <v>0.51020408163265307</v>
      </c>
    </row>
    <row r="891" spans="1:21" ht="14.4" customHeight="1" x14ac:dyDescent="0.3">
      <c r="A891" s="660">
        <v>11</v>
      </c>
      <c r="B891" s="661" t="s">
        <v>578</v>
      </c>
      <c r="C891" s="661">
        <v>89301112</v>
      </c>
      <c r="D891" s="740" t="s">
        <v>4351</v>
      </c>
      <c r="E891" s="741" t="s">
        <v>2634</v>
      </c>
      <c r="F891" s="661" t="s">
        <v>2621</v>
      </c>
      <c r="G891" s="661" t="s">
        <v>2736</v>
      </c>
      <c r="H891" s="661" t="s">
        <v>579</v>
      </c>
      <c r="I891" s="661" t="s">
        <v>3452</v>
      </c>
      <c r="J891" s="661" t="s">
        <v>3453</v>
      </c>
      <c r="K891" s="661" t="s">
        <v>3455</v>
      </c>
      <c r="L891" s="662">
        <v>161.16999999999999</v>
      </c>
      <c r="M891" s="662">
        <v>8542.010000000002</v>
      </c>
      <c r="N891" s="661">
        <v>53</v>
      </c>
      <c r="O891" s="742">
        <v>10.5</v>
      </c>
      <c r="P891" s="662">
        <v>2901.0600000000004</v>
      </c>
      <c r="Q891" s="677">
        <v>0.33962264150943394</v>
      </c>
      <c r="R891" s="661">
        <v>18</v>
      </c>
      <c r="S891" s="677">
        <v>0.33962264150943394</v>
      </c>
      <c r="T891" s="742">
        <v>3</v>
      </c>
      <c r="U891" s="700">
        <v>0.2857142857142857</v>
      </c>
    </row>
    <row r="892" spans="1:21" ht="14.4" customHeight="1" x14ac:dyDescent="0.3">
      <c r="A892" s="660">
        <v>11</v>
      </c>
      <c r="B892" s="661" t="s">
        <v>578</v>
      </c>
      <c r="C892" s="661">
        <v>89301112</v>
      </c>
      <c r="D892" s="740" t="s">
        <v>4351</v>
      </c>
      <c r="E892" s="741" t="s">
        <v>2634</v>
      </c>
      <c r="F892" s="661" t="s">
        <v>2621</v>
      </c>
      <c r="G892" s="661" t="s">
        <v>2736</v>
      </c>
      <c r="H892" s="661" t="s">
        <v>579</v>
      </c>
      <c r="I892" s="661" t="s">
        <v>3452</v>
      </c>
      <c r="J892" s="661" t="s">
        <v>3453</v>
      </c>
      <c r="K892" s="661" t="s">
        <v>3455</v>
      </c>
      <c r="L892" s="662">
        <v>103.24</v>
      </c>
      <c r="M892" s="662">
        <v>4129.5999999999995</v>
      </c>
      <c r="N892" s="661">
        <v>40</v>
      </c>
      <c r="O892" s="742">
        <v>9</v>
      </c>
      <c r="P892" s="662">
        <v>1238.8799999999999</v>
      </c>
      <c r="Q892" s="677">
        <v>0.3</v>
      </c>
      <c r="R892" s="661">
        <v>12</v>
      </c>
      <c r="S892" s="677">
        <v>0.3</v>
      </c>
      <c r="T892" s="742">
        <v>3</v>
      </c>
      <c r="U892" s="700">
        <v>0.33333333333333331</v>
      </c>
    </row>
    <row r="893" spans="1:21" ht="14.4" customHeight="1" x14ac:dyDescent="0.3">
      <c r="A893" s="660">
        <v>11</v>
      </c>
      <c r="B893" s="661" t="s">
        <v>578</v>
      </c>
      <c r="C893" s="661">
        <v>89301112</v>
      </c>
      <c r="D893" s="740" t="s">
        <v>4351</v>
      </c>
      <c r="E893" s="741" t="s">
        <v>2634</v>
      </c>
      <c r="F893" s="661" t="s">
        <v>2621</v>
      </c>
      <c r="G893" s="661" t="s">
        <v>2736</v>
      </c>
      <c r="H893" s="661" t="s">
        <v>579</v>
      </c>
      <c r="I893" s="661" t="s">
        <v>3456</v>
      </c>
      <c r="J893" s="661" t="s">
        <v>3453</v>
      </c>
      <c r="K893" s="661" t="s">
        <v>3457</v>
      </c>
      <c r="L893" s="662">
        <v>0</v>
      </c>
      <c r="M893" s="662">
        <v>0</v>
      </c>
      <c r="N893" s="661">
        <v>3</v>
      </c>
      <c r="O893" s="742">
        <v>0.5</v>
      </c>
      <c r="P893" s="662"/>
      <c r="Q893" s="677"/>
      <c r="R893" s="661"/>
      <c r="S893" s="677">
        <v>0</v>
      </c>
      <c r="T893" s="742"/>
      <c r="U893" s="700">
        <v>0</v>
      </c>
    </row>
    <row r="894" spans="1:21" ht="14.4" customHeight="1" x14ac:dyDescent="0.3">
      <c r="A894" s="660">
        <v>11</v>
      </c>
      <c r="B894" s="661" t="s">
        <v>578</v>
      </c>
      <c r="C894" s="661">
        <v>89301112</v>
      </c>
      <c r="D894" s="740" t="s">
        <v>4351</v>
      </c>
      <c r="E894" s="741" t="s">
        <v>2634</v>
      </c>
      <c r="F894" s="661" t="s">
        <v>2621</v>
      </c>
      <c r="G894" s="661" t="s">
        <v>2736</v>
      </c>
      <c r="H894" s="661" t="s">
        <v>579</v>
      </c>
      <c r="I894" s="661" t="s">
        <v>3456</v>
      </c>
      <c r="J894" s="661" t="s">
        <v>3453</v>
      </c>
      <c r="K894" s="661" t="s">
        <v>3458</v>
      </c>
      <c r="L894" s="662">
        <v>0</v>
      </c>
      <c r="M894" s="662">
        <v>0</v>
      </c>
      <c r="N894" s="661">
        <v>3</v>
      </c>
      <c r="O894" s="742">
        <v>0.5</v>
      </c>
      <c r="P894" s="662">
        <v>0</v>
      </c>
      <c r="Q894" s="677"/>
      <c r="R894" s="661">
        <v>3</v>
      </c>
      <c r="S894" s="677">
        <v>1</v>
      </c>
      <c r="T894" s="742">
        <v>0.5</v>
      </c>
      <c r="U894" s="700">
        <v>1</v>
      </c>
    </row>
    <row r="895" spans="1:21" ht="14.4" customHeight="1" x14ac:dyDescent="0.3">
      <c r="A895" s="660">
        <v>11</v>
      </c>
      <c r="B895" s="661" t="s">
        <v>578</v>
      </c>
      <c r="C895" s="661">
        <v>89301112</v>
      </c>
      <c r="D895" s="740" t="s">
        <v>4351</v>
      </c>
      <c r="E895" s="741" t="s">
        <v>2634</v>
      </c>
      <c r="F895" s="661" t="s">
        <v>2621</v>
      </c>
      <c r="G895" s="661" t="s">
        <v>2736</v>
      </c>
      <c r="H895" s="661" t="s">
        <v>579</v>
      </c>
      <c r="I895" s="661" t="s">
        <v>3459</v>
      </c>
      <c r="J895" s="661" t="s">
        <v>3460</v>
      </c>
      <c r="K895" s="661" t="s">
        <v>3461</v>
      </c>
      <c r="L895" s="662">
        <v>0</v>
      </c>
      <c r="M895" s="662">
        <v>0</v>
      </c>
      <c r="N895" s="661">
        <v>1</v>
      </c>
      <c r="O895" s="742">
        <v>1</v>
      </c>
      <c r="P895" s="662"/>
      <c r="Q895" s="677"/>
      <c r="R895" s="661"/>
      <c r="S895" s="677">
        <v>0</v>
      </c>
      <c r="T895" s="742"/>
      <c r="U895" s="700">
        <v>0</v>
      </c>
    </row>
    <row r="896" spans="1:21" ht="14.4" customHeight="1" x14ac:dyDescent="0.3">
      <c r="A896" s="660">
        <v>11</v>
      </c>
      <c r="B896" s="661" t="s">
        <v>578</v>
      </c>
      <c r="C896" s="661">
        <v>89301112</v>
      </c>
      <c r="D896" s="740" t="s">
        <v>4351</v>
      </c>
      <c r="E896" s="741" t="s">
        <v>2634</v>
      </c>
      <c r="F896" s="661" t="s">
        <v>2621</v>
      </c>
      <c r="G896" s="661" t="s">
        <v>2750</v>
      </c>
      <c r="H896" s="661" t="s">
        <v>579</v>
      </c>
      <c r="I896" s="661" t="s">
        <v>2751</v>
      </c>
      <c r="J896" s="661" t="s">
        <v>2752</v>
      </c>
      <c r="K896" s="661" t="s">
        <v>1345</v>
      </c>
      <c r="L896" s="662">
        <v>0</v>
      </c>
      <c r="M896" s="662">
        <v>0</v>
      </c>
      <c r="N896" s="661">
        <v>1</v>
      </c>
      <c r="O896" s="742">
        <v>1</v>
      </c>
      <c r="P896" s="662"/>
      <c r="Q896" s="677"/>
      <c r="R896" s="661"/>
      <c r="S896" s="677">
        <v>0</v>
      </c>
      <c r="T896" s="742"/>
      <c r="U896" s="700">
        <v>0</v>
      </c>
    </row>
    <row r="897" spans="1:21" ht="14.4" customHeight="1" x14ac:dyDescent="0.3">
      <c r="A897" s="660">
        <v>11</v>
      </c>
      <c r="B897" s="661" t="s">
        <v>578</v>
      </c>
      <c r="C897" s="661">
        <v>89301112</v>
      </c>
      <c r="D897" s="740" t="s">
        <v>4351</v>
      </c>
      <c r="E897" s="741" t="s">
        <v>2634</v>
      </c>
      <c r="F897" s="661" t="s">
        <v>2621</v>
      </c>
      <c r="G897" s="661" t="s">
        <v>2750</v>
      </c>
      <c r="H897" s="661" t="s">
        <v>579</v>
      </c>
      <c r="I897" s="661" t="s">
        <v>3311</v>
      </c>
      <c r="J897" s="661" t="s">
        <v>2752</v>
      </c>
      <c r="K897" s="661" t="s">
        <v>1345</v>
      </c>
      <c r="L897" s="662">
        <v>0</v>
      </c>
      <c r="M897" s="662">
        <v>0</v>
      </c>
      <c r="N897" s="661">
        <v>2</v>
      </c>
      <c r="O897" s="742">
        <v>0.5</v>
      </c>
      <c r="P897" s="662">
        <v>0</v>
      </c>
      <c r="Q897" s="677"/>
      <c r="R897" s="661">
        <v>2</v>
      </c>
      <c r="S897" s="677">
        <v>1</v>
      </c>
      <c r="T897" s="742">
        <v>0.5</v>
      </c>
      <c r="U897" s="700">
        <v>1</v>
      </c>
    </row>
    <row r="898" spans="1:21" ht="14.4" customHeight="1" x14ac:dyDescent="0.3">
      <c r="A898" s="660">
        <v>11</v>
      </c>
      <c r="B898" s="661" t="s">
        <v>578</v>
      </c>
      <c r="C898" s="661">
        <v>89301112</v>
      </c>
      <c r="D898" s="740" t="s">
        <v>4351</v>
      </c>
      <c r="E898" s="741" t="s">
        <v>2634</v>
      </c>
      <c r="F898" s="661" t="s">
        <v>2622</v>
      </c>
      <c r="G898" s="661" t="s">
        <v>2895</v>
      </c>
      <c r="H898" s="661" t="s">
        <v>579</v>
      </c>
      <c r="I898" s="661" t="s">
        <v>2896</v>
      </c>
      <c r="J898" s="661" t="s">
        <v>2897</v>
      </c>
      <c r="K898" s="661" t="s">
        <v>2898</v>
      </c>
      <c r="L898" s="662">
        <v>0</v>
      </c>
      <c r="M898" s="662">
        <v>0</v>
      </c>
      <c r="N898" s="661">
        <v>13</v>
      </c>
      <c r="O898" s="742">
        <v>13</v>
      </c>
      <c r="P898" s="662"/>
      <c r="Q898" s="677"/>
      <c r="R898" s="661"/>
      <c r="S898" s="677">
        <v>0</v>
      </c>
      <c r="T898" s="742"/>
      <c r="U898" s="700">
        <v>0</v>
      </c>
    </row>
    <row r="899" spans="1:21" ht="14.4" customHeight="1" x14ac:dyDescent="0.3">
      <c r="A899" s="660">
        <v>11</v>
      </c>
      <c r="B899" s="661" t="s">
        <v>578</v>
      </c>
      <c r="C899" s="661">
        <v>89301112</v>
      </c>
      <c r="D899" s="740" t="s">
        <v>4351</v>
      </c>
      <c r="E899" s="741" t="s">
        <v>2634</v>
      </c>
      <c r="F899" s="661" t="s">
        <v>2622</v>
      </c>
      <c r="G899" s="661" t="s">
        <v>2899</v>
      </c>
      <c r="H899" s="661" t="s">
        <v>579</v>
      </c>
      <c r="I899" s="661" t="s">
        <v>2900</v>
      </c>
      <c r="J899" s="661" t="s">
        <v>2901</v>
      </c>
      <c r="K899" s="661" t="s">
        <v>2902</v>
      </c>
      <c r="L899" s="662">
        <v>186.96</v>
      </c>
      <c r="M899" s="662">
        <v>186.96</v>
      </c>
      <c r="N899" s="661">
        <v>1</v>
      </c>
      <c r="O899" s="742">
        <v>1</v>
      </c>
      <c r="P899" s="662">
        <v>186.96</v>
      </c>
      <c r="Q899" s="677">
        <v>1</v>
      </c>
      <c r="R899" s="661">
        <v>1</v>
      </c>
      <c r="S899" s="677">
        <v>1</v>
      </c>
      <c r="T899" s="742">
        <v>1</v>
      </c>
      <c r="U899" s="700">
        <v>1</v>
      </c>
    </row>
    <row r="900" spans="1:21" ht="14.4" customHeight="1" x14ac:dyDescent="0.3">
      <c r="A900" s="660">
        <v>11</v>
      </c>
      <c r="B900" s="661" t="s">
        <v>578</v>
      </c>
      <c r="C900" s="661">
        <v>89301112</v>
      </c>
      <c r="D900" s="740" t="s">
        <v>4351</v>
      </c>
      <c r="E900" s="741" t="s">
        <v>2634</v>
      </c>
      <c r="F900" s="661" t="s">
        <v>2622</v>
      </c>
      <c r="G900" s="661" t="s">
        <v>2899</v>
      </c>
      <c r="H900" s="661" t="s">
        <v>579</v>
      </c>
      <c r="I900" s="661" t="s">
        <v>2903</v>
      </c>
      <c r="J900" s="661" t="s">
        <v>2904</v>
      </c>
      <c r="K900" s="661" t="s">
        <v>2905</v>
      </c>
      <c r="L900" s="662">
        <v>35.75</v>
      </c>
      <c r="M900" s="662">
        <v>71.5</v>
      </c>
      <c r="N900" s="661">
        <v>2</v>
      </c>
      <c r="O900" s="742">
        <v>2</v>
      </c>
      <c r="P900" s="662">
        <v>71.5</v>
      </c>
      <c r="Q900" s="677">
        <v>1</v>
      </c>
      <c r="R900" s="661">
        <v>2</v>
      </c>
      <c r="S900" s="677">
        <v>1</v>
      </c>
      <c r="T900" s="742">
        <v>2</v>
      </c>
      <c r="U900" s="700">
        <v>1</v>
      </c>
    </row>
    <row r="901" spans="1:21" ht="14.4" customHeight="1" x14ac:dyDescent="0.3">
      <c r="A901" s="660">
        <v>11</v>
      </c>
      <c r="B901" s="661" t="s">
        <v>578</v>
      </c>
      <c r="C901" s="661">
        <v>89301112</v>
      </c>
      <c r="D901" s="740" t="s">
        <v>4351</v>
      </c>
      <c r="E901" s="741" t="s">
        <v>2634</v>
      </c>
      <c r="F901" s="661" t="s">
        <v>2622</v>
      </c>
      <c r="G901" s="661" t="s">
        <v>2899</v>
      </c>
      <c r="H901" s="661" t="s">
        <v>579</v>
      </c>
      <c r="I901" s="661" t="s">
        <v>3462</v>
      </c>
      <c r="J901" s="661" t="s">
        <v>3042</v>
      </c>
      <c r="K901" s="661" t="s">
        <v>3463</v>
      </c>
      <c r="L901" s="662">
        <v>20.399999999999999</v>
      </c>
      <c r="M901" s="662">
        <v>20.399999999999999</v>
      </c>
      <c r="N901" s="661">
        <v>1</v>
      </c>
      <c r="O901" s="742">
        <v>1</v>
      </c>
      <c r="P901" s="662">
        <v>20.399999999999999</v>
      </c>
      <c r="Q901" s="677">
        <v>1</v>
      </c>
      <c r="R901" s="661">
        <v>1</v>
      </c>
      <c r="S901" s="677">
        <v>1</v>
      </c>
      <c r="T901" s="742">
        <v>1</v>
      </c>
      <c r="U901" s="700">
        <v>1</v>
      </c>
    </row>
    <row r="902" spans="1:21" ht="14.4" customHeight="1" x14ac:dyDescent="0.3">
      <c r="A902" s="660">
        <v>11</v>
      </c>
      <c r="B902" s="661" t="s">
        <v>578</v>
      </c>
      <c r="C902" s="661">
        <v>89301112</v>
      </c>
      <c r="D902" s="740" t="s">
        <v>4351</v>
      </c>
      <c r="E902" s="741" t="s">
        <v>2634</v>
      </c>
      <c r="F902" s="661" t="s">
        <v>2622</v>
      </c>
      <c r="G902" s="661" t="s">
        <v>2677</v>
      </c>
      <c r="H902" s="661" t="s">
        <v>579</v>
      </c>
      <c r="I902" s="661" t="s">
        <v>3464</v>
      </c>
      <c r="J902" s="661" t="s">
        <v>3465</v>
      </c>
      <c r="K902" s="661" t="s">
        <v>3466</v>
      </c>
      <c r="L902" s="662">
        <v>200</v>
      </c>
      <c r="M902" s="662">
        <v>400</v>
      </c>
      <c r="N902" s="661">
        <v>2</v>
      </c>
      <c r="O902" s="742">
        <v>1</v>
      </c>
      <c r="P902" s="662">
        <v>400</v>
      </c>
      <c r="Q902" s="677">
        <v>1</v>
      </c>
      <c r="R902" s="661">
        <v>2</v>
      </c>
      <c r="S902" s="677">
        <v>1</v>
      </c>
      <c r="T902" s="742">
        <v>1</v>
      </c>
      <c r="U902" s="700">
        <v>1</v>
      </c>
    </row>
    <row r="903" spans="1:21" ht="14.4" customHeight="1" x14ac:dyDescent="0.3">
      <c r="A903" s="660">
        <v>11</v>
      </c>
      <c r="B903" s="661" t="s">
        <v>578</v>
      </c>
      <c r="C903" s="661">
        <v>89301112</v>
      </c>
      <c r="D903" s="740" t="s">
        <v>4351</v>
      </c>
      <c r="E903" s="741" t="s">
        <v>2634</v>
      </c>
      <c r="F903" s="661" t="s">
        <v>2622</v>
      </c>
      <c r="G903" s="661" t="s">
        <v>2677</v>
      </c>
      <c r="H903" s="661" t="s">
        <v>579</v>
      </c>
      <c r="I903" s="661" t="s">
        <v>2678</v>
      </c>
      <c r="J903" s="661" t="s">
        <v>2679</v>
      </c>
      <c r="K903" s="661" t="s">
        <v>2680</v>
      </c>
      <c r="L903" s="662">
        <v>200</v>
      </c>
      <c r="M903" s="662">
        <v>12400</v>
      </c>
      <c r="N903" s="661">
        <v>62</v>
      </c>
      <c r="O903" s="742">
        <v>31</v>
      </c>
      <c r="P903" s="662">
        <v>11200</v>
      </c>
      <c r="Q903" s="677">
        <v>0.90322580645161288</v>
      </c>
      <c r="R903" s="661">
        <v>56</v>
      </c>
      <c r="S903" s="677">
        <v>0.90322580645161288</v>
      </c>
      <c r="T903" s="742">
        <v>28</v>
      </c>
      <c r="U903" s="700">
        <v>0.90322580645161288</v>
      </c>
    </row>
    <row r="904" spans="1:21" ht="14.4" customHeight="1" x14ac:dyDescent="0.3">
      <c r="A904" s="660">
        <v>11</v>
      </c>
      <c r="B904" s="661" t="s">
        <v>578</v>
      </c>
      <c r="C904" s="661">
        <v>89301112</v>
      </c>
      <c r="D904" s="740" t="s">
        <v>4351</v>
      </c>
      <c r="E904" s="741" t="s">
        <v>2634</v>
      </c>
      <c r="F904" s="661" t="s">
        <v>2622</v>
      </c>
      <c r="G904" s="661" t="s">
        <v>2677</v>
      </c>
      <c r="H904" s="661" t="s">
        <v>579</v>
      </c>
      <c r="I904" s="661" t="s">
        <v>2681</v>
      </c>
      <c r="J904" s="661" t="s">
        <v>2682</v>
      </c>
      <c r="K904" s="661" t="s">
        <v>2683</v>
      </c>
      <c r="L904" s="662">
        <v>278.75</v>
      </c>
      <c r="M904" s="662">
        <v>57143.75</v>
      </c>
      <c r="N904" s="661">
        <v>205</v>
      </c>
      <c r="O904" s="742">
        <v>103</v>
      </c>
      <c r="P904" s="662">
        <v>52962.5</v>
      </c>
      <c r="Q904" s="677">
        <v>0.92682926829268297</v>
      </c>
      <c r="R904" s="661">
        <v>190</v>
      </c>
      <c r="S904" s="677">
        <v>0.92682926829268297</v>
      </c>
      <c r="T904" s="742">
        <v>95</v>
      </c>
      <c r="U904" s="700">
        <v>0.92233009708737868</v>
      </c>
    </row>
    <row r="905" spans="1:21" ht="14.4" customHeight="1" x14ac:dyDescent="0.3">
      <c r="A905" s="660">
        <v>11</v>
      </c>
      <c r="B905" s="661" t="s">
        <v>578</v>
      </c>
      <c r="C905" s="661">
        <v>89301112</v>
      </c>
      <c r="D905" s="740" t="s">
        <v>4351</v>
      </c>
      <c r="E905" s="741" t="s">
        <v>2634</v>
      </c>
      <c r="F905" s="661" t="s">
        <v>2622</v>
      </c>
      <c r="G905" s="661" t="s">
        <v>2906</v>
      </c>
      <c r="H905" s="661" t="s">
        <v>579</v>
      </c>
      <c r="I905" s="661" t="s">
        <v>3467</v>
      </c>
      <c r="J905" s="661" t="s">
        <v>3468</v>
      </c>
      <c r="K905" s="661" t="s">
        <v>3469</v>
      </c>
      <c r="L905" s="662">
        <v>1659.44</v>
      </c>
      <c r="M905" s="662">
        <v>4978.32</v>
      </c>
      <c r="N905" s="661">
        <v>3</v>
      </c>
      <c r="O905" s="742">
        <v>3</v>
      </c>
      <c r="P905" s="662"/>
      <c r="Q905" s="677">
        <v>0</v>
      </c>
      <c r="R905" s="661"/>
      <c r="S905" s="677">
        <v>0</v>
      </c>
      <c r="T905" s="742"/>
      <c r="U905" s="700">
        <v>0</v>
      </c>
    </row>
    <row r="906" spans="1:21" ht="14.4" customHeight="1" x14ac:dyDescent="0.3">
      <c r="A906" s="660">
        <v>11</v>
      </c>
      <c r="B906" s="661" t="s">
        <v>578</v>
      </c>
      <c r="C906" s="661">
        <v>89301112</v>
      </c>
      <c r="D906" s="740" t="s">
        <v>4351</v>
      </c>
      <c r="E906" s="741" t="s">
        <v>2634</v>
      </c>
      <c r="F906" s="661" t="s">
        <v>2622</v>
      </c>
      <c r="G906" s="661" t="s">
        <v>2906</v>
      </c>
      <c r="H906" s="661" t="s">
        <v>579</v>
      </c>
      <c r="I906" s="661" t="s">
        <v>2910</v>
      </c>
      <c r="J906" s="661" t="s">
        <v>2911</v>
      </c>
      <c r="K906" s="661" t="s">
        <v>2912</v>
      </c>
      <c r="L906" s="662">
        <v>553.15</v>
      </c>
      <c r="M906" s="662">
        <v>4978.3499999999995</v>
      </c>
      <c r="N906" s="661">
        <v>9</v>
      </c>
      <c r="O906" s="742">
        <v>3</v>
      </c>
      <c r="P906" s="662">
        <v>1659.4499999999998</v>
      </c>
      <c r="Q906" s="677">
        <v>0.33333333333333331</v>
      </c>
      <c r="R906" s="661">
        <v>3</v>
      </c>
      <c r="S906" s="677">
        <v>0.33333333333333331</v>
      </c>
      <c r="T906" s="742">
        <v>1</v>
      </c>
      <c r="U906" s="700">
        <v>0.33333333333333331</v>
      </c>
    </row>
    <row r="907" spans="1:21" ht="14.4" customHeight="1" x14ac:dyDescent="0.3">
      <c r="A907" s="660">
        <v>11</v>
      </c>
      <c r="B907" s="661" t="s">
        <v>578</v>
      </c>
      <c r="C907" s="661">
        <v>89301112</v>
      </c>
      <c r="D907" s="740" t="s">
        <v>4351</v>
      </c>
      <c r="E907" s="741" t="s">
        <v>2634</v>
      </c>
      <c r="F907" s="661" t="s">
        <v>2622</v>
      </c>
      <c r="G907" s="661" t="s">
        <v>2684</v>
      </c>
      <c r="H907" s="661" t="s">
        <v>579</v>
      </c>
      <c r="I907" s="661" t="s">
        <v>2685</v>
      </c>
      <c r="J907" s="661" t="s">
        <v>2686</v>
      </c>
      <c r="K907" s="661" t="s">
        <v>2687</v>
      </c>
      <c r="L907" s="662">
        <v>492.18</v>
      </c>
      <c r="M907" s="662">
        <v>492.18</v>
      </c>
      <c r="N907" s="661">
        <v>1</v>
      </c>
      <c r="O907" s="742">
        <v>1</v>
      </c>
      <c r="P907" s="662">
        <v>492.18</v>
      </c>
      <c r="Q907" s="677">
        <v>1</v>
      </c>
      <c r="R907" s="661">
        <v>1</v>
      </c>
      <c r="S907" s="677">
        <v>1</v>
      </c>
      <c r="T907" s="742">
        <v>1</v>
      </c>
      <c r="U907" s="700">
        <v>1</v>
      </c>
    </row>
    <row r="908" spans="1:21" ht="14.4" customHeight="1" x14ac:dyDescent="0.3">
      <c r="A908" s="660">
        <v>11</v>
      </c>
      <c r="B908" s="661" t="s">
        <v>578</v>
      </c>
      <c r="C908" s="661">
        <v>89301112</v>
      </c>
      <c r="D908" s="740" t="s">
        <v>4351</v>
      </c>
      <c r="E908" s="741" t="s">
        <v>2634</v>
      </c>
      <c r="F908" s="661" t="s">
        <v>2622</v>
      </c>
      <c r="G908" s="661" t="s">
        <v>2684</v>
      </c>
      <c r="H908" s="661" t="s">
        <v>579</v>
      </c>
      <c r="I908" s="661" t="s">
        <v>674</v>
      </c>
      <c r="J908" s="661" t="s">
        <v>2839</v>
      </c>
      <c r="K908" s="661" t="s">
        <v>2840</v>
      </c>
      <c r="L908" s="662">
        <v>748.12</v>
      </c>
      <c r="M908" s="662">
        <v>748.12</v>
      </c>
      <c r="N908" s="661">
        <v>1</v>
      </c>
      <c r="O908" s="742">
        <v>1</v>
      </c>
      <c r="P908" s="662">
        <v>748.12</v>
      </c>
      <c r="Q908" s="677">
        <v>1</v>
      </c>
      <c r="R908" s="661">
        <v>1</v>
      </c>
      <c r="S908" s="677">
        <v>1</v>
      </c>
      <c r="T908" s="742">
        <v>1</v>
      </c>
      <c r="U908" s="700">
        <v>1</v>
      </c>
    </row>
    <row r="909" spans="1:21" ht="14.4" customHeight="1" x14ac:dyDescent="0.3">
      <c r="A909" s="660">
        <v>11</v>
      </c>
      <c r="B909" s="661" t="s">
        <v>578</v>
      </c>
      <c r="C909" s="661">
        <v>89301112</v>
      </c>
      <c r="D909" s="740" t="s">
        <v>4351</v>
      </c>
      <c r="E909" s="741" t="s">
        <v>2634</v>
      </c>
      <c r="F909" s="661" t="s">
        <v>2622</v>
      </c>
      <c r="G909" s="661" t="s">
        <v>2684</v>
      </c>
      <c r="H909" s="661" t="s">
        <v>579</v>
      </c>
      <c r="I909" s="661" t="s">
        <v>2717</v>
      </c>
      <c r="J909" s="661" t="s">
        <v>2718</v>
      </c>
      <c r="K909" s="661" t="s">
        <v>2719</v>
      </c>
      <c r="L909" s="662">
        <v>350</v>
      </c>
      <c r="M909" s="662">
        <v>350</v>
      </c>
      <c r="N909" s="661">
        <v>1</v>
      </c>
      <c r="O909" s="742">
        <v>1</v>
      </c>
      <c r="P909" s="662">
        <v>350</v>
      </c>
      <c r="Q909" s="677">
        <v>1</v>
      </c>
      <c r="R909" s="661">
        <v>1</v>
      </c>
      <c r="S909" s="677">
        <v>1</v>
      </c>
      <c r="T909" s="742">
        <v>1</v>
      </c>
      <c r="U909" s="700">
        <v>1</v>
      </c>
    </row>
    <row r="910" spans="1:21" ht="14.4" customHeight="1" x14ac:dyDescent="0.3">
      <c r="A910" s="660">
        <v>11</v>
      </c>
      <c r="B910" s="661" t="s">
        <v>578</v>
      </c>
      <c r="C910" s="661">
        <v>89301112</v>
      </c>
      <c r="D910" s="740" t="s">
        <v>4351</v>
      </c>
      <c r="E910" s="741" t="s">
        <v>2634</v>
      </c>
      <c r="F910" s="661" t="s">
        <v>2622</v>
      </c>
      <c r="G910" s="661" t="s">
        <v>2684</v>
      </c>
      <c r="H910" s="661" t="s">
        <v>579</v>
      </c>
      <c r="I910" s="661" t="s">
        <v>2691</v>
      </c>
      <c r="J910" s="661" t="s">
        <v>2692</v>
      </c>
      <c r="K910" s="661" t="s">
        <v>2693</v>
      </c>
      <c r="L910" s="662">
        <v>500</v>
      </c>
      <c r="M910" s="662">
        <v>1000</v>
      </c>
      <c r="N910" s="661">
        <v>2</v>
      </c>
      <c r="O910" s="742">
        <v>2</v>
      </c>
      <c r="P910" s="662">
        <v>1000</v>
      </c>
      <c r="Q910" s="677">
        <v>1</v>
      </c>
      <c r="R910" s="661">
        <v>2</v>
      </c>
      <c r="S910" s="677">
        <v>1</v>
      </c>
      <c r="T910" s="742">
        <v>2</v>
      </c>
      <c r="U910" s="700">
        <v>1</v>
      </c>
    </row>
    <row r="911" spans="1:21" ht="14.4" customHeight="1" x14ac:dyDescent="0.3">
      <c r="A911" s="660">
        <v>11</v>
      </c>
      <c r="B911" s="661" t="s">
        <v>578</v>
      </c>
      <c r="C911" s="661">
        <v>89301112</v>
      </c>
      <c r="D911" s="740" t="s">
        <v>4351</v>
      </c>
      <c r="E911" s="741" t="s">
        <v>2634</v>
      </c>
      <c r="F911" s="661" t="s">
        <v>2622</v>
      </c>
      <c r="G911" s="661" t="s">
        <v>2684</v>
      </c>
      <c r="H911" s="661" t="s">
        <v>579</v>
      </c>
      <c r="I911" s="661" t="s">
        <v>2919</v>
      </c>
      <c r="J911" s="661" t="s">
        <v>2920</v>
      </c>
      <c r="K911" s="661" t="s">
        <v>2921</v>
      </c>
      <c r="L911" s="662">
        <v>969.57</v>
      </c>
      <c r="M911" s="662">
        <v>969.57</v>
      </c>
      <c r="N911" s="661">
        <v>1</v>
      </c>
      <c r="O911" s="742">
        <v>1</v>
      </c>
      <c r="P911" s="662">
        <v>969.57</v>
      </c>
      <c r="Q911" s="677">
        <v>1</v>
      </c>
      <c r="R911" s="661">
        <v>1</v>
      </c>
      <c r="S911" s="677">
        <v>1</v>
      </c>
      <c r="T911" s="742">
        <v>1</v>
      </c>
      <c r="U911" s="700">
        <v>1</v>
      </c>
    </row>
    <row r="912" spans="1:21" ht="14.4" customHeight="1" x14ac:dyDescent="0.3">
      <c r="A912" s="660">
        <v>11</v>
      </c>
      <c r="B912" s="661" t="s">
        <v>578</v>
      </c>
      <c r="C912" s="661">
        <v>89301112</v>
      </c>
      <c r="D912" s="740" t="s">
        <v>4351</v>
      </c>
      <c r="E912" s="741" t="s">
        <v>2634</v>
      </c>
      <c r="F912" s="661" t="s">
        <v>2622</v>
      </c>
      <c r="G912" s="661" t="s">
        <v>2684</v>
      </c>
      <c r="H912" s="661" t="s">
        <v>579</v>
      </c>
      <c r="I912" s="661" t="s">
        <v>3470</v>
      </c>
      <c r="J912" s="661" t="s">
        <v>3063</v>
      </c>
      <c r="K912" s="661" t="s">
        <v>3471</v>
      </c>
      <c r="L912" s="662">
        <v>2200</v>
      </c>
      <c r="M912" s="662">
        <v>2200</v>
      </c>
      <c r="N912" s="661">
        <v>1</v>
      </c>
      <c r="O912" s="742">
        <v>1</v>
      </c>
      <c r="P912" s="662"/>
      <c r="Q912" s="677">
        <v>0</v>
      </c>
      <c r="R912" s="661"/>
      <c r="S912" s="677">
        <v>0</v>
      </c>
      <c r="T912" s="742"/>
      <c r="U912" s="700">
        <v>0</v>
      </c>
    </row>
    <row r="913" spans="1:21" ht="14.4" customHeight="1" x14ac:dyDescent="0.3">
      <c r="A913" s="660">
        <v>11</v>
      </c>
      <c r="B913" s="661" t="s">
        <v>578</v>
      </c>
      <c r="C913" s="661">
        <v>89301112</v>
      </c>
      <c r="D913" s="740" t="s">
        <v>4351</v>
      </c>
      <c r="E913" s="741" t="s">
        <v>2634</v>
      </c>
      <c r="F913" s="661" t="s">
        <v>2622</v>
      </c>
      <c r="G913" s="661" t="s">
        <v>2684</v>
      </c>
      <c r="H913" s="661" t="s">
        <v>579</v>
      </c>
      <c r="I913" s="661" t="s">
        <v>3062</v>
      </c>
      <c r="J913" s="661" t="s">
        <v>3063</v>
      </c>
      <c r="K913" s="661" t="s">
        <v>3064</v>
      </c>
      <c r="L913" s="662">
        <v>1600</v>
      </c>
      <c r="M913" s="662">
        <v>6400</v>
      </c>
      <c r="N913" s="661">
        <v>4</v>
      </c>
      <c r="O913" s="742">
        <v>4</v>
      </c>
      <c r="P913" s="662"/>
      <c r="Q913" s="677">
        <v>0</v>
      </c>
      <c r="R913" s="661"/>
      <c r="S913" s="677">
        <v>0</v>
      </c>
      <c r="T913" s="742"/>
      <c r="U913" s="700">
        <v>0</v>
      </c>
    </row>
    <row r="914" spans="1:21" ht="14.4" customHeight="1" x14ac:dyDescent="0.3">
      <c r="A914" s="660">
        <v>11</v>
      </c>
      <c r="B914" s="661" t="s">
        <v>578</v>
      </c>
      <c r="C914" s="661">
        <v>89301112</v>
      </c>
      <c r="D914" s="740" t="s">
        <v>4351</v>
      </c>
      <c r="E914" s="741" t="s">
        <v>2634</v>
      </c>
      <c r="F914" s="661" t="s">
        <v>2622</v>
      </c>
      <c r="G914" s="661" t="s">
        <v>2684</v>
      </c>
      <c r="H914" s="661" t="s">
        <v>579</v>
      </c>
      <c r="I914" s="661" t="s">
        <v>2694</v>
      </c>
      <c r="J914" s="661" t="s">
        <v>2695</v>
      </c>
      <c r="K914" s="661" t="s">
        <v>2696</v>
      </c>
      <c r="L914" s="662">
        <v>999.46</v>
      </c>
      <c r="M914" s="662">
        <v>999.46</v>
      </c>
      <c r="N914" s="661">
        <v>1</v>
      </c>
      <c r="O914" s="742">
        <v>1</v>
      </c>
      <c r="P914" s="662">
        <v>999.46</v>
      </c>
      <c r="Q914" s="677">
        <v>1</v>
      </c>
      <c r="R914" s="661">
        <v>1</v>
      </c>
      <c r="S914" s="677">
        <v>1</v>
      </c>
      <c r="T914" s="742">
        <v>1</v>
      </c>
      <c r="U914" s="700">
        <v>1</v>
      </c>
    </row>
    <row r="915" spans="1:21" ht="14.4" customHeight="1" x14ac:dyDescent="0.3">
      <c r="A915" s="660">
        <v>11</v>
      </c>
      <c r="B915" s="661" t="s">
        <v>578</v>
      </c>
      <c r="C915" s="661">
        <v>89301112</v>
      </c>
      <c r="D915" s="740" t="s">
        <v>4351</v>
      </c>
      <c r="E915" s="741" t="s">
        <v>2634</v>
      </c>
      <c r="F915" s="661" t="s">
        <v>2622</v>
      </c>
      <c r="G915" s="661" t="s">
        <v>2684</v>
      </c>
      <c r="H915" s="661" t="s">
        <v>579</v>
      </c>
      <c r="I915" s="661" t="s">
        <v>3472</v>
      </c>
      <c r="J915" s="661" t="s">
        <v>3473</v>
      </c>
      <c r="K915" s="661"/>
      <c r="L915" s="662">
        <v>496.18</v>
      </c>
      <c r="M915" s="662">
        <v>992.36</v>
      </c>
      <c r="N915" s="661">
        <v>2</v>
      </c>
      <c r="O915" s="742">
        <v>2</v>
      </c>
      <c r="P915" s="662">
        <v>496.18</v>
      </c>
      <c r="Q915" s="677">
        <v>0.5</v>
      </c>
      <c r="R915" s="661">
        <v>1</v>
      </c>
      <c r="S915" s="677">
        <v>0.5</v>
      </c>
      <c r="T915" s="742">
        <v>1</v>
      </c>
      <c r="U915" s="700">
        <v>0.5</v>
      </c>
    </row>
    <row r="916" spans="1:21" ht="14.4" customHeight="1" x14ac:dyDescent="0.3">
      <c r="A916" s="660">
        <v>11</v>
      </c>
      <c r="B916" s="661" t="s">
        <v>578</v>
      </c>
      <c r="C916" s="661">
        <v>89301112</v>
      </c>
      <c r="D916" s="740" t="s">
        <v>4351</v>
      </c>
      <c r="E916" s="741" t="s">
        <v>2634</v>
      </c>
      <c r="F916" s="661" t="s">
        <v>2622</v>
      </c>
      <c r="G916" s="661" t="s">
        <v>2684</v>
      </c>
      <c r="H916" s="661" t="s">
        <v>579</v>
      </c>
      <c r="I916" s="661" t="s">
        <v>2697</v>
      </c>
      <c r="J916" s="661" t="s">
        <v>2698</v>
      </c>
      <c r="K916" s="661" t="s">
        <v>2699</v>
      </c>
      <c r="L916" s="662">
        <v>971.25</v>
      </c>
      <c r="M916" s="662">
        <v>9712.5</v>
      </c>
      <c r="N916" s="661">
        <v>10</v>
      </c>
      <c r="O916" s="742">
        <v>10</v>
      </c>
      <c r="P916" s="662">
        <v>9712.5</v>
      </c>
      <c r="Q916" s="677">
        <v>1</v>
      </c>
      <c r="R916" s="661">
        <v>10</v>
      </c>
      <c r="S916" s="677">
        <v>1</v>
      </c>
      <c r="T916" s="742">
        <v>10</v>
      </c>
      <c r="U916" s="700">
        <v>1</v>
      </c>
    </row>
    <row r="917" spans="1:21" ht="14.4" customHeight="1" x14ac:dyDescent="0.3">
      <c r="A917" s="660">
        <v>11</v>
      </c>
      <c r="B917" s="661" t="s">
        <v>578</v>
      </c>
      <c r="C917" s="661">
        <v>89301112</v>
      </c>
      <c r="D917" s="740" t="s">
        <v>4351</v>
      </c>
      <c r="E917" s="741" t="s">
        <v>2634</v>
      </c>
      <c r="F917" s="661" t="s">
        <v>2622</v>
      </c>
      <c r="G917" s="661" t="s">
        <v>2684</v>
      </c>
      <c r="H917" s="661" t="s">
        <v>579</v>
      </c>
      <c r="I917" s="661" t="s">
        <v>3204</v>
      </c>
      <c r="J917" s="661" t="s">
        <v>3205</v>
      </c>
      <c r="K917" s="661" t="s">
        <v>3206</v>
      </c>
      <c r="L917" s="662">
        <v>600</v>
      </c>
      <c r="M917" s="662">
        <v>600</v>
      </c>
      <c r="N917" s="661">
        <v>1</v>
      </c>
      <c r="O917" s="742">
        <v>1</v>
      </c>
      <c r="P917" s="662">
        <v>600</v>
      </c>
      <c r="Q917" s="677">
        <v>1</v>
      </c>
      <c r="R917" s="661">
        <v>1</v>
      </c>
      <c r="S917" s="677">
        <v>1</v>
      </c>
      <c r="T917" s="742">
        <v>1</v>
      </c>
      <c r="U917" s="700">
        <v>1</v>
      </c>
    </row>
    <row r="918" spans="1:21" ht="14.4" customHeight="1" x14ac:dyDescent="0.3">
      <c r="A918" s="660">
        <v>11</v>
      </c>
      <c r="B918" s="661" t="s">
        <v>578</v>
      </c>
      <c r="C918" s="661">
        <v>89301112</v>
      </c>
      <c r="D918" s="740" t="s">
        <v>4351</v>
      </c>
      <c r="E918" s="741" t="s">
        <v>2634</v>
      </c>
      <c r="F918" s="661" t="s">
        <v>2622</v>
      </c>
      <c r="G918" s="661" t="s">
        <v>2684</v>
      </c>
      <c r="H918" s="661" t="s">
        <v>579</v>
      </c>
      <c r="I918" s="661" t="s">
        <v>3474</v>
      </c>
      <c r="J918" s="661" t="s">
        <v>3475</v>
      </c>
      <c r="K918" s="661" t="s">
        <v>3476</v>
      </c>
      <c r="L918" s="662">
        <v>700</v>
      </c>
      <c r="M918" s="662">
        <v>700</v>
      </c>
      <c r="N918" s="661">
        <v>1</v>
      </c>
      <c r="O918" s="742">
        <v>1</v>
      </c>
      <c r="P918" s="662">
        <v>700</v>
      </c>
      <c r="Q918" s="677">
        <v>1</v>
      </c>
      <c r="R918" s="661">
        <v>1</v>
      </c>
      <c r="S918" s="677">
        <v>1</v>
      </c>
      <c r="T918" s="742">
        <v>1</v>
      </c>
      <c r="U918" s="700">
        <v>1</v>
      </c>
    </row>
    <row r="919" spans="1:21" ht="14.4" customHeight="1" x14ac:dyDescent="0.3">
      <c r="A919" s="660">
        <v>11</v>
      </c>
      <c r="B919" s="661" t="s">
        <v>578</v>
      </c>
      <c r="C919" s="661">
        <v>89301112</v>
      </c>
      <c r="D919" s="740" t="s">
        <v>4351</v>
      </c>
      <c r="E919" s="741" t="s">
        <v>2634</v>
      </c>
      <c r="F919" s="661" t="s">
        <v>2622</v>
      </c>
      <c r="G919" s="661" t="s">
        <v>2684</v>
      </c>
      <c r="H919" s="661" t="s">
        <v>579</v>
      </c>
      <c r="I919" s="661" t="s">
        <v>3477</v>
      </c>
      <c r="J919" s="661" t="s">
        <v>3478</v>
      </c>
      <c r="K919" s="661" t="s">
        <v>3479</v>
      </c>
      <c r="L919" s="662">
        <v>1600</v>
      </c>
      <c r="M919" s="662">
        <v>1600</v>
      </c>
      <c r="N919" s="661">
        <v>1</v>
      </c>
      <c r="O919" s="742">
        <v>1</v>
      </c>
      <c r="P919" s="662"/>
      <c r="Q919" s="677">
        <v>0</v>
      </c>
      <c r="R919" s="661"/>
      <c r="S919" s="677">
        <v>0</v>
      </c>
      <c r="T919" s="742"/>
      <c r="U919" s="700">
        <v>0</v>
      </c>
    </row>
    <row r="920" spans="1:21" ht="14.4" customHeight="1" x14ac:dyDescent="0.3">
      <c r="A920" s="660">
        <v>11</v>
      </c>
      <c r="B920" s="661" t="s">
        <v>578</v>
      </c>
      <c r="C920" s="661">
        <v>89301112</v>
      </c>
      <c r="D920" s="740" t="s">
        <v>4351</v>
      </c>
      <c r="E920" s="741" t="s">
        <v>2634</v>
      </c>
      <c r="F920" s="661" t="s">
        <v>2622</v>
      </c>
      <c r="G920" s="661" t="s">
        <v>2684</v>
      </c>
      <c r="H920" s="661" t="s">
        <v>579</v>
      </c>
      <c r="I920" s="661" t="s">
        <v>3480</v>
      </c>
      <c r="J920" s="661" t="s">
        <v>3481</v>
      </c>
      <c r="K920" s="661" t="s">
        <v>3482</v>
      </c>
      <c r="L920" s="662">
        <v>500</v>
      </c>
      <c r="M920" s="662">
        <v>500</v>
      </c>
      <c r="N920" s="661">
        <v>1</v>
      </c>
      <c r="O920" s="742">
        <v>1</v>
      </c>
      <c r="P920" s="662"/>
      <c r="Q920" s="677">
        <v>0</v>
      </c>
      <c r="R920" s="661"/>
      <c r="S920" s="677">
        <v>0</v>
      </c>
      <c r="T920" s="742"/>
      <c r="U920" s="700">
        <v>0</v>
      </c>
    </row>
    <row r="921" spans="1:21" ht="14.4" customHeight="1" x14ac:dyDescent="0.3">
      <c r="A921" s="660">
        <v>11</v>
      </c>
      <c r="B921" s="661" t="s">
        <v>578</v>
      </c>
      <c r="C921" s="661">
        <v>89301112</v>
      </c>
      <c r="D921" s="740" t="s">
        <v>4351</v>
      </c>
      <c r="E921" s="741" t="s">
        <v>2634</v>
      </c>
      <c r="F921" s="661" t="s">
        <v>2622</v>
      </c>
      <c r="G921" s="661" t="s">
        <v>3220</v>
      </c>
      <c r="H921" s="661" t="s">
        <v>579</v>
      </c>
      <c r="I921" s="661" t="s">
        <v>2903</v>
      </c>
      <c r="J921" s="661" t="s">
        <v>2904</v>
      </c>
      <c r="K921" s="661" t="s">
        <v>2905</v>
      </c>
      <c r="L921" s="662">
        <v>35.75</v>
      </c>
      <c r="M921" s="662">
        <v>35.75</v>
      </c>
      <c r="N921" s="661">
        <v>1</v>
      </c>
      <c r="O921" s="742">
        <v>1</v>
      </c>
      <c r="P921" s="662"/>
      <c r="Q921" s="677">
        <v>0</v>
      </c>
      <c r="R921" s="661"/>
      <c r="S921" s="677">
        <v>0</v>
      </c>
      <c r="T921" s="742"/>
      <c r="U921" s="700">
        <v>0</v>
      </c>
    </row>
    <row r="922" spans="1:21" ht="14.4" customHeight="1" x14ac:dyDescent="0.3">
      <c r="A922" s="660">
        <v>11</v>
      </c>
      <c r="B922" s="661" t="s">
        <v>578</v>
      </c>
      <c r="C922" s="661">
        <v>89301112</v>
      </c>
      <c r="D922" s="740" t="s">
        <v>4351</v>
      </c>
      <c r="E922" s="741" t="s">
        <v>2634</v>
      </c>
      <c r="F922" s="661" t="s">
        <v>2622</v>
      </c>
      <c r="G922" s="661" t="s">
        <v>2720</v>
      </c>
      <c r="H922" s="661" t="s">
        <v>579</v>
      </c>
      <c r="I922" s="661" t="s">
        <v>2685</v>
      </c>
      <c r="J922" s="661" t="s">
        <v>2686</v>
      </c>
      <c r="K922" s="661" t="s">
        <v>2687</v>
      </c>
      <c r="L922" s="662">
        <v>492.18</v>
      </c>
      <c r="M922" s="662">
        <v>492.18</v>
      </c>
      <c r="N922" s="661">
        <v>1</v>
      </c>
      <c r="O922" s="742">
        <v>1</v>
      </c>
      <c r="P922" s="662">
        <v>492.18</v>
      </c>
      <c r="Q922" s="677">
        <v>1</v>
      </c>
      <c r="R922" s="661">
        <v>1</v>
      </c>
      <c r="S922" s="677">
        <v>1</v>
      </c>
      <c r="T922" s="742">
        <v>1</v>
      </c>
      <c r="U922" s="700">
        <v>1</v>
      </c>
    </row>
    <row r="923" spans="1:21" ht="14.4" customHeight="1" x14ac:dyDescent="0.3">
      <c r="A923" s="660">
        <v>11</v>
      </c>
      <c r="B923" s="661" t="s">
        <v>578</v>
      </c>
      <c r="C923" s="661">
        <v>89301112</v>
      </c>
      <c r="D923" s="740" t="s">
        <v>4351</v>
      </c>
      <c r="E923" s="741" t="s">
        <v>2634</v>
      </c>
      <c r="F923" s="661" t="s">
        <v>2622</v>
      </c>
      <c r="G923" s="661" t="s">
        <v>2720</v>
      </c>
      <c r="H923" s="661" t="s">
        <v>579</v>
      </c>
      <c r="I923" s="661" t="s">
        <v>2688</v>
      </c>
      <c r="J923" s="661" t="s">
        <v>2689</v>
      </c>
      <c r="K923" s="661" t="s">
        <v>2690</v>
      </c>
      <c r="L923" s="662">
        <v>1000</v>
      </c>
      <c r="M923" s="662">
        <v>1000</v>
      </c>
      <c r="N923" s="661">
        <v>1</v>
      </c>
      <c r="O923" s="742">
        <v>1</v>
      </c>
      <c r="P923" s="662">
        <v>1000</v>
      </c>
      <c r="Q923" s="677">
        <v>1</v>
      </c>
      <c r="R923" s="661">
        <v>1</v>
      </c>
      <c r="S923" s="677">
        <v>1</v>
      </c>
      <c r="T923" s="742">
        <v>1</v>
      </c>
      <c r="U923" s="700">
        <v>1</v>
      </c>
    </row>
    <row r="924" spans="1:21" ht="14.4" customHeight="1" x14ac:dyDescent="0.3">
      <c r="A924" s="660">
        <v>11</v>
      </c>
      <c r="B924" s="661" t="s">
        <v>578</v>
      </c>
      <c r="C924" s="661">
        <v>89301112</v>
      </c>
      <c r="D924" s="740" t="s">
        <v>4351</v>
      </c>
      <c r="E924" s="741" t="s">
        <v>2634</v>
      </c>
      <c r="F924" s="661" t="s">
        <v>2622</v>
      </c>
      <c r="G924" s="661" t="s">
        <v>2720</v>
      </c>
      <c r="H924" s="661" t="s">
        <v>579</v>
      </c>
      <c r="I924" s="661" t="s">
        <v>2691</v>
      </c>
      <c r="J924" s="661" t="s">
        <v>2692</v>
      </c>
      <c r="K924" s="661" t="s">
        <v>2693</v>
      </c>
      <c r="L924" s="662">
        <v>500</v>
      </c>
      <c r="M924" s="662">
        <v>1500</v>
      </c>
      <c r="N924" s="661">
        <v>3</v>
      </c>
      <c r="O924" s="742">
        <v>3</v>
      </c>
      <c r="P924" s="662">
        <v>1500</v>
      </c>
      <c r="Q924" s="677">
        <v>1</v>
      </c>
      <c r="R924" s="661">
        <v>3</v>
      </c>
      <c r="S924" s="677">
        <v>1</v>
      </c>
      <c r="T924" s="742">
        <v>3</v>
      </c>
      <c r="U924" s="700">
        <v>1</v>
      </c>
    </row>
    <row r="925" spans="1:21" ht="14.4" customHeight="1" x14ac:dyDescent="0.3">
      <c r="A925" s="660">
        <v>11</v>
      </c>
      <c r="B925" s="661" t="s">
        <v>578</v>
      </c>
      <c r="C925" s="661">
        <v>89301112</v>
      </c>
      <c r="D925" s="740" t="s">
        <v>4351</v>
      </c>
      <c r="E925" s="741" t="s">
        <v>2634</v>
      </c>
      <c r="F925" s="661" t="s">
        <v>2622</v>
      </c>
      <c r="G925" s="661" t="s">
        <v>2720</v>
      </c>
      <c r="H925" s="661" t="s">
        <v>579</v>
      </c>
      <c r="I925" s="661" t="s">
        <v>3470</v>
      </c>
      <c r="J925" s="661" t="s">
        <v>3063</v>
      </c>
      <c r="K925" s="661" t="s">
        <v>3471</v>
      </c>
      <c r="L925" s="662">
        <v>2200</v>
      </c>
      <c r="M925" s="662">
        <v>6600</v>
      </c>
      <c r="N925" s="661">
        <v>3</v>
      </c>
      <c r="O925" s="742">
        <v>3</v>
      </c>
      <c r="P925" s="662"/>
      <c r="Q925" s="677">
        <v>0</v>
      </c>
      <c r="R925" s="661"/>
      <c r="S925" s="677">
        <v>0</v>
      </c>
      <c r="T925" s="742"/>
      <c r="U925" s="700">
        <v>0</v>
      </c>
    </row>
    <row r="926" spans="1:21" ht="14.4" customHeight="1" x14ac:dyDescent="0.3">
      <c r="A926" s="660">
        <v>11</v>
      </c>
      <c r="B926" s="661" t="s">
        <v>578</v>
      </c>
      <c r="C926" s="661">
        <v>89301112</v>
      </c>
      <c r="D926" s="740" t="s">
        <v>4351</v>
      </c>
      <c r="E926" s="741" t="s">
        <v>2634</v>
      </c>
      <c r="F926" s="661" t="s">
        <v>2622</v>
      </c>
      <c r="G926" s="661" t="s">
        <v>2720</v>
      </c>
      <c r="H926" s="661" t="s">
        <v>579</v>
      </c>
      <c r="I926" s="661" t="s">
        <v>3062</v>
      </c>
      <c r="J926" s="661" t="s">
        <v>3063</v>
      </c>
      <c r="K926" s="661" t="s">
        <v>3064</v>
      </c>
      <c r="L926" s="662">
        <v>1600</v>
      </c>
      <c r="M926" s="662">
        <v>3200</v>
      </c>
      <c r="N926" s="661">
        <v>2</v>
      </c>
      <c r="O926" s="742">
        <v>2</v>
      </c>
      <c r="P926" s="662"/>
      <c r="Q926" s="677">
        <v>0</v>
      </c>
      <c r="R926" s="661"/>
      <c r="S926" s="677">
        <v>0</v>
      </c>
      <c r="T926" s="742"/>
      <c r="U926" s="700">
        <v>0</v>
      </c>
    </row>
    <row r="927" spans="1:21" ht="14.4" customHeight="1" x14ac:dyDescent="0.3">
      <c r="A927" s="660">
        <v>11</v>
      </c>
      <c r="B927" s="661" t="s">
        <v>578</v>
      </c>
      <c r="C927" s="661">
        <v>89301112</v>
      </c>
      <c r="D927" s="740" t="s">
        <v>4351</v>
      </c>
      <c r="E927" s="741" t="s">
        <v>2634</v>
      </c>
      <c r="F927" s="661" t="s">
        <v>2622</v>
      </c>
      <c r="G927" s="661" t="s">
        <v>2720</v>
      </c>
      <c r="H927" s="661" t="s">
        <v>579</v>
      </c>
      <c r="I927" s="661" t="s">
        <v>3472</v>
      </c>
      <c r="J927" s="661" t="s">
        <v>3473</v>
      </c>
      <c r="K927" s="661"/>
      <c r="L927" s="662">
        <v>496.18</v>
      </c>
      <c r="M927" s="662">
        <v>496.18</v>
      </c>
      <c r="N927" s="661">
        <v>1</v>
      </c>
      <c r="O927" s="742">
        <v>1</v>
      </c>
      <c r="P927" s="662"/>
      <c r="Q927" s="677">
        <v>0</v>
      </c>
      <c r="R927" s="661"/>
      <c r="S927" s="677">
        <v>0</v>
      </c>
      <c r="T927" s="742"/>
      <c r="U927" s="700">
        <v>0</v>
      </c>
    </row>
    <row r="928" spans="1:21" ht="14.4" customHeight="1" x14ac:dyDescent="0.3">
      <c r="A928" s="660">
        <v>11</v>
      </c>
      <c r="B928" s="661" t="s">
        <v>578</v>
      </c>
      <c r="C928" s="661">
        <v>89301112</v>
      </c>
      <c r="D928" s="740" t="s">
        <v>4351</v>
      </c>
      <c r="E928" s="741" t="s">
        <v>2634</v>
      </c>
      <c r="F928" s="661" t="s">
        <v>2622</v>
      </c>
      <c r="G928" s="661" t="s">
        <v>2720</v>
      </c>
      <c r="H928" s="661" t="s">
        <v>579</v>
      </c>
      <c r="I928" s="661" t="s">
        <v>2697</v>
      </c>
      <c r="J928" s="661" t="s">
        <v>2698</v>
      </c>
      <c r="K928" s="661" t="s">
        <v>2699</v>
      </c>
      <c r="L928" s="662">
        <v>971.25</v>
      </c>
      <c r="M928" s="662">
        <v>10683.75</v>
      </c>
      <c r="N928" s="661">
        <v>11</v>
      </c>
      <c r="O928" s="742">
        <v>11</v>
      </c>
      <c r="P928" s="662">
        <v>10683.75</v>
      </c>
      <c r="Q928" s="677">
        <v>1</v>
      </c>
      <c r="R928" s="661">
        <v>11</v>
      </c>
      <c r="S928" s="677">
        <v>1</v>
      </c>
      <c r="T928" s="742">
        <v>11</v>
      </c>
      <c r="U928" s="700">
        <v>1</v>
      </c>
    </row>
    <row r="929" spans="1:21" ht="14.4" customHeight="1" x14ac:dyDescent="0.3">
      <c r="A929" s="660">
        <v>11</v>
      </c>
      <c r="B929" s="661" t="s">
        <v>578</v>
      </c>
      <c r="C929" s="661">
        <v>89301112</v>
      </c>
      <c r="D929" s="740" t="s">
        <v>4351</v>
      </c>
      <c r="E929" s="741" t="s">
        <v>2634</v>
      </c>
      <c r="F929" s="661" t="s">
        <v>2622</v>
      </c>
      <c r="G929" s="661" t="s">
        <v>2720</v>
      </c>
      <c r="H929" s="661" t="s">
        <v>579</v>
      </c>
      <c r="I929" s="661" t="s">
        <v>2854</v>
      </c>
      <c r="J929" s="661" t="s">
        <v>2852</v>
      </c>
      <c r="K929" s="661" t="s">
        <v>2855</v>
      </c>
      <c r="L929" s="662">
        <v>58.5</v>
      </c>
      <c r="M929" s="662">
        <v>58.5</v>
      </c>
      <c r="N929" s="661">
        <v>1</v>
      </c>
      <c r="O929" s="742">
        <v>1</v>
      </c>
      <c r="P929" s="662">
        <v>58.5</v>
      </c>
      <c r="Q929" s="677">
        <v>1</v>
      </c>
      <c r="R929" s="661">
        <v>1</v>
      </c>
      <c r="S929" s="677">
        <v>1</v>
      </c>
      <c r="T929" s="742">
        <v>1</v>
      </c>
      <c r="U929" s="700">
        <v>1</v>
      </c>
    </row>
    <row r="930" spans="1:21" ht="14.4" customHeight="1" x14ac:dyDescent="0.3">
      <c r="A930" s="660">
        <v>11</v>
      </c>
      <c r="B930" s="661" t="s">
        <v>578</v>
      </c>
      <c r="C930" s="661">
        <v>89301112</v>
      </c>
      <c r="D930" s="740" t="s">
        <v>4351</v>
      </c>
      <c r="E930" s="741" t="s">
        <v>2634</v>
      </c>
      <c r="F930" s="661" t="s">
        <v>2622</v>
      </c>
      <c r="G930" s="661" t="s">
        <v>2720</v>
      </c>
      <c r="H930" s="661" t="s">
        <v>579</v>
      </c>
      <c r="I930" s="661" t="s">
        <v>3480</v>
      </c>
      <c r="J930" s="661" t="s">
        <v>3481</v>
      </c>
      <c r="K930" s="661" t="s">
        <v>3482</v>
      </c>
      <c r="L930" s="662">
        <v>500</v>
      </c>
      <c r="M930" s="662">
        <v>2000</v>
      </c>
      <c r="N930" s="661">
        <v>4</v>
      </c>
      <c r="O930" s="742">
        <v>4</v>
      </c>
      <c r="P930" s="662">
        <v>1500</v>
      </c>
      <c r="Q930" s="677">
        <v>0.75</v>
      </c>
      <c r="R930" s="661">
        <v>3</v>
      </c>
      <c r="S930" s="677">
        <v>0.75</v>
      </c>
      <c r="T930" s="742">
        <v>3</v>
      </c>
      <c r="U930" s="700">
        <v>0.75</v>
      </c>
    </row>
    <row r="931" spans="1:21" ht="14.4" customHeight="1" x14ac:dyDescent="0.3">
      <c r="A931" s="660">
        <v>11</v>
      </c>
      <c r="B931" s="661" t="s">
        <v>578</v>
      </c>
      <c r="C931" s="661">
        <v>89301112</v>
      </c>
      <c r="D931" s="740" t="s">
        <v>4351</v>
      </c>
      <c r="E931" s="741" t="s">
        <v>2634</v>
      </c>
      <c r="F931" s="661" t="s">
        <v>2622</v>
      </c>
      <c r="G931" s="661" t="s">
        <v>2724</v>
      </c>
      <c r="H931" s="661" t="s">
        <v>579</v>
      </c>
      <c r="I931" s="661" t="s">
        <v>2678</v>
      </c>
      <c r="J931" s="661" t="s">
        <v>2679</v>
      </c>
      <c r="K931" s="661" t="s">
        <v>2680</v>
      </c>
      <c r="L931" s="662">
        <v>200</v>
      </c>
      <c r="M931" s="662">
        <v>6400</v>
      </c>
      <c r="N931" s="661">
        <v>32</v>
      </c>
      <c r="O931" s="742">
        <v>16</v>
      </c>
      <c r="P931" s="662">
        <v>6400</v>
      </c>
      <c r="Q931" s="677">
        <v>1</v>
      </c>
      <c r="R931" s="661">
        <v>32</v>
      </c>
      <c r="S931" s="677">
        <v>1</v>
      </c>
      <c r="T931" s="742">
        <v>16</v>
      </c>
      <c r="U931" s="700">
        <v>1</v>
      </c>
    </row>
    <row r="932" spans="1:21" ht="14.4" customHeight="1" x14ac:dyDescent="0.3">
      <c r="A932" s="660">
        <v>11</v>
      </c>
      <c r="B932" s="661" t="s">
        <v>578</v>
      </c>
      <c r="C932" s="661">
        <v>89301112</v>
      </c>
      <c r="D932" s="740" t="s">
        <v>4351</v>
      </c>
      <c r="E932" s="741" t="s">
        <v>2634</v>
      </c>
      <c r="F932" s="661" t="s">
        <v>2622</v>
      </c>
      <c r="G932" s="661" t="s">
        <v>2724</v>
      </c>
      <c r="H932" s="661" t="s">
        <v>579</v>
      </c>
      <c r="I932" s="661" t="s">
        <v>2681</v>
      </c>
      <c r="J932" s="661" t="s">
        <v>2682</v>
      </c>
      <c r="K932" s="661" t="s">
        <v>2683</v>
      </c>
      <c r="L932" s="662">
        <v>278.75</v>
      </c>
      <c r="M932" s="662">
        <v>22300</v>
      </c>
      <c r="N932" s="661">
        <v>80</v>
      </c>
      <c r="O932" s="742">
        <v>40</v>
      </c>
      <c r="P932" s="662">
        <v>21742.5</v>
      </c>
      <c r="Q932" s="677">
        <v>0.97499999999999998</v>
      </c>
      <c r="R932" s="661">
        <v>78</v>
      </c>
      <c r="S932" s="677">
        <v>0.97499999999999998</v>
      </c>
      <c r="T932" s="742">
        <v>39</v>
      </c>
      <c r="U932" s="700">
        <v>0.97499999999999998</v>
      </c>
    </row>
    <row r="933" spans="1:21" ht="14.4" customHeight="1" x14ac:dyDescent="0.3">
      <c r="A933" s="660">
        <v>11</v>
      </c>
      <c r="B933" s="661" t="s">
        <v>578</v>
      </c>
      <c r="C933" s="661">
        <v>89301112</v>
      </c>
      <c r="D933" s="740" t="s">
        <v>4351</v>
      </c>
      <c r="E933" s="741" t="s">
        <v>2634</v>
      </c>
      <c r="F933" s="661" t="s">
        <v>2622</v>
      </c>
      <c r="G933" s="661" t="s">
        <v>3084</v>
      </c>
      <c r="H933" s="661" t="s">
        <v>579</v>
      </c>
      <c r="I933" s="661" t="s">
        <v>3467</v>
      </c>
      <c r="J933" s="661" t="s">
        <v>3468</v>
      </c>
      <c r="K933" s="661" t="s">
        <v>3469</v>
      </c>
      <c r="L933" s="662">
        <v>1659.44</v>
      </c>
      <c r="M933" s="662">
        <v>1659.44</v>
      </c>
      <c r="N933" s="661">
        <v>1</v>
      </c>
      <c r="O933" s="742">
        <v>1</v>
      </c>
      <c r="P933" s="662"/>
      <c r="Q933" s="677">
        <v>0</v>
      </c>
      <c r="R933" s="661"/>
      <c r="S933" s="677">
        <v>0</v>
      </c>
      <c r="T933" s="742"/>
      <c r="U933" s="700">
        <v>0</v>
      </c>
    </row>
    <row r="934" spans="1:21" ht="14.4" customHeight="1" x14ac:dyDescent="0.3">
      <c r="A934" s="660">
        <v>11</v>
      </c>
      <c r="B934" s="661" t="s">
        <v>578</v>
      </c>
      <c r="C934" s="661">
        <v>89301112</v>
      </c>
      <c r="D934" s="740" t="s">
        <v>4351</v>
      </c>
      <c r="E934" s="741" t="s">
        <v>2634</v>
      </c>
      <c r="F934" s="661" t="s">
        <v>2622</v>
      </c>
      <c r="G934" s="661" t="s">
        <v>3084</v>
      </c>
      <c r="H934" s="661" t="s">
        <v>579</v>
      </c>
      <c r="I934" s="661" t="s">
        <v>2907</v>
      </c>
      <c r="J934" s="661" t="s">
        <v>2908</v>
      </c>
      <c r="K934" s="661" t="s">
        <v>2909</v>
      </c>
      <c r="L934" s="662">
        <v>1659.44</v>
      </c>
      <c r="M934" s="662">
        <v>3318.88</v>
      </c>
      <c r="N934" s="661">
        <v>2</v>
      </c>
      <c r="O934" s="742">
        <v>1</v>
      </c>
      <c r="P934" s="662"/>
      <c r="Q934" s="677">
        <v>0</v>
      </c>
      <c r="R934" s="661"/>
      <c r="S934" s="677">
        <v>0</v>
      </c>
      <c r="T934" s="742"/>
      <c r="U934" s="700">
        <v>0</v>
      </c>
    </row>
    <row r="935" spans="1:21" ht="14.4" customHeight="1" x14ac:dyDescent="0.3">
      <c r="A935" s="660">
        <v>11</v>
      </c>
      <c r="B935" s="661" t="s">
        <v>578</v>
      </c>
      <c r="C935" s="661">
        <v>89301112</v>
      </c>
      <c r="D935" s="740" t="s">
        <v>4351</v>
      </c>
      <c r="E935" s="741" t="s">
        <v>2634</v>
      </c>
      <c r="F935" s="661" t="s">
        <v>2622</v>
      </c>
      <c r="G935" s="661" t="s">
        <v>3084</v>
      </c>
      <c r="H935" s="661" t="s">
        <v>579</v>
      </c>
      <c r="I935" s="661" t="s">
        <v>2910</v>
      </c>
      <c r="J935" s="661" t="s">
        <v>2911</v>
      </c>
      <c r="K935" s="661" t="s">
        <v>2912</v>
      </c>
      <c r="L935" s="662">
        <v>553.15</v>
      </c>
      <c r="M935" s="662">
        <v>1106.3</v>
      </c>
      <c r="N935" s="661">
        <v>2</v>
      </c>
      <c r="O935" s="742">
        <v>2</v>
      </c>
      <c r="P935" s="662"/>
      <c r="Q935" s="677">
        <v>0</v>
      </c>
      <c r="R935" s="661"/>
      <c r="S935" s="677">
        <v>0</v>
      </c>
      <c r="T935" s="742"/>
      <c r="U935" s="700">
        <v>0</v>
      </c>
    </row>
    <row r="936" spans="1:21" ht="14.4" customHeight="1" x14ac:dyDescent="0.3">
      <c r="A936" s="660">
        <v>11</v>
      </c>
      <c r="B936" s="661" t="s">
        <v>578</v>
      </c>
      <c r="C936" s="661">
        <v>89301112</v>
      </c>
      <c r="D936" s="740" t="s">
        <v>4351</v>
      </c>
      <c r="E936" s="741" t="s">
        <v>2635</v>
      </c>
      <c r="F936" s="661" t="s">
        <v>2621</v>
      </c>
      <c r="G936" s="661" t="s">
        <v>2654</v>
      </c>
      <c r="H936" s="661" t="s">
        <v>579</v>
      </c>
      <c r="I936" s="661" t="s">
        <v>1210</v>
      </c>
      <c r="J936" s="661" t="s">
        <v>2491</v>
      </c>
      <c r="K936" s="661" t="s">
        <v>2492</v>
      </c>
      <c r="L936" s="662">
        <v>333.31</v>
      </c>
      <c r="M936" s="662">
        <v>3666.41</v>
      </c>
      <c r="N936" s="661">
        <v>11</v>
      </c>
      <c r="O936" s="742">
        <v>8</v>
      </c>
      <c r="P936" s="662">
        <v>1666.55</v>
      </c>
      <c r="Q936" s="677">
        <v>0.45454545454545453</v>
      </c>
      <c r="R936" s="661">
        <v>5</v>
      </c>
      <c r="S936" s="677">
        <v>0.45454545454545453</v>
      </c>
      <c r="T936" s="742">
        <v>4</v>
      </c>
      <c r="U936" s="700">
        <v>0.5</v>
      </c>
    </row>
    <row r="937" spans="1:21" ht="14.4" customHeight="1" x14ac:dyDescent="0.3">
      <c r="A937" s="660">
        <v>11</v>
      </c>
      <c r="B937" s="661" t="s">
        <v>578</v>
      </c>
      <c r="C937" s="661">
        <v>89301112</v>
      </c>
      <c r="D937" s="740" t="s">
        <v>4351</v>
      </c>
      <c r="E937" s="741" t="s">
        <v>2635</v>
      </c>
      <c r="F937" s="661" t="s">
        <v>2621</v>
      </c>
      <c r="G937" s="661" t="s">
        <v>2654</v>
      </c>
      <c r="H937" s="661" t="s">
        <v>579</v>
      </c>
      <c r="I937" s="661" t="s">
        <v>1210</v>
      </c>
      <c r="J937" s="661" t="s">
        <v>2491</v>
      </c>
      <c r="K937" s="661" t="s">
        <v>2492</v>
      </c>
      <c r="L937" s="662">
        <v>156.86000000000001</v>
      </c>
      <c r="M937" s="662">
        <v>3450.9200000000005</v>
      </c>
      <c r="N937" s="661">
        <v>22</v>
      </c>
      <c r="O937" s="742">
        <v>11</v>
      </c>
      <c r="P937" s="662">
        <v>2666.6200000000003</v>
      </c>
      <c r="Q937" s="677">
        <v>0.77272727272727271</v>
      </c>
      <c r="R937" s="661">
        <v>17</v>
      </c>
      <c r="S937" s="677">
        <v>0.77272727272727271</v>
      </c>
      <c r="T937" s="742">
        <v>8.5</v>
      </c>
      <c r="U937" s="700">
        <v>0.77272727272727271</v>
      </c>
    </row>
    <row r="938" spans="1:21" ht="14.4" customHeight="1" x14ac:dyDescent="0.3">
      <c r="A938" s="660">
        <v>11</v>
      </c>
      <c r="B938" s="661" t="s">
        <v>578</v>
      </c>
      <c r="C938" s="661">
        <v>89301112</v>
      </c>
      <c r="D938" s="740" t="s">
        <v>4351</v>
      </c>
      <c r="E938" s="741" t="s">
        <v>2635</v>
      </c>
      <c r="F938" s="661" t="s">
        <v>2621</v>
      </c>
      <c r="G938" s="661" t="s">
        <v>2654</v>
      </c>
      <c r="H938" s="661" t="s">
        <v>579</v>
      </c>
      <c r="I938" s="661" t="s">
        <v>2754</v>
      </c>
      <c r="J938" s="661" t="s">
        <v>2491</v>
      </c>
      <c r="K938" s="661" t="s">
        <v>2492</v>
      </c>
      <c r="L938" s="662">
        <v>333.31</v>
      </c>
      <c r="M938" s="662">
        <v>666.62</v>
      </c>
      <c r="N938" s="661">
        <v>2</v>
      </c>
      <c r="O938" s="742">
        <v>1</v>
      </c>
      <c r="P938" s="662">
        <v>666.62</v>
      </c>
      <c r="Q938" s="677">
        <v>1</v>
      </c>
      <c r="R938" s="661">
        <v>2</v>
      </c>
      <c r="S938" s="677">
        <v>1</v>
      </c>
      <c r="T938" s="742">
        <v>1</v>
      </c>
      <c r="U938" s="700">
        <v>1</v>
      </c>
    </row>
    <row r="939" spans="1:21" ht="14.4" customHeight="1" x14ac:dyDescent="0.3">
      <c r="A939" s="660">
        <v>11</v>
      </c>
      <c r="B939" s="661" t="s">
        <v>578</v>
      </c>
      <c r="C939" s="661">
        <v>89301112</v>
      </c>
      <c r="D939" s="740" t="s">
        <v>4351</v>
      </c>
      <c r="E939" s="741" t="s">
        <v>2635</v>
      </c>
      <c r="F939" s="661" t="s">
        <v>2621</v>
      </c>
      <c r="G939" s="661" t="s">
        <v>2654</v>
      </c>
      <c r="H939" s="661" t="s">
        <v>579</v>
      </c>
      <c r="I939" s="661" t="s">
        <v>2754</v>
      </c>
      <c r="J939" s="661" t="s">
        <v>2491</v>
      </c>
      <c r="K939" s="661" t="s">
        <v>2492</v>
      </c>
      <c r="L939" s="662">
        <v>156.86000000000001</v>
      </c>
      <c r="M939" s="662">
        <v>1098.02</v>
      </c>
      <c r="N939" s="661">
        <v>7</v>
      </c>
      <c r="O939" s="742">
        <v>5</v>
      </c>
      <c r="P939" s="662">
        <v>941.16000000000008</v>
      </c>
      <c r="Q939" s="677">
        <v>0.85714285714285721</v>
      </c>
      <c r="R939" s="661">
        <v>6</v>
      </c>
      <c r="S939" s="677">
        <v>0.8571428571428571</v>
      </c>
      <c r="T939" s="742">
        <v>4</v>
      </c>
      <c r="U939" s="700">
        <v>0.8</v>
      </c>
    </row>
    <row r="940" spans="1:21" ht="14.4" customHeight="1" x14ac:dyDescent="0.3">
      <c r="A940" s="660">
        <v>11</v>
      </c>
      <c r="B940" s="661" t="s">
        <v>578</v>
      </c>
      <c r="C940" s="661">
        <v>89301112</v>
      </c>
      <c r="D940" s="740" t="s">
        <v>4351</v>
      </c>
      <c r="E940" s="741" t="s">
        <v>2635</v>
      </c>
      <c r="F940" s="661" t="s">
        <v>2621</v>
      </c>
      <c r="G940" s="661" t="s">
        <v>2654</v>
      </c>
      <c r="H940" s="661" t="s">
        <v>579</v>
      </c>
      <c r="I940" s="661" t="s">
        <v>3483</v>
      </c>
      <c r="J940" s="661" t="s">
        <v>2937</v>
      </c>
      <c r="K940" s="661" t="s">
        <v>3484</v>
      </c>
      <c r="L940" s="662">
        <v>156.86000000000001</v>
      </c>
      <c r="M940" s="662">
        <v>156.86000000000001</v>
      </c>
      <c r="N940" s="661">
        <v>1</v>
      </c>
      <c r="O940" s="742">
        <v>1</v>
      </c>
      <c r="P940" s="662">
        <v>156.86000000000001</v>
      </c>
      <c r="Q940" s="677">
        <v>1</v>
      </c>
      <c r="R940" s="661">
        <v>1</v>
      </c>
      <c r="S940" s="677">
        <v>1</v>
      </c>
      <c r="T940" s="742">
        <v>1</v>
      </c>
      <c r="U940" s="700">
        <v>1</v>
      </c>
    </row>
    <row r="941" spans="1:21" ht="14.4" customHeight="1" x14ac:dyDescent="0.3">
      <c r="A941" s="660">
        <v>11</v>
      </c>
      <c r="B941" s="661" t="s">
        <v>578</v>
      </c>
      <c r="C941" s="661">
        <v>89301112</v>
      </c>
      <c r="D941" s="740" t="s">
        <v>4351</v>
      </c>
      <c r="E941" s="741" t="s">
        <v>2635</v>
      </c>
      <c r="F941" s="661" t="s">
        <v>2621</v>
      </c>
      <c r="G941" s="661" t="s">
        <v>3088</v>
      </c>
      <c r="H941" s="661" t="s">
        <v>579</v>
      </c>
      <c r="I941" s="661" t="s">
        <v>3485</v>
      </c>
      <c r="J941" s="661" t="s">
        <v>3090</v>
      </c>
      <c r="K941" s="661" t="s">
        <v>3486</v>
      </c>
      <c r="L941" s="662">
        <v>83.48</v>
      </c>
      <c r="M941" s="662">
        <v>2003.52</v>
      </c>
      <c r="N941" s="661">
        <v>24</v>
      </c>
      <c r="O941" s="742">
        <v>4</v>
      </c>
      <c r="P941" s="662">
        <v>2003.52</v>
      </c>
      <c r="Q941" s="677">
        <v>1</v>
      </c>
      <c r="R941" s="661">
        <v>24</v>
      </c>
      <c r="S941" s="677">
        <v>1</v>
      </c>
      <c r="T941" s="742">
        <v>4</v>
      </c>
      <c r="U941" s="700">
        <v>1</v>
      </c>
    </row>
    <row r="942" spans="1:21" ht="14.4" customHeight="1" x14ac:dyDescent="0.3">
      <c r="A942" s="660">
        <v>11</v>
      </c>
      <c r="B942" s="661" t="s">
        <v>578</v>
      </c>
      <c r="C942" s="661">
        <v>89301112</v>
      </c>
      <c r="D942" s="740" t="s">
        <v>4351</v>
      </c>
      <c r="E942" s="741" t="s">
        <v>2635</v>
      </c>
      <c r="F942" s="661" t="s">
        <v>2621</v>
      </c>
      <c r="G942" s="661" t="s">
        <v>2704</v>
      </c>
      <c r="H942" s="661" t="s">
        <v>579</v>
      </c>
      <c r="I942" s="661" t="s">
        <v>779</v>
      </c>
      <c r="J942" s="661" t="s">
        <v>2944</v>
      </c>
      <c r="K942" s="661" t="s">
        <v>2945</v>
      </c>
      <c r="L942" s="662">
        <v>0</v>
      </c>
      <c r="M942" s="662">
        <v>0</v>
      </c>
      <c r="N942" s="661">
        <v>1</v>
      </c>
      <c r="O942" s="742">
        <v>1</v>
      </c>
      <c r="P942" s="662">
        <v>0</v>
      </c>
      <c r="Q942" s="677"/>
      <c r="R942" s="661">
        <v>1</v>
      </c>
      <c r="S942" s="677">
        <v>1</v>
      </c>
      <c r="T942" s="742">
        <v>1</v>
      </c>
      <c r="U942" s="700">
        <v>1</v>
      </c>
    </row>
    <row r="943" spans="1:21" ht="14.4" customHeight="1" x14ac:dyDescent="0.3">
      <c r="A943" s="660">
        <v>11</v>
      </c>
      <c r="B943" s="661" t="s">
        <v>578</v>
      </c>
      <c r="C943" s="661">
        <v>89301112</v>
      </c>
      <c r="D943" s="740" t="s">
        <v>4351</v>
      </c>
      <c r="E943" s="741" t="s">
        <v>2635</v>
      </c>
      <c r="F943" s="661" t="s">
        <v>2621</v>
      </c>
      <c r="G943" s="661" t="s">
        <v>2655</v>
      </c>
      <c r="H943" s="661" t="s">
        <v>1059</v>
      </c>
      <c r="I943" s="661" t="s">
        <v>1243</v>
      </c>
      <c r="J943" s="661" t="s">
        <v>1244</v>
      </c>
      <c r="K943" s="661" t="s">
        <v>1578</v>
      </c>
      <c r="L943" s="662">
        <v>178.27</v>
      </c>
      <c r="M943" s="662">
        <v>713.08</v>
      </c>
      <c r="N943" s="661">
        <v>4</v>
      </c>
      <c r="O943" s="742">
        <v>3</v>
      </c>
      <c r="P943" s="662">
        <v>178.27</v>
      </c>
      <c r="Q943" s="677">
        <v>0.25</v>
      </c>
      <c r="R943" s="661">
        <v>1</v>
      </c>
      <c r="S943" s="677">
        <v>0.25</v>
      </c>
      <c r="T943" s="742">
        <v>1</v>
      </c>
      <c r="U943" s="700">
        <v>0.33333333333333331</v>
      </c>
    </row>
    <row r="944" spans="1:21" ht="14.4" customHeight="1" x14ac:dyDescent="0.3">
      <c r="A944" s="660">
        <v>11</v>
      </c>
      <c r="B944" s="661" t="s">
        <v>578</v>
      </c>
      <c r="C944" s="661">
        <v>89301112</v>
      </c>
      <c r="D944" s="740" t="s">
        <v>4351</v>
      </c>
      <c r="E944" s="741" t="s">
        <v>2635</v>
      </c>
      <c r="F944" s="661" t="s">
        <v>2621</v>
      </c>
      <c r="G944" s="661" t="s">
        <v>2655</v>
      </c>
      <c r="H944" s="661" t="s">
        <v>1059</v>
      </c>
      <c r="I944" s="661" t="s">
        <v>1243</v>
      </c>
      <c r="J944" s="661" t="s">
        <v>1244</v>
      </c>
      <c r="K944" s="661" t="s">
        <v>1578</v>
      </c>
      <c r="L944" s="662">
        <v>184.22</v>
      </c>
      <c r="M944" s="662">
        <v>2394.86</v>
      </c>
      <c r="N944" s="661">
        <v>13</v>
      </c>
      <c r="O944" s="742">
        <v>4</v>
      </c>
      <c r="P944" s="662">
        <v>736.88</v>
      </c>
      <c r="Q944" s="677">
        <v>0.30769230769230765</v>
      </c>
      <c r="R944" s="661">
        <v>4</v>
      </c>
      <c r="S944" s="677">
        <v>0.30769230769230771</v>
      </c>
      <c r="T944" s="742">
        <v>2</v>
      </c>
      <c r="U944" s="700">
        <v>0.5</v>
      </c>
    </row>
    <row r="945" spans="1:21" ht="14.4" customHeight="1" x14ac:dyDescent="0.3">
      <c r="A945" s="660">
        <v>11</v>
      </c>
      <c r="B945" s="661" t="s">
        <v>578</v>
      </c>
      <c r="C945" s="661">
        <v>89301112</v>
      </c>
      <c r="D945" s="740" t="s">
        <v>4351</v>
      </c>
      <c r="E945" s="741" t="s">
        <v>2635</v>
      </c>
      <c r="F945" s="661" t="s">
        <v>2621</v>
      </c>
      <c r="G945" s="661" t="s">
        <v>2755</v>
      </c>
      <c r="H945" s="661" t="s">
        <v>1059</v>
      </c>
      <c r="I945" s="661" t="s">
        <v>1247</v>
      </c>
      <c r="J945" s="661" t="s">
        <v>1248</v>
      </c>
      <c r="K945" s="661" t="s">
        <v>1578</v>
      </c>
      <c r="L945" s="662">
        <v>69.86</v>
      </c>
      <c r="M945" s="662">
        <v>628.74</v>
      </c>
      <c r="N945" s="661">
        <v>9</v>
      </c>
      <c r="O945" s="742">
        <v>2.5</v>
      </c>
      <c r="P945" s="662">
        <v>349.3</v>
      </c>
      <c r="Q945" s="677">
        <v>0.55555555555555558</v>
      </c>
      <c r="R945" s="661">
        <v>5</v>
      </c>
      <c r="S945" s="677">
        <v>0.55555555555555558</v>
      </c>
      <c r="T945" s="742">
        <v>1</v>
      </c>
      <c r="U945" s="700">
        <v>0.4</v>
      </c>
    </row>
    <row r="946" spans="1:21" ht="14.4" customHeight="1" x14ac:dyDescent="0.3">
      <c r="A946" s="660">
        <v>11</v>
      </c>
      <c r="B946" s="661" t="s">
        <v>578</v>
      </c>
      <c r="C946" s="661">
        <v>89301112</v>
      </c>
      <c r="D946" s="740" t="s">
        <v>4351</v>
      </c>
      <c r="E946" s="741" t="s">
        <v>2635</v>
      </c>
      <c r="F946" s="661" t="s">
        <v>2621</v>
      </c>
      <c r="G946" s="661" t="s">
        <v>2824</v>
      </c>
      <c r="H946" s="661" t="s">
        <v>579</v>
      </c>
      <c r="I946" s="661" t="s">
        <v>926</v>
      </c>
      <c r="J946" s="661" t="s">
        <v>927</v>
      </c>
      <c r="K946" s="661" t="s">
        <v>928</v>
      </c>
      <c r="L946" s="662">
        <v>84.78</v>
      </c>
      <c r="M946" s="662">
        <v>254.34</v>
      </c>
      <c r="N946" s="661">
        <v>3</v>
      </c>
      <c r="O946" s="742">
        <v>1.5</v>
      </c>
      <c r="P946" s="662">
        <v>84.78</v>
      </c>
      <c r="Q946" s="677">
        <v>0.33333333333333331</v>
      </c>
      <c r="R946" s="661">
        <v>1</v>
      </c>
      <c r="S946" s="677">
        <v>0.33333333333333331</v>
      </c>
      <c r="T946" s="742">
        <v>1</v>
      </c>
      <c r="U946" s="700">
        <v>0.66666666666666663</v>
      </c>
    </row>
    <row r="947" spans="1:21" ht="14.4" customHeight="1" x14ac:dyDescent="0.3">
      <c r="A947" s="660">
        <v>11</v>
      </c>
      <c r="B947" s="661" t="s">
        <v>578</v>
      </c>
      <c r="C947" s="661">
        <v>89301112</v>
      </c>
      <c r="D947" s="740" t="s">
        <v>4351</v>
      </c>
      <c r="E947" s="741" t="s">
        <v>2635</v>
      </c>
      <c r="F947" s="661" t="s">
        <v>2621</v>
      </c>
      <c r="G947" s="661" t="s">
        <v>2824</v>
      </c>
      <c r="H947" s="661" t="s">
        <v>579</v>
      </c>
      <c r="I947" s="661" t="s">
        <v>3487</v>
      </c>
      <c r="J947" s="661" t="s">
        <v>2826</v>
      </c>
      <c r="K947" s="661" t="s">
        <v>1147</v>
      </c>
      <c r="L947" s="662">
        <v>0</v>
      </c>
      <c r="M947" s="662">
        <v>0</v>
      </c>
      <c r="N947" s="661">
        <v>2</v>
      </c>
      <c r="O947" s="742">
        <v>2</v>
      </c>
      <c r="P947" s="662">
        <v>0</v>
      </c>
      <c r="Q947" s="677"/>
      <c r="R947" s="661">
        <v>2</v>
      </c>
      <c r="S947" s="677">
        <v>1</v>
      </c>
      <c r="T947" s="742">
        <v>2</v>
      </c>
      <c r="U947" s="700">
        <v>1</v>
      </c>
    </row>
    <row r="948" spans="1:21" ht="14.4" customHeight="1" x14ac:dyDescent="0.3">
      <c r="A948" s="660">
        <v>11</v>
      </c>
      <c r="B948" s="661" t="s">
        <v>578</v>
      </c>
      <c r="C948" s="661">
        <v>89301112</v>
      </c>
      <c r="D948" s="740" t="s">
        <v>4351</v>
      </c>
      <c r="E948" s="741" t="s">
        <v>2635</v>
      </c>
      <c r="F948" s="661" t="s">
        <v>2621</v>
      </c>
      <c r="G948" s="661" t="s">
        <v>2824</v>
      </c>
      <c r="H948" s="661" t="s">
        <v>579</v>
      </c>
      <c r="I948" s="661" t="s">
        <v>1630</v>
      </c>
      <c r="J948" s="661" t="s">
        <v>1631</v>
      </c>
      <c r="K948" s="661" t="s">
        <v>1147</v>
      </c>
      <c r="L948" s="662">
        <v>59.55</v>
      </c>
      <c r="M948" s="662">
        <v>59.55</v>
      </c>
      <c r="N948" s="661">
        <v>1</v>
      </c>
      <c r="O948" s="742">
        <v>1</v>
      </c>
      <c r="P948" s="662"/>
      <c r="Q948" s="677">
        <v>0</v>
      </c>
      <c r="R948" s="661"/>
      <c r="S948" s="677">
        <v>0</v>
      </c>
      <c r="T948" s="742"/>
      <c r="U948" s="700">
        <v>0</v>
      </c>
    </row>
    <row r="949" spans="1:21" ht="14.4" customHeight="1" x14ac:dyDescent="0.3">
      <c r="A949" s="660">
        <v>11</v>
      </c>
      <c r="B949" s="661" t="s">
        <v>578</v>
      </c>
      <c r="C949" s="661">
        <v>89301112</v>
      </c>
      <c r="D949" s="740" t="s">
        <v>4351</v>
      </c>
      <c r="E949" s="741" t="s">
        <v>2635</v>
      </c>
      <c r="F949" s="661" t="s">
        <v>2621</v>
      </c>
      <c r="G949" s="661" t="s">
        <v>2824</v>
      </c>
      <c r="H949" s="661" t="s">
        <v>579</v>
      </c>
      <c r="I949" s="661" t="s">
        <v>2825</v>
      </c>
      <c r="J949" s="661" t="s">
        <v>2826</v>
      </c>
      <c r="K949" s="661" t="s">
        <v>2827</v>
      </c>
      <c r="L949" s="662">
        <v>37.68</v>
      </c>
      <c r="M949" s="662">
        <v>75.36</v>
      </c>
      <c r="N949" s="661">
        <v>2</v>
      </c>
      <c r="O949" s="742">
        <v>2</v>
      </c>
      <c r="P949" s="662">
        <v>75.36</v>
      </c>
      <c r="Q949" s="677">
        <v>1</v>
      </c>
      <c r="R949" s="661">
        <v>2</v>
      </c>
      <c r="S949" s="677">
        <v>1</v>
      </c>
      <c r="T949" s="742">
        <v>2</v>
      </c>
      <c r="U949" s="700">
        <v>1</v>
      </c>
    </row>
    <row r="950" spans="1:21" ht="14.4" customHeight="1" x14ac:dyDescent="0.3">
      <c r="A950" s="660">
        <v>11</v>
      </c>
      <c r="B950" s="661" t="s">
        <v>578</v>
      </c>
      <c r="C950" s="661">
        <v>89301112</v>
      </c>
      <c r="D950" s="740" t="s">
        <v>4351</v>
      </c>
      <c r="E950" s="741" t="s">
        <v>2635</v>
      </c>
      <c r="F950" s="661" t="s">
        <v>2621</v>
      </c>
      <c r="G950" s="661" t="s">
        <v>2824</v>
      </c>
      <c r="H950" s="661" t="s">
        <v>579</v>
      </c>
      <c r="I950" s="661" t="s">
        <v>2825</v>
      </c>
      <c r="J950" s="661" t="s">
        <v>2826</v>
      </c>
      <c r="K950" s="661" t="s">
        <v>2827</v>
      </c>
      <c r="L950" s="662">
        <v>39.700000000000003</v>
      </c>
      <c r="M950" s="662">
        <v>39.700000000000003</v>
      </c>
      <c r="N950" s="661">
        <v>1</v>
      </c>
      <c r="O950" s="742">
        <v>1</v>
      </c>
      <c r="P950" s="662">
        <v>39.700000000000003</v>
      </c>
      <c r="Q950" s="677">
        <v>1</v>
      </c>
      <c r="R950" s="661">
        <v>1</v>
      </c>
      <c r="S950" s="677">
        <v>1</v>
      </c>
      <c r="T950" s="742">
        <v>1</v>
      </c>
      <c r="U950" s="700">
        <v>1</v>
      </c>
    </row>
    <row r="951" spans="1:21" ht="14.4" customHeight="1" x14ac:dyDescent="0.3">
      <c r="A951" s="660">
        <v>11</v>
      </c>
      <c r="B951" s="661" t="s">
        <v>578</v>
      </c>
      <c r="C951" s="661">
        <v>89301112</v>
      </c>
      <c r="D951" s="740" t="s">
        <v>4351</v>
      </c>
      <c r="E951" s="741" t="s">
        <v>2635</v>
      </c>
      <c r="F951" s="661" t="s">
        <v>2621</v>
      </c>
      <c r="G951" s="661" t="s">
        <v>2824</v>
      </c>
      <c r="H951" s="661" t="s">
        <v>579</v>
      </c>
      <c r="I951" s="661" t="s">
        <v>2964</v>
      </c>
      <c r="J951" s="661" t="s">
        <v>2962</v>
      </c>
      <c r="K951" s="661" t="s">
        <v>2965</v>
      </c>
      <c r="L951" s="662">
        <v>0</v>
      </c>
      <c r="M951" s="662">
        <v>0</v>
      </c>
      <c r="N951" s="661">
        <v>1</v>
      </c>
      <c r="O951" s="742">
        <v>1</v>
      </c>
      <c r="P951" s="662">
        <v>0</v>
      </c>
      <c r="Q951" s="677"/>
      <c r="R951" s="661">
        <v>1</v>
      </c>
      <c r="S951" s="677">
        <v>1</v>
      </c>
      <c r="T951" s="742">
        <v>1</v>
      </c>
      <c r="U951" s="700">
        <v>1</v>
      </c>
    </row>
    <row r="952" spans="1:21" ht="14.4" customHeight="1" x14ac:dyDescent="0.3">
      <c r="A952" s="660">
        <v>11</v>
      </c>
      <c r="B952" s="661" t="s">
        <v>578</v>
      </c>
      <c r="C952" s="661">
        <v>89301112</v>
      </c>
      <c r="D952" s="740" t="s">
        <v>4351</v>
      </c>
      <c r="E952" s="741" t="s">
        <v>2635</v>
      </c>
      <c r="F952" s="661" t="s">
        <v>2621</v>
      </c>
      <c r="G952" s="661" t="s">
        <v>2740</v>
      </c>
      <c r="H952" s="661" t="s">
        <v>579</v>
      </c>
      <c r="I952" s="661" t="s">
        <v>2971</v>
      </c>
      <c r="J952" s="661" t="s">
        <v>683</v>
      </c>
      <c r="K952" s="661" t="s">
        <v>2529</v>
      </c>
      <c r="L952" s="662">
        <v>115.3</v>
      </c>
      <c r="M952" s="662">
        <v>115.3</v>
      </c>
      <c r="N952" s="661">
        <v>1</v>
      </c>
      <c r="O952" s="742">
        <v>1</v>
      </c>
      <c r="P952" s="662">
        <v>115.3</v>
      </c>
      <c r="Q952" s="677">
        <v>1</v>
      </c>
      <c r="R952" s="661">
        <v>1</v>
      </c>
      <c r="S952" s="677">
        <v>1</v>
      </c>
      <c r="T952" s="742">
        <v>1</v>
      </c>
      <c r="U952" s="700">
        <v>1</v>
      </c>
    </row>
    <row r="953" spans="1:21" ht="14.4" customHeight="1" x14ac:dyDescent="0.3">
      <c r="A953" s="660">
        <v>11</v>
      </c>
      <c r="B953" s="661" t="s">
        <v>578</v>
      </c>
      <c r="C953" s="661">
        <v>89301112</v>
      </c>
      <c r="D953" s="740" t="s">
        <v>4351</v>
      </c>
      <c r="E953" s="741" t="s">
        <v>2635</v>
      </c>
      <c r="F953" s="661" t="s">
        <v>2621</v>
      </c>
      <c r="G953" s="661" t="s">
        <v>2874</v>
      </c>
      <c r="H953" s="661" t="s">
        <v>579</v>
      </c>
      <c r="I953" s="661" t="s">
        <v>3488</v>
      </c>
      <c r="J953" s="661" t="s">
        <v>2875</v>
      </c>
      <c r="K953" s="661" t="s">
        <v>3489</v>
      </c>
      <c r="L953" s="662">
        <v>386.72</v>
      </c>
      <c r="M953" s="662">
        <v>386.72</v>
      </c>
      <c r="N953" s="661">
        <v>1</v>
      </c>
      <c r="O953" s="742">
        <v>1</v>
      </c>
      <c r="P953" s="662">
        <v>386.72</v>
      </c>
      <c r="Q953" s="677">
        <v>1</v>
      </c>
      <c r="R953" s="661">
        <v>1</v>
      </c>
      <c r="S953" s="677">
        <v>1</v>
      </c>
      <c r="T953" s="742">
        <v>1</v>
      </c>
      <c r="U953" s="700">
        <v>1</v>
      </c>
    </row>
    <row r="954" spans="1:21" ht="14.4" customHeight="1" x14ac:dyDescent="0.3">
      <c r="A954" s="660">
        <v>11</v>
      </c>
      <c r="B954" s="661" t="s">
        <v>578</v>
      </c>
      <c r="C954" s="661">
        <v>89301112</v>
      </c>
      <c r="D954" s="740" t="s">
        <v>4351</v>
      </c>
      <c r="E954" s="741" t="s">
        <v>2635</v>
      </c>
      <c r="F954" s="661" t="s">
        <v>2621</v>
      </c>
      <c r="G954" s="661" t="s">
        <v>2976</v>
      </c>
      <c r="H954" s="661" t="s">
        <v>579</v>
      </c>
      <c r="I954" s="661" t="s">
        <v>2004</v>
      </c>
      <c r="J954" s="661" t="s">
        <v>2005</v>
      </c>
      <c r="K954" s="661" t="s">
        <v>2977</v>
      </c>
      <c r="L954" s="662">
        <v>163.9</v>
      </c>
      <c r="M954" s="662">
        <v>491.70000000000005</v>
      </c>
      <c r="N954" s="661">
        <v>3</v>
      </c>
      <c r="O954" s="742">
        <v>0.5</v>
      </c>
      <c r="P954" s="662">
        <v>491.70000000000005</v>
      </c>
      <c r="Q954" s="677">
        <v>1</v>
      </c>
      <c r="R954" s="661">
        <v>3</v>
      </c>
      <c r="S954" s="677">
        <v>1</v>
      </c>
      <c r="T954" s="742">
        <v>0.5</v>
      </c>
      <c r="U954" s="700">
        <v>1</v>
      </c>
    </row>
    <row r="955" spans="1:21" ht="14.4" customHeight="1" x14ac:dyDescent="0.3">
      <c r="A955" s="660">
        <v>11</v>
      </c>
      <c r="B955" s="661" t="s">
        <v>578</v>
      </c>
      <c r="C955" s="661">
        <v>89301112</v>
      </c>
      <c r="D955" s="740" t="s">
        <v>4351</v>
      </c>
      <c r="E955" s="741" t="s">
        <v>2635</v>
      </c>
      <c r="F955" s="661" t="s">
        <v>2621</v>
      </c>
      <c r="G955" s="661" t="s">
        <v>3111</v>
      </c>
      <c r="H955" s="661" t="s">
        <v>579</v>
      </c>
      <c r="I955" s="661" t="s">
        <v>3490</v>
      </c>
      <c r="J955" s="661" t="s">
        <v>3491</v>
      </c>
      <c r="K955" s="661" t="s">
        <v>3492</v>
      </c>
      <c r="L955" s="662">
        <v>0</v>
      </c>
      <c r="M955" s="662">
        <v>0</v>
      </c>
      <c r="N955" s="661">
        <v>1</v>
      </c>
      <c r="O955" s="742">
        <v>1</v>
      </c>
      <c r="P955" s="662">
        <v>0</v>
      </c>
      <c r="Q955" s="677"/>
      <c r="R955" s="661">
        <v>1</v>
      </c>
      <c r="S955" s="677">
        <v>1</v>
      </c>
      <c r="T955" s="742">
        <v>1</v>
      </c>
      <c r="U955" s="700">
        <v>1</v>
      </c>
    </row>
    <row r="956" spans="1:21" ht="14.4" customHeight="1" x14ac:dyDescent="0.3">
      <c r="A956" s="660">
        <v>11</v>
      </c>
      <c r="B956" s="661" t="s">
        <v>578</v>
      </c>
      <c r="C956" s="661">
        <v>89301112</v>
      </c>
      <c r="D956" s="740" t="s">
        <v>4351</v>
      </c>
      <c r="E956" s="741" t="s">
        <v>2635</v>
      </c>
      <c r="F956" s="661" t="s">
        <v>2621</v>
      </c>
      <c r="G956" s="661" t="s">
        <v>2729</v>
      </c>
      <c r="H956" s="661" t="s">
        <v>579</v>
      </c>
      <c r="I956" s="661" t="s">
        <v>914</v>
      </c>
      <c r="J956" s="661" t="s">
        <v>915</v>
      </c>
      <c r="K956" s="661" t="s">
        <v>2730</v>
      </c>
      <c r="L956" s="662">
        <v>63.67</v>
      </c>
      <c r="M956" s="662">
        <v>127.34</v>
      </c>
      <c r="N956" s="661">
        <v>2</v>
      </c>
      <c r="O956" s="742">
        <v>0.5</v>
      </c>
      <c r="P956" s="662">
        <v>127.34</v>
      </c>
      <c r="Q956" s="677">
        <v>1</v>
      </c>
      <c r="R956" s="661">
        <v>2</v>
      </c>
      <c r="S956" s="677">
        <v>1</v>
      </c>
      <c r="T956" s="742">
        <v>0.5</v>
      </c>
      <c r="U956" s="700">
        <v>1</v>
      </c>
    </row>
    <row r="957" spans="1:21" ht="14.4" customHeight="1" x14ac:dyDescent="0.3">
      <c r="A957" s="660">
        <v>11</v>
      </c>
      <c r="B957" s="661" t="s">
        <v>578</v>
      </c>
      <c r="C957" s="661">
        <v>89301112</v>
      </c>
      <c r="D957" s="740" t="s">
        <v>4351</v>
      </c>
      <c r="E957" s="741" t="s">
        <v>2635</v>
      </c>
      <c r="F957" s="661" t="s">
        <v>2621</v>
      </c>
      <c r="G957" s="661" t="s">
        <v>2662</v>
      </c>
      <c r="H957" s="661" t="s">
        <v>579</v>
      </c>
      <c r="I957" s="661" t="s">
        <v>839</v>
      </c>
      <c r="J957" s="661" t="s">
        <v>840</v>
      </c>
      <c r="K957" s="661" t="s">
        <v>2663</v>
      </c>
      <c r="L957" s="662">
        <v>0</v>
      </c>
      <c r="M957" s="662">
        <v>0</v>
      </c>
      <c r="N957" s="661">
        <v>6</v>
      </c>
      <c r="O957" s="742">
        <v>2.5</v>
      </c>
      <c r="P957" s="662">
        <v>0</v>
      </c>
      <c r="Q957" s="677"/>
      <c r="R957" s="661">
        <v>1</v>
      </c>
      <c r="S957" s="677">
        <v>0.16666666666666666</v>
      </c>
      <c r="T957" s="742">
        <v>1</v>
      </c>
      <c r="U957" s="700">
        <v>0.4</v>
      </c>
    </row>
    <row r="958" spans="1:21" ht="14.4" customHeight="1" x14ac:dyDescent="0.3">
      <c r="A958" s="660">
        <v>11</v>
      </c>
      <c r="B958" s="661" t="s">
        <v>578</v>
      </c>
      <c r="C958" s="661">
        <v>89301112</v>
      </c>
      <c r="D958" s="740" t="s">
        <v>4351</v>
      </c>
      <c r="E958" s="741" t="s">
        <v>2635</v>
      </c>
      <c r="F958" s="661" t="s">
        <v>2621</v>
      </c>
      <c r="G958" s="661" t="s">
        <v>2742</v>
      </c>
      <c r="H958" s="661" t="s">
        <v>1059</v>
      </c>
      <c r="I958" s="661" t="s">
        <v>2760</v>
      </c>
      <c r="J958" s="661" t="s">
        <v>2761</v>
      </c>
      <c r="K958" s="661" t="s">
        <v>2762</v>
      </c>
      <c r="L958" s="662">
        <v>116.8</v>
      </c>
      <c r="M958" s="662">
        <v>350.4</v>
      </c>
      <c r="N958" s="661">
        <v>3</v>
      </c>
      <c r="O958" s="742">
        <v>1</v>
      </c>
      <c r="P958" s="662">
        <v>350.4</v>
      </c>
      <c r="Q958" s="677">
        <v>1</v>
      </c>
      <c r="R958" s="661">
        <v>3</v>
      </c>
      <c r="S958" s="677">
        <v>1</v>
      </c>
      <c r="T958" s="742">
        <v>1</v>
      </c>
      <c r="U958" s="700">
        <v>1</v>
      </c>
    </row>
    <row r="959" spans="1:21" ht="14.4" customHeight="1" x14ac:dyDescent="0.3">
      <c r="A959" s="660">
        <v>11</v>
      </c>
      <c r="B959" s="661" t="s">
        <v>578</v>
      </c>
      <c r="C959" s="661">
        <v>89301112</v>
      </c>
      <c r="D959" s="740" t="s">
        <v>4351</v>
      </c>
      <c r="E959" s="741" t="s">
        <v>2635</v>
      </c>
      <c r="F959" s="661" t="s">
        <v>2621</v>
      </c>
      <c r="G959" s="661" t="s">
        <v>2666</v>
      </c>
      <c r="H959" s="661" t="s">
        <v>1059</v>
      </c>
      <c r="I959" s="661" t="s">
        <v>1258</v>
      </c>
      <c r="J959" s="661" t="s">
        <v>1259</v>
      </c>
      <c r="K959" s="661" t="s">
        <v>1260</v>
      </c>
      <c r="L959" s="662">
        <v>154.01</v>
      </c>
      <c r="M959" s="662">
        <v>1694.11</v>
      </c>
      <c r="N959" s="661">
        <v>11</v>
      </c>
      <c r="O959" s="742">
        <v>4.5</v>
      </c>
      <c r="P959" s="662">
        <v>770.05</v>
      </c>
      <c r="Q959" s="677">
        <v>0.45454545454545453</v>
      </c>
      <c r="R959" s="661">
        <v>5</v>
      </c>
      <c r="S959" s="677">
        <v>0.45454545454545453</v>
      </c>
      <c r="T959" s="742">
        <v>3</v>
      </c>
      <c r="U959" s="700">
        <v>0.66666666666666663</v>
      </c>
    </row>
    <row r="960" spans="1:21" ht="14.4" customHeight="1" x14ac:dyDescent="0.3">
      <c r="A960" s="660">
        <v>11</v>
      </c>
      <c r="B960" s="661" t="s">
        <v>578</v>
      </c>
      <c r="C960" s="661">
        <v>89301112</v>
      </c>
      <c r="D960" s="740" t="s">
        <v>4351</v>
      </c>
      <c r="E960" s="741" t="s">
        <v>2635</v>
      </c>
      <c r="F960" s="661" t="s">
        <v>2621</v>
      </c>
      <c r="G960" s="661" t="s">
        <v>2666</v>
      </c>
      <c r="H960" s="661" t="s">
        <v>1059</v>
      </c>
      <c r="I960" s="661" t="s">
        <v>3493</v>
      </c>
      <c r="J960" s="661" t="s">
        <v>3494</v>
      </c>
      <c r="K960" s="661" t="s">
        <v>3495</v>
      </c>
      <c r="L960" s="662">
        <v>77.010000000000005</v>
      </c>
      <c r="M960" s="662">
        <v>154.02000000000001</v>
      </c>
      <c r="N960" s="661">
        <v>2</v>
      </c>
      <c r="O960" s="742">
        <v>0.5</v>
      </c>
      <c r="P960" s="662"/>
      <c r="Q960" s="677">
        <v>0</v>
      </c>
      <c r="R960" s="661"/>
      <c r="S960" s="677">
        <v>0</v>
      </c>
      <c r="T960" s="742"/>
      <c r="U960" s="700">
        <v>0</v>
      </c>
    </row>
    <row r="961" spans="1:21" ht="14.4" customHeight="1" x14ac:dyDescent="0.3">
      <c r="A961" s="660">
        <v>11</v>
      </c>
      <c r="B961" s="661" t="s">
        <v>578</v>
      </c>
      <c r="C961" s="661">
        <v>89301112</v>
      </c>
      <c r="D961" s="740" t="s">
        <v>4351</v>
      </c>
      <c r="E961" s="741" t="s">
        <v>2635</v>
      </c>
      <c r="F961" s="661" t="s">
        <v>2621</v>
      </c>
      <c r="G961" s="661" t="s">
        <v>2887</v>
      </c>
      <c r="H961" s="661" t="s">
        <v>579</v>
      </c>
      <c r="I961" s="661" t="s">
        <v>3130</v>
      </c>
      <c r="J961" s="661" t="s">
        <v>3131</v>
      </c>
      <c r="K961" s="661" t="s">
        <v>2890</v>
      </c>
      <c r="L961" s="662">
        <v>1857.43</v>
      </c>
      <c r="M961" s="662">
        <v>1857.43</v>
      </c>
      <c r="N961" s="661">
        <v>1</v>
      </c>
      <c r="O961" s="742">
        <v>1</v>
      </c>
      <c r="P961" s="662">
        <v>1857.43</v>
      </c>
      <c r="Q961" s="677">
        <v>1</v>
      </c>
      <c r="R961" s="661">
        <v>1</v>
      </c>
      <c r="S961" s="677">
        <v>1</v>
      </c>
      <c r="T961" s="742">
        <v>1</v>
      </c>
      <c r="U961" s="700">
        <v>1</v>
      </c>
    </row>
    <row r="962" spans="1:21" ht="14.4" customHeight="1" x14ac:dyDescent="0.3">
      <c r="A962" s="660">
        <v>11</v>
      </c>
      <c r="B962" s="661" t="s">
        <v>578</v>
      </c>
      <c r="C962" s="661">
        <v>89301112</v>
      </c>
      <c r="D962" s="740" t="s">
        <v>4351</v>
      </c>
      <c r="E962" s="741" t="s">
        <v>2635</v>
      </c>
      <c r="F962" s="661" t="s">
        <v>2621</v>
      </c>
      <c r="G962" s="661" t="s">
        <v>3147</v>
      </c>
      <c r="H962" s="661" t="s">
        <v>1059</v>
      </c>
      <c r="I962" s="661" t="s">
        <v>3496</v>
      </c>
      <c r="J962" s="661" t="s">
        <v>1072</v>
      </c>
      <c r="K962" s="661" t="s">
        <v>3013</v>
      </c>
      <c r="L962" s="662">
        <v>81.33</v>
      </c>
      <c r="M962" s="662">
        <v>81.33</v>
      </c>
      <c r="N962" s="661">
        <v>1</v>
      </c>
      <c r="O962" s="742">
        <v>1</v>
      </c>
      <c r="P962" s="662">
        <v>81.33</v>
      </c>
      <c r="Q962" s="677">
        <v>1</v>
      </c>
      <c r="R962" s="661">
        <v>1</v>
      </c>
      <c r="S962" s="677">
        <v>1</v>
      </c>
      <c r="T962" s="742">
        <v>1</v>
      </c>
      <c r="U962" s="700">
        <v>1</v>
      </c>
    </row>
    <row r="963" spans="1:21" ht="14.4" customHeight="1" x14ac:dyDescent="0.3">
      <c r="A963" s="660">
        <v>11</v>
      </c>
      <c r="B963" s="661" t="s">
        <v>578</v>
      </c>
      <c r="C963" s="661">
        <v>89301112</v>
      </c>
      <c r="D963" s="740" t="s">
        <v>4351</v>
      </c>
      <c r="E963" s="741" t="s">
        <v>2635</v>
      </c>
      <c r="F963" s="661" t="s">
        <v>2621</v>
      </c>
      <c r="G963" s="661" t="s">
        <v>2731</v>
      </c>
      <c r="H963" s="661" t="s">
        <v>579</v>
      </c>
      <c r="I963" s="661" t="s">
        <v>3497</v>
      </c>
      <c r="J963" s="661" t="s">
        <v>3498</v>
      </c>
      <c r="K963" s="661" t="s">
        <v>2811</v>
      </c>
      <c r="L963" s="662">
        <v>0</v>
      </c>
      <c r="M963" s="662">
        <v>0</v>
      </c>
      <c r="N963" s="661">
        <v>1</v>
      </c>
      <c r="O963" s="742">
        <v>1</v>
      </c>
      <c r="P963" s="662"/>
      <c r="Q963" s="677"/>
      <c r="R963" s="661"/>
      <c r="S963" s="677">
        <v>0</v>
      </c>
      <c r="T963" s="742"/>
      <c r="U963" s="700">
        <v>0</v>
      </c>
    </row>
    <row r="964" spans="1:21" ht="14.4" customHeight="1" x14ac:dyDescent="0.3">
      <c r="A964" s="660">
        <v>11</v>
      </c>
      <c r="B964" s="661" t="s">
        <v>578</v>
      </c>
      <c r="C964" s="661">
        <v>89301112</v>
      </c>
      <c r="D964" s="740" t="s">
        <v>4351</v>
      </c>
      <c r="E964" s="741" t="s">
        <v>2635</v>
      </c>
      <c r="F964" s="661" t="s">
        <v>2621</v>
      </c>
      <c r="G964" s="661" t="s">
        <v>3151</v>
      </c>
      <c r="H964" s="661" t="s">
        <v>579</v>
      </c>
      <c r="I964" s="661" t="s">
        <v>3152</v>
      </c>
      <c r="J964" s="661" t="s">
        <v>3153</v>
      </c>
      <c r="K964" s="661" t="s">
        <v>2466</v>
      </c>
      <c r="L964" s="662">
        <v>64.13</v>
      </c>
      <c r="M964" s="662">
        <v>128.26</v>
      </c>
      <c r="N964" s="661">
        <v>2</v>
      </c>
      <c r="O964" s="742">
        <v>1.5</v>
      </c>
      <c r="P964" s="662">
        <v>64.13</v>
      </c>
      <c r="Q964" s="677">
        <v>0.5</v>
      </c>
      <c r="R964" s="661">
        <v>1</v>
      </c>
      <c r="S964" s="677">
        <v>0.5</v>
      </c>
      <c r="T964" s="742">
        <v>0.5</v>
      </c>
      <c r="U964" s="700">
        <v>0.33333333333333331</v>
      </c>
    </row>
    <row r="965" spans="1:21" ht="14.4" customHeight="1" x14ac:dyDescent="0.3">
      <c r="A965" s="660">
        <v>11</v>
      </c>
      <c r="B965" s="661" t="s">
        <v>578</v>
      </c>
      <c r="C965" s="661">
        <v>89301112</v>
      </c>
      <c r="D965" s="740" t="s">
        <v>4351</v>
      </c>
      <c r="E965" s="741" t="s">
        <v>2635</v>
      </c>
      <c r="F965" s="661" t="s">
        <v>2621</v>
      </c>
      <c r="G965" s="661" t="s">
        <v>2667</v>
      </c>
      <c r="H965" s="661" t="s">
        <v>1059</v>
      </c>
      <c r="I965" s="661" t="s">
        <v>1173</v>
      </c>
      <c r="J965" s="661" t="s">
        <v>1078</v>
      </c>
      <c r="K965" s="661" t="s">
        <v>1174</v>
      </c>
      <c r="L965" s="662">
        <v>625.29</v>
      </c>
      <c r="M965" s="662">
        <v>2501.16</v>
      </c>
      <c r="N965" s="661">
        <v>4</v>
      </c>
      <c r="O965" s="742">
        <v>3</v>
      </c>
      <c r="P965" s="662">
        <v>2501.16</v>
      </c>
      <c r="Q965" s="677">
        <v>1</v>
      </c>
      <c r="R965" s="661">
        <v>4</v>
      </c>
      <c r="S965" s="677">
        <v>1</v>
      </c>
      <c r="T965" s="742">
        <v>3</v>
      </c>
      <c r="U965" s="700">
        <v>1</v>
      </c>
    </row>
    <row r="966" spans="1:21" ht="14.4" customHeight="1" x14ac:dyDescent="0.3">
      <c r="A966" s="660">
        <v>11</v>
      </c>
      <c r="B966" s="661" t="s">
        <v>578</v>
      </c>
      <c r="C966" s="661">
        <v>89301112</v>
      </c>
      <c r="D966" s="740" t="s">
        <v>4351</v>
      </c>
      <c r="E966" s="741" t="s">
        <v>2635</v>
      </c>
      <c r="F966" s="661" t="s">
        <v>2621</v>
      </c>
      <c r="G966" s="661" t="s">
        <v>2667</v>
      </c>
      <c r="H966" s="661" t="s">
        <v>1059</v>
      </c>
      <c r="I966" s="661" t="s">
        <v>1077</v>
      </c>
      <c r="J966" s="661" t="s">
        <v>1078</v>
      </c>
      <c r="K966" s="661" t="s">
        <v>1079</v>
      </c>
      <c r="L966" s="662">
        <v>937.93</v>
      </c>
      <c r="M966" s="662">
        <v>1875.86</v>
      </c>
      <c r="N966" s="661">
        <v>2</v>
      </c>
      <c r="O966" s="742">
        <v>1.5</v>
      </c>
      <c r="P966" s="662">
        <v>937.93</v>
      </c>
      <c r="Q966" s="677">
        <v>0.5</v>
      </c>
      <c r="R966" s="661">
        <v>1</v>
      </c>
      <c r="S966" s="677">
        <v>0.5</v>
      </c>
      <c r="T966" s="742">
        <v>1</v>
      </c>
      <c r="U966" s="700">
        <v>0.66666666666666663</v>
      </c>
    </row>
    <row r="967" spans="1:21" ht="14.4" customHeight="1" x14ac:dyDescent="0.3">
      <c r="A967" s="660">
        <v>11</v>
      </c>
      <c r="B967" s="661" t="s">
        <v>578</v>
      </c>
      <c r="C967" s="661">
        <v>89301112</v>
      </c>
      <c r="D967" s="740" t="s">
        <v>4351</v>
      </c>
      <c r="E967" s="741" t="s">
        <v>2635</v>
      </c>
      <c r="F967" s="661" t="s">
        <v>2621</v>
      </c>
      <c r="G967" s="661" t="s">
        <v>2668</v>
      </c>
      <c r="H967" s="661" t="s">
        <v>1059</v>
      </c>
      <c r="I967" s="661" t="s">
        <v>1155</v>
      </c>
      <c r="J967" s="661" t="s">
        <v>612</v>
      </c>
      <c r="K967" s="661" t="s">
        <v>2505</v>
      </c>
      <c r="L967" s="662">
        <v>29.78</v>
      </c>
      <c r="M967" s="662">
        <v>29.78</v>
      </c>
      <c r="N967" s="661">
        <v>1</v>
      </c>
      <c r="O967" s="742">
        <v>1</v>
      </c>
      <c r="P967" s="662"/>
      <c r="Q967" s="677">
        <v>0</v>
      </c>
      <c r="R967" s="661"/>
      <c r="S967" s="677">
        <v>0</v>
      </c>
      <c r="T967" s="742"/>
      <c r="U967" s="700">
        <v>0</v>
      </c>
    </row>
    <row r="968" spans="1:21" ht="14.4" customHeight="1" x14ac:dyDescent="0.3">
      <c r="A968" s="660">
        <v>11</v>
      </c>
      <c r="B968" s="661" t="s">
        <v>578</v>
      </c>
      <c r="C968" s="661">
        <v>89301112</v>
      </c>
      <c r="D968" s="740" t="s">
        <v>4351</v>
      </c>
      <c r="E968" s="741" t="s">
        <v>2635</v>
      </c>
      <c r="F968" s="661" t="s">
        <v>2621</v>
      </c>
      <c r="G968" s="661" t="s">
        <v>2668</v>
      </c>
      <c r="H968" s="661" t="s">
        <v>1059</v>
      </c>
      <c r="I968" s="661" t="s">
        <v>1064</v>
      </c>
      <c r="J968" s="661" t="s">
        <v>612</v>
      </c>
      <c r="K968" s="661" t="s">
        <v>613</v>
      </c>
      <c r="L968" s="662">
        <v>96.63</v>
      </c>
      <c r="M968" s="662">
        <v>966.3</v>
      </c>
      <c r="N968" s="661">
        <v>10</v>
      </c>
      <c r="O968" s="742">
        <v>9</v>
      </c>
      <c r="P968" s="662">
        <v>289.89</v>
      </c>
      <c r="Q968" s="677">
        <v>0.3</v>
      </c>
      <c r="R968" s="661">
        <v>3</v>
      </c>
      <c r="S968" s="677">
        <v>0.3</v>
      </c>
      <c r="T968" s="742">
        <v>3</v>
      </c>
      <c r="U968" s="700">
        <v>0.33333333333333331</v>
      </c>
    </row>
    <row r="969" spans="1:21" ht="14.4" customHeight="1" x14ac:dyDescent="0.3">
      <c r="A969" s="660">
        <v>11</v>
      </c>
      <c r="B969" s="661" t="s">
        <v>578</v>
      </c>
      <c r="C969" s="661">
        <v>89301112</v>
      </c>
      <c r="D969" s="740" t="s">
        <v>4351</v>
      </c>
      <c r="E969" s="741" t="s">
        <v>2635</v>
      </c>
      <c r="F969" s="661" t="s">
        <v>2621</v>
      </c>
      <c r="G969" s="661" t="s">
        <v>2668</v>
      </c>
      <c r="H969" s="661" t="s">
        <v>1059</v>
      </c>
      <c r="I969" s="661" t="s">
        <v>1064</v>
      </c>
      <c r="J969" s="661" t="s">
        <v>612</v>
      </c>
      <c r="K969" s="661" t="s">
        <v>613</v>
      </c>
      <c r="L969" s="662">
        <v>59.55</v>
      </c>
      <c r="M969" s="662">
        <v>357.29999999999995</v>
      </c>
      <c r="N969" s="661">
        <v>6</v>
      </c>
      <c r="O969" s="742">
        <v>4.5</v>
      </c>
      <c r="P969" s="662">
        <v>119.1</v>
      </c>
      <c r="Q969" s="677">
        <v>0.33333333333333337</v>
      </c>
      <c r="R969" s="661">
        <v>2</v>
      </c>
      <c r="S969" s="677">
        <v>0.33333333333333331</v>
      </c>
      <c r="T969" s="742">
        <v>1.5</v>
      </c>
      <c r="U969" s="700">
        <v>0.33333333333333331</v>
      </c>
    </row>
    <row r="970" spans="1:21" ht="14.4" customHeight="1" x14ac:dyDescent="0.3">
      <c r="A970" s="660">
        <v>11</v>
      </c>
      <c r="B970" s="661" t="s">
        <v>578</v>
      </c>
      <c r="C970" s="661">
        <v>89301112</v>
      </c>
      <c r="D970" s="740" t="s">
        <v>4351</v>
      </c>
      <c r="E970" s="741" t="s">
        <v>2635</v>
      </c>
      <c r="F970" s="661" t="s">
        <v>2621</v>
      </c>
      <c r="G970" s="661" t="s">
        <v>2668</v>
      </c>
      <c r="H970" s="661" t="s">
        <v>579</v>
      </c>
      <c r="I970" s="661" t="s">
        <v>2177</v>
      </c>
      <c r="J970" s="661" t="s">
        <v>612</v>
      </c>
      <c r="K970" s="661" t="s">
        <v>2735</v>
      </c>
      <c r="L970" s="662">
        <v>96.63</v>
      </c>
      <c r="M970" s="662">
        <v>483.15</v>
      </c>
      <c r="N970" s="661">
        <v>5</v>
      </c>
      <c r="O970" s="742">
        <v>3</v>
      </c>
      <c r="P970" s="662">
        <v>96.63</v>
      </c>
      <c r="Q970" s="677">
        <v>0.2</v>
      </c>
      <c r="R970" s="661">
        <v>1</v>
      </c>
      <c r="S970" s="677">
        <v>0.2</v>
      </c>
      <c r="T970" s="742">
        <v>1</v>
      </c>
      <c r="U970" s="700">
        <v>0.33333333333333331</v>
      </c>
    </row>
    <row r="971" spans="1:21" ht="14.4" customHeight="1" x14ac:dyDescent="0.3">
      <c r="A971" s="660">
        <v>11</v>
      </c>
      <c r="B971" s="661" t="s">
        <v>578</v>
      </c>
      <c r="C971" s="661">
        <v>89301112</v>
      </c>
      <c r="D971" s="740" t="s">
        <v>4351</v>
      </c>
      <c r="E971" s="741" t="s">
        <v>2635</v>
      </c>
      <c r="F971" s="661" t="s">
        <v>2621</v>
      </c>
      <c r="G971" s="661" t="s">
        <v>2668</v>
      </c>
      <c r="H971" s="661" t="s">
        <v>579</v>
      </c>
      <c r="I971" s="661" t="s">
        <v>2177</v>
      </c>
      <c r="J971" s="661" t="s">
        <v>612</v>
      </c>
      <c r="K971" s="661" t="s">
        <v>2735</v>
      </c>
      <c r="L971" s="662">
        <v>59.55</v>
      </c>
      <c r="M971" s="662">
        <v>178.64999999999998</v>
      </c>
      <c r="N971" s="661">
        <v>3</v>
      </c>
      <c r="O971" s="742">
        <v>1.5</v>
      </c>
      <c r="P971" s="662">
        <v>119.1</v>
      </c>
      <c r="Q971" s="677">
        <v>0.66666666666666674</v>
      </c>
      <c r="R971" s="661">
        <v>2</v>
      </c>
      <c r="S971" s="677">
        <v>0.66666666666666663</v>
      </c>
      <c r="T971" s="742">
        <v>0.5</v>
      </c>
      <c r="U971" s="700">
        <v>0.33333333333333331</v>
      </c>
    </row>
    <row r="972" spans="1:21" ht="14.4" customHeight="1" x14ac:dyDescent="0.3">
      <c r="A972" s="660">
        <v>11</v>
      </c>
      <c r="B972" s="661" t="s">
        <v>578</v>
      </c>
      <c r="C972" s="661">
        <v>89301112</v>
      </c>
      <c r="D972" s="740" t="s">
        <v>4351</v>
      </c>
      <c r="E972" s="741" t="s">
        <v>2635</v>
      </c>
      <c r="F972" s="661" t="s">
        <v>2621</v>
      </c>
      <c r="G972" s="661" t="s">
        <v>3167</v>
      </c>
      <c r="H972" s="661" t="s">
        <v>579</v>
      </c>
      <c r="I972" s="661" t="s">
        <v>3499</v>
      </c>
      <c r="J972" s="661" t="s">
        <v>1738</v>
      </c>
      <c r="K972" s="661" t="s">
        <v>1739</v>
      </c>
      <c r="L972" s="662">
        <v>169</v>
      </c>
      <c r="M972" s="662">
        <v>169</v>
      </c>
      <c r="N972" s="661">
        <v>1</v>
      </c>
      <c r="O972" s="742">
        <v>1</v>
      </c>
      <c r="P972" s="662"/>
      <c r="Q972" s="677">
        <v>0</v>
      </c>
      <c r="R972" s="661"/>
      <c r="S972" s="677">
        <v>0</v>
      </c>
      <c r="T972" s="742"/>
      <c r="U972" s="700">
        <v>0</v>
      </c>
    </row>
    <row r="973" spans="1:21" ht="14.4" customHeight="1" x14ac:dyDescent="0.3">
      <c r="A973" s="660">
        <v>11</v>
      </c>
      <c r="B973" s="661" t="s">
        <v>578</v>
      </c>
      <c r="C973" s="661">
        <v>89301112</v>
      </c>
      <c r="D973" s="740" t="s">
        <v>4351</v>
      </c>
      <c r="E973" s="741" t="s">
        <v>2635</v>
      </c>
      <c r="F973" s="661" t="s">
        <v>2621</v>
      </c>
      <c r="G973" s="661" t="s">
        <v>3500</v>
      </c>
      <c r="H973" s="661" t="s">
        <v>579</v>
      </c>
      <c r="I973" s="661" t="s">
        <v>1723</v>
      </c>
      <c r="J973" s="661" t="s">
        <v>3501</v>
      </c>
      <c r="K973" s="661" t="s">
        <v>3502</v>
      </c>
      <c r="L973" s="662">
        <v>103.62</v>
      </c>
      <c r="M973" s="662">
        <v>310.86</v>
      </c>
      <c r="N973" s="661">
        <v>3</v>
      </c>
      <c r="O973" s="742">
        <v>1</v>
      </c>
      <c r="P973" s="662">
        <v>310.86</v>
      </c>
      <c r="Q973" s="677">
        <v>1</v>
      </c>
      <c r="R973" s="661">
        <v>3</v>
      </c>
      <c r="S973" s="677">
        <v>1</v>
      </c>
      <c r="T973" s="742">
        <v>1</v>
      </c>
      <c r="U973" s="700">
        <v>1</v>
      </c>
    </row>
    <row r="974" spans="1:21" ht="14.4" customHeight="1" x14ac:dyDescent="0.3">
      <c r="A974" s="660">
        <v>11</v>
      </c>
      <c r="B974" s="661" t="s">
        <v>578</v>
      </c>
      <c r="C974" s="661">
        <v>89301112</v>
      </c>
      <c r="D974" s="740" t="s">
        <v>4351</v>
      </c>
      <c r="E974" s="741" t="s">
        <v>2635</v>
      </c>
      <c r="F974" s="661" t="s">
        <v>2621</v>
      </c>
      <c r="G974" s="661" t="s">
        <v>3503</v>
      </c>
      <c r="H974" s="661" t="s">
        <v>579</v>
      </c>
      <c r="I974" s="661" t="s">
        <v>3504</v>
      </c>
      <c r="J974" s="661" t="s">
        <v>3505</v>
      </c>
      <c r="K974" s="661" t="s">
        <v>3506</v>
      </c>
      <c r="L974" s="662">
        <v>0</v>
      </c>
      <c r="M974" s="662">
        <v>0</v>
      </c>
      <c r="N974" s="661">
        <v>1</v>
      </c>
      <c r="O974" s="742">
        <v>1</v>
      </c>
      <c r="P974" s="662"/>
      <c r="Q974" s="677"/>
      <c r="R974" s="661"/>
      <c r="S974" s="677">
        <v>0</v>
      </c>
      <c r="T974" s="742"/>
      <c r="U974" s="700">
        <v>0</v>
      </c>
    </row>
    <row r="975" spans="1:21" ht="14.4" customHeight="1" x14ac:dyDescent="0.3">
      <c r="A975" s="660">
        <v>11</v>
      </c>
      <c r="B975" s="661" t="s">
        <v>578</v>
      </c>
      <c r="C975" s="661">
        <v>89301112</v>
      </c>
      <c r="D975" s="740" t="s">
        <v>4351</v>
      </c>
      <c r="E975" s="741" t="s">
        <v>2635</v>
      </c>
      <c r="F975" s="661" t="s">
        <v>2621</v>
      </c>
      <c r="G975" s="661" t="s">
        <v>2763</v>
      </c>
      <c r="H975" s="661" t="s">
        <v>579</v>
      </c>
      <c r="I975" s="661" t="s">
        <v>1896</v>
      </c>
      <c r="J975" s="661" t="s">
        <v>1897</v>
      </c>
      <c r="K975" s="661" t="s">
        <v>2764</v>
      </c>
      <c r="L975" s="662">
        <v>298.48</v>
      </c>
      <c r="M975" s="662">
        <v>1492.4</v>
      </c>
      <c r="N975" s="661">
        <v>5</v>
      </c>
      <c r="O975" s="742">
        <v>2</v>
      </c>
      <c r="P975" s="662">
        <v>596.96</v>
      </c>
      <c r="Q975" s="677">
        <v>0.4</v>
      </c>
      <c r="R975" s="661">
        <v>2</v>
      </c>
      <c r="S975" s="677">
        <v>0.4</v>
      </c>
      <c r="T975" s="742">
        <v>0.5</v>
      </c>
      <c r="U975" s="700">
        <v>0.25</v>
      </c>
    </row>
    <row r="976" spans="1:21" ht="14.4" customHeight="1" x14ac:dyDescent="0.3">
      <c r="A976" s="660">
        <v>11</v>
      </c>
      <c r="B976" s="661" t="s">
        <v>578</v>
      </c>
      <c r="C976" s="661">
        <v>89301112</v>
      </c>
      <c r="D976" s="740" t="s">
        <v>4351</v>
      </c>
      <c r="E976" s="741" t="s">
        <v>2635</v>
      </c>
      <c r="F976" s="661" t="s">
        <v>2621</v>
      </c>
      <c r="G976" s="661" t="s">
        <v>2674</v>
      </c>
      <c r="H976" s="661" t="s">
        <v>579</v>
      </c>
      <c r="I976" s="661" t="s">
        <v>736</v>
      </c>
      <c r="J976" s="661" t="s">
        <v>2675</v>
      </c>
      <c r="K976" s="661" t="s">
        <v>2676</v>
      </c>
      <c r="L976" s="662">
        <v>0</v>
      </c>
      <c r="M976" s="662">
        <v>0</v>
      </c>
      <c r="N976" s="661">
        <v>13</v>
      </c>
      <c r="O976" s="742">
        <v>7</v>
      </c>
      <c r="P976" s="662">
        <v>0</v>
      </c>
      <c r="Q976" s="677"/>
      <c r="R976" s="661">
        <v>6</v>
      </c>
      <c r="S976" s="677">
        <v>0.46153846153846156</v>
      </c>
      <c r="T976" s="742">
        <v>3</v>
      </c>
      <c r="U976" s="700">
        <v>0.42857142857142855</v>
      </c>
    </row>
    <row r="977" spans="1:21" ht="14.4" customHeight="1" x14ac:dyDescent="0.3">
      <c r="A977" s="660">
        <v>11</v>
      </c>
      <c r="B977" s="661" t="s">
        <v>578</v>
      </c>
      <c r="C977" s="661">
        <v>89301112</v>
      </c>
      <c r="D977" s="740" t="s">
        <v>4351</v>
      </c>
      <c r="E977" s="741" t="s">
        <v>2635</v>
      </c>
      <c r="F977" s="661" t="s">
        <v>2621</v>
      </c>
      <c r="G977" s="661" t="s">
        <v>3442</v>
      </c>
      <c r="H977" s="661" t="s">
        <v>579</v>
      </c>
      <c r="I977" s="661" t="s">
        <v>3507</v>
      </c>
      <c r="J977" s="661" t="s">
        <v>3444</v>
      </c>
      <c r="K977" s="661" t="s">
        <v>3508</v>
      </c>
      <c r="L977" s="662">
        <v>42.74</v>
      </c>
      <c r="M977" s="662">
        <v>42.74</v>
      </c>
      <c r="N977" s="661">
        <v>1</v>
      </c>
      <c r="O977" s="742">
        <v>1</v>
      </c>
      <c r="P977" s="662">
        <v>42.74</v>
      </c>
      <c r="Q977" s="677">
        <v>1</v>
      </c>
      <c r="R977" s="661">
        <v>1</v>
      </c>
      <c r="S977" s="677">
        <v>1</v>
      </c>
      <c r="T977" s="742">
        <v>1</v>
      </c>
      <c r="U977" s="700">
        <v>1</v>
      </c>
    </row>
    <row r="978" spans="1:21" ht="14.4" customHeight="1" x14ac:dyDescent="0.3">
      <c r="A978" s="660">
        <v>11</v>
      </c>
      <c r="B978" s="661" t="s">
        <v>578</v>
      </c>
      <c r="C978" s="661">
        <v>89301112</v>
      </c>
      <c r="D978" s="740" t="s">
        <v>4351</v>
      </c>
      <c r="E978" s="741" t="s">
        <v>2635</v>
      </c>
      <c r="F978" s="661" t="s">
        <v>2621</v>
      </c>
      <c r="G978" s="661" t="s">
        <v>2713</v>
      </c>
      <c r="H978" s="661" t="s">
        <v>1059</v>
      </c>
      <c r="I978" s="661" t="s">
        <v>2773</v>
      </c>
      <c r="J978" s="661" t="s">
        <v>2774</v>
      </c>
      <c r="K978" s="661" t="s">
        <v>2775</v>
      </c>
      <c r="L978" s="662">
        <v>32.74</v>
      </c>
      <c r="M978" s="662">
        <v>327.40000000000003</v>
      </c>
      <c r="N978" s="661">
        <v>10</v>
      </c>
      <c r="O978" s="742">
        <v>9.5</v>
      </c>
      <c r="P978" s="662">
        <v>229.18000000000004</v>
      </c>
      <c r="Q978" s="677">
        <v>0.70000000000000007</v>
      </c>
      <c r="R978" s="661">
        <v>7</v>
      </c>
      <c r="S978" s="677">
        <v>0.7</v>
      </c>
      <c r="T978" s="742">
        <v>6.5</v>
      </c>
      <c r="U978" s="700">
        <v>0.68421052631578949</v>
      </c>
    </row>
    <row r="979" spans="1:21" ht="14.4" customHeight="1" x14ac:dyDescent="0.3">
      <c r="A979" s="660">
        <v>11</v>
      </c>
      <c r="B979" s="661" t="s">
        <v>578</v>
      </c>
      <c r="C979" s="661">
        <v>89301112</v>
      </c>
      <c r="D979" s="740" t="s">
        <v>4351</v>
      </c>
      <c r="E979" s="741" t="s">
        <v>2635</v>
      </c>
      <c r="F979" s="661" t="s">
        <v>2621</v>
      </c>
      <c r="G979" s="661" t="s">
        <v>2713</v>
      </c>
      <c r="H979" s="661" t="s">
        <v>1059</v>
      </c>
      <c r="I979" s="661" t="s">
        <v>2893</v>
      </c>
      <c r="J979" s="661" t="s">
        <v>2774</v>
      </c>
      <c r="K979" s="661" t="s">
        <v>2894</v>
      </c>
      <c r="L979" s="662">
        <v>314.33999999999997</v>
      </c>
      <c r="M979" s="662">
        <v>314.33999999999997</v>
      </c>
      <c r="N979" s="661">
        <v>1</v>
      </c>
      <c r="O979" s="742">
        <v>1</v>
      </c>
      <c r="P979" s="662">
        <v>314.33999999999997</v>
      </c>
      <c r="Q979" s="677">
        <v>1</v>
      </c>
      <c r="R979" s="661">
        <v>1</v>
      </c>
      <c r="S979" s="677">
        <v>1</v>
      </c>
      <c r="T979" s="742">
        <v>1</v>
      </c>
      <c r="U979" s="700">
        <v>1</v>
      </c>
    </row>
    <row r="980" spans="1:21" ht="14.4" customHeight="1" x14ac:dyDescent="0.3">
      <c r="A980" s="660">
        <v>11</v>
      </c>
      <c r="B980" s="661" t="s">
        <v>578</v>
      </c>
      <c r="C980" s="661">
        <v>89301112</v>
      </c>
      <c r="D980" s="740" t="s">
        <v>4351</v>
      </c>
      <c r="E980" s="741" t="s">
        <v>2635</v>
      </c>
      <c r="F980" s="661" t="s">
        <v>2621</v>
      </c>
      <c r="G980" s="661" t="s">
        <v>3509</v>
      </c>
      <c r="H980" s="661" t="s">
        <v>579</v>
      </c>
      <c r="I980" s="661" t="s">
        <v>1696</v>
      </c>
      <c r="J980" s="661" t="s">
        <v>1697</v>
      </c>
      <c r="K980" s="661" t="s">
        <v>1698</v>
      </c>
      <c r="L980" s="662">
        <v>146.84</v>
      </c>
      <c r="M980" s="662">
        <v>146.84</v>
      </c>
      <c r="N980" s="661">
        <v>1</v>
      </c>
      <c r="O980" s="742">
        <v>1</v>
      </c>
      <c r="P980" s="662">
        <v>146.84</v>
      </c>
      <c r="Q980" s="677">
        <v>1</v>
      </c>
      <c r="R980" s="661">
        <v>1</v>
      </c>
      <c r="S980" s="677">
        <v>1</v>
      </c>
      <c r="T980" s="742">
        <v>1</v>
      </c>
      <c r="U980" s="700">
        <v>1</v>
      </c>
    </row>
    <row r="981" spans="1:21" ht="14.4" customHeight="1" x14ac:dyDescent="0.3">
      <c r="A981" s="660">
        <v>11</v>
      </c>
      <c r="B981" s="661" t="s">
        <v>578</v>
      </c>
      <c r="C981" s="661">
        <v>89301112</v>
      </c>
      <c r="D981" s="740" t="s">
        <v>4351</v>
      </c>
      <c r="E981" s="741" t="s">
        <v>2635</v>
      </c>
      <c r="F981" s="661" t="s">
        <v>2622</v>
      </c>
      <c r="G981" s="661" t="s">
        <v>3510</v>
      </c>
      <c r="H981" s="661" t="s">
        <v>579</v>
      </c>
      <c r="I981" s="661" t="s">
        <v>3511</v>
      </c>
      <c r="J981" s="661" t="s">
        <v>3512</v>
      </c>
      <c r="K981" s="661"/>
      <c r="L981" s="662">
        <v>405.5</v>
      </c>
      <c r="M981" s="662">
        <v>405.5</v>
      </c>
      <c r="N981" s="661">
        <v>1</v>
      </c>
      <c r="O981" s="742">
        <v>1</v>
      </c>
      <c r="P981" s="662"/>
      <c r="Q981" s="677">
        <v>0</v>
      </c>
      <c r="R981" s="661"/>
      <c r="S981" s="677">
        <v>0</v>
      </c>
      <c r="T981" s="742"/>
      <c r="U981" s="700">
        <v>0</v>
      </c>
    </row>
    <row r="982" spans="1:21" ht="14.4" customHeight="1" x14ac:dyDescent="0.3">
      <c r="A982" s="660">
        <v>11</v>
      </c>
      <c r="B982" s="661" t="s">
        <v>578</v>
      </c>
      <c r="C982" s="661">
        <v>89301112</v>
      </c>
      <c r="D982" s="740" t="s">
        <v>4351</v>
      </c>
      <c r="E982" s="741" t="s">
        <v>2635</v>
      </c>
      <c r="F982" s="661" t="s">
        <v>2622</v>
      </c>
      <c r="G982" s="661" t="s">
        <v>2895</v>
      </c>
      <c r="H982" s="661" t="s">
        <v>579</v>
      </c>
      <c r="I982" s="661" t="s">
        <v>3033</v>
      </c>
      <c r="J982" s="661" t="s">
        <v>3034</v>
      </c>
      <c r="K982" s="661"/>
      <c r="L982" s="662">
        <v>0</v>
      </c>
      <c r="M982" s="662">
        <v>0</v>
      </c>
      <c r="N982" s="661">
        <v>7</v>
      </c>
      <c r="O982" s="742">
        <v>7</v>
      </c>
      <c r="P982" s="662"/>
      <c r="Q982" s="677"/>
      <c r="R982" s="661"/>
      <c r="S982" s="677">
        <v>0</v>
      </c>
      <c r="T982" s="742"/>
      <c r="U982" s="700">
        <v>0</v>
      </c>
    </row>
    <row r="983" spans="1:21" ht="14.4" customHeight="1" x14ac:dyDescent="0.3">
      <c r="A983" s="660">
        <v>11</v>
      </c>
      <c r="B983" s="661" t="s">
        <v>578</v>
      </c>
      <c r="C983" s="661">
        <v>89301112</v>
      </c>
      <c r="D983" s="740" t="s">
        <v>4351</v>
      </c>
      <c r="E983" s="741" t="s">
        <v>2635</v>
      </c>
      <c r="F983" s="661" t="s">
        <v>2622</v>
      </c>
      <c r="G983" s="661" t="s">
        <v>2895</v>
      </c>
      <c r="H983" s="661" t="s">
        <v>579</v>
      </c>
      <c r="I983" s="661" t="s">
        <v>2896</v>
      </c>
      <c r="J983" s="661" t="s">
        <v>2897</v>
      </c>
      <c r="K983" s="661" t="s">
        <v>2898</v>
      </c>
      <c r="L983" s="662">
        <v>0</v>
      </c>
      <c r="M983" s="662">
        <v>0</v>
      </c>
      <c r="N983" s="661">
        <v>11</v>
      </c>
      <c r="O983" s="742">
        <v>11</v>
      </c>
      <c r="P983" s="662"/>
      <c r="Q983" s="677"/>
      <c r="R983" s="661"/>
      <c r="S983" s="677">
        <v>0</v>
      </c>
      <c r="T983" s="742"/>
      <c r="U983" s="700">
        <v>0</v>
      </c>
    </row>
    <row r="984" spans="1:21" ht="14.4" customHeight="1" x14ac:dyDescent="0.3">
      <c r="A984" s="660">
        <v>11</v>
      </c>
      <c r="B984" s="661" t="s">
        <v>578</v>
      </c>
      <c r="C984" s="661">
        <v>89301112</v>
      </c>
      <c r="D984" s="740" t="s">
        <v>4351</v>
      </c>
      <c r="E984" s="741" t="s">
        <v>2635</v>
      </c>
      <c r="F984" s="661" t="s">
        <v>2622</v>
      </c>
      <c r="G984" s="661" t="s">
        <v>2895</v>
      </c>
      <c r="H984" s="661" t="s">
        <v>579</v>
      </c>
      <c r="I984" s="661" t="s">
        <v>3513</v>
      </c>
      <c r="J984" s="661" t="s">
        <v>3514</v>
      </c>
      <c r="K984" s="661" t="s">
        <v>3515</v>
      </c>
      <c r="L984" s="662">
        <v>707.12</v>
      </c>
      <c r="M984" s="662">
        <v>707.12</v>
      </c>
      <c r="N984" s="661">
        <v>1</v>
      </c>
      <c r="O984" s="742">
        <v>1</v>
      </c>
      <c r="P984" s="662"/>
      <c r="Q984" s="677">
        <v>0</v>
      </c>
      <c r="R984" s="661"/>
      <c r="S984" s="677">
        <v>0</v>
      </c>
      <c r="T984" s="742"/>
      <c r="U984" s="700">
        <v>0</v>
      </c>
    </row>
    <row r="985" spans="1:21" ht="14.4" customHeight="1" x14ac:dyDescent="0.3">
      <c r="A985" s="660">
        <v>11</v>
      </c>
      <c r="B985" s="661" t="s">
        <v>578</v>
      </c>
      <c r="C985" s="661">
        <v>89301112</v>
      </c>
      <c r="D985" s="740" t="s">
        <v>4351</v>
      </c>
      <c r="E985" s="741" t="s">
        <v>2635</v>
      </c>
      <c r="F985" s="661" t="s">
        <v>2622</v>
      </c>
      <c r="G985" s="661" t="s">
        <v>2895</v>
      </c>
      <c r="H985" s="661" t="s">
        <v>579</v>
      </c>
      <c r="I985" s="661" t="s">
        <v>3516</v>
      </c>
      <c r="J985" s="661" t="s">
        <v>3517</v>
      </c>
      <c r="K985" s="661" t="s">
        <v>3518</v>
      </c>
      <c r="L985" s="662">
        <v>0</v>
      </c>
      <c r="M985" s="662">
        <v>0</v>
      </c>
      <c r="N985" s="661">
        <v>1</v>
      </c>
      <c r="O985" s="742">
        <v>1</v>
      </c>
      <c r="P985" s="662"/>
      <c r="Q985" s="677"/>
      <c r="R985" s="661"/>
      <c r="S985" s="677">
        <v>0</v>
      </c>
      <c r="T985" s="742"/>
      <c r="U985" s="700">
        <v>0</v>
      </c>
    </row>
    <row r="986" spans="1:21" ht="14.4" customHeight="1" x14ac:dyDescent="0.3">
      <c r="A986" s="660">
        <v>11</v>
      </c>
      <c r="B986" s="661" t="s">
        <v>578</v>
      </c>
      <c r="C986" s="661">
        <v>89301112</v>
      </c>
      <c r="D986" s="740" t="s">
        <v>4351</v>
      </c>
      <c r="E986" s="741" t="s">
        <v>2635</v>
      </c>
      <c r="F986" s="661" t="s">
        <v>2622</v>
      </c>
      <c r="G986" s="661" t="s">
        <v>2895</v>
      </c>
      <c r="H986" s="661" t="s">
        <v>579</v>
      </c>
      <c r="I986" s="661" t="s">
        <v>3038</v>
      </c>
      <c r="J986" s="661" t="s">
        <v>3039</v>
      </c>
      <c r="K986" s="661" t="s">
        <v>3040</v>
      </c>
      <c r="L986" s="662">
        <v>0</v>
      </c>
      <c r="M986" s="662">
        <v>0</v>
      </c>
      <c r="N986" s="661">
        <v>3</v>
      </c>
      <c r="O986" s="742">
        <v>3</v>
      </c>
      <c r="P986" s="662"/>
      <c r="Q986" s="677"/>
      <c r="R986" s="661"/>
      <c r="S986" s="677">
        <v>0</v>
      </c>
      <c r="T986" s="742"/>
      <c r="U986" s="700">
        <v>0</v>
      </c>
    </row>
    <row r="987" spans="1:21" ht="14.4" customHeight="1" x14ac:dyDescent="0.3">
      <c r="A987" s="660">
        <v>11</v>
      </c>
      <c r="B987" s="661" t="s">
        <v>578</v>
      </c>
      <c r="C987" s="661">
        <v>89301112</v>
      </c>
      <c r="D987" s="740" t="s">
        <v>4351</v>
      </c>
      <c r="E987" s="741" t="s">
        <v>2635</v>
      </c>
      <c r="F987" s="661" t="s">
        <v>2622</v>
      </c>
      <c r="G987" s="661" t="s">
        <v>2895</v>
      </c>
      <c r="H987" s="661" t="s">
        <v>579</v>
      </c>
      <c r="I987" s="661" t="s">
        <v>3519</v>
      </c>
      <c r="J987" s="661" t="s">
        <v>3520</v>
      </c>
      <c r="K987" s="661" t="s">
        <v>3040</v>
      </c>
      <c r="L987" s="662">
        <v>0</v>
      </c>
      <c r="M987" s="662">
        <v>0</v>
      </c>
      <c r="N987" s="661">
        <v>1</v>
      </c>
      <c r="O987" s="742">
        <v>1</v>
      </c>
      <c r="P987" s="662"/>
      <c r="Q987" s="677"/>
      <c r="R987" s="661"/>
      <c r="S987" s="677">
        <v>0</v>
      </c>
      <c r="T987" s="742"/>
      <c r="U987" s="700">
        <v>0</v>
      </c>
    </row>
    <row r="988" spans="1:21" ht="14.4" customHeight="1" x14ac:dyDescent="0.3">
      <c r="A988" s="660">
        <v>11</v>
      </c>
      <c r="B988" s="661" t="s">
        <v>578</v>
      </c>
      <c r="C988" s="661">
        <v>89301112</v>
      </c>
      <c r="D988" s="740" t="s">
        <v>4351</v>
      </c>
      <c r="E988" s="741" t="s">
        <v>2635</v>
      </c>
      <c r="F988" s="661" t="s">
        <v>2622</v>
      </c>
      <c r="G988" s="661" t="s">
        <v>2899</v>
      </c>
      <c r="H988" s="661" t="s">
        <v>579</v>
      </c>
      <c r="I988" s="661" t="s">
        <v>3521</v>
      </c>
      <c r="J988" s="661" t="s">
        <v>3042</v>
      </c>
      <c r="K988" s="661" t="s">
        <v>3522</v>
      </c>
      <c r="L988" s="662">
        <v>28.3</v>
      </c>
      <c r="M988" s="662">
        <v>28.3</v>
      </c>
      <c r="N988" s="661">
        <v>1</v>
      </c>
      <c r="O988" s="742">
        <v>1</v>
      </c>
      <c r="P988" s="662">
        <v>28.3</v>
      </c>
      <c r="Q988" s="677">
        <v>1</v>
      </c>
      <c r="R988" s="661">
        <v>1</v>
      </c>
      <c r="S988" s="677">
        <v>1</v>
      </c>
      <c r="T988" s="742">
        <v>1</v>
      </c>
      <c r="U988" s="700">
        <v>1</v>
      </c>
    </row>
    <row r="989" spans="1:21" ht="14.4" customHeight="1" x14ac:dyDescent="0.3">
      <c r="A989" s="660">
        <v>11</v>
      </c>
      <c r="B989" s="661" t="s">
        <v>578</v>
      </c>
      <c r="C989" s="661">
        <v>89301112</v>
      </c>
      <c r="D989" s="740" t="s">
        <v>4351</v>
      </c>
      <c r="E989" s="741" t="s">
        <v>2635</v>
      </c>
      <c r="F989" s="661" t="s">
        <v>2622</v>
      </c>
      <c r="G989" s="661" t="s">
        <v>2899</v>
      </c>
      <c r="H989" s="661" t="s">
        <v>579</v>
      </c>
      <c r="I989" s="661" t="s">
        <v>3523</v>
      </c>
      <c r="J989" s="661" t="s">
        <v>3524</v>
      </c>
      <c r="K989" s="661" t="s">
        <v>3525</v>
      </c>
      <c r="L989" s="662">
        <v>1600</v>
      </c>
      <c r="M989" s="662">
        <v>4800</v>
      </c>
      <c r="N989" s="661">
        <v>3</v>
      </c>
      <c r="O989" s="742">
        <v>2</v>
      </c>
      <c r="P989" s="662">
        <v>4800</v>
      </c>
      <c r="Q989" s="677">
        <v>1</v>
      </c>
      <c r="R989" s="661">
        <v>3</v>
      </c>
      <c r="S989" s="677">
        <v>1</v>
      </c>
      <c r="T989" s="742">
        <v>2</v>
      </c>
      <c r="U989" s="700">
        <v>1</v>
      </c>
    </row>
    <row r="990" spans="1:21" ht="14.4" customHeight="1" x14ac:dyDescent="0.3">
      <c r="A990" s="660">
        <v>11</v>
      </c>
      <c r="B990" s="661" t="s">
        <v>578</v>
      </c>
      <c r="C990" s="661">
        <v>89301112</v>
      </c>
      <c r="D990" s="740" t="s">
        <v>4351</v>
      </c>
      <c r="E990" s="741" t="s">
        <v>2635</v>
      </c>
      <c r="F990" s="661" t="s">
        <v>2622</v>
      </c>
      <c r="G990" s="661" t="s">
        <v>2899</v>
      </c>
      <c r="H990" s="661" t="s">
        <v>579</v>
      </c>
      <c r="I990" s="661" t="s">
        <v>3526</v>
      </c>
      <c r="J990" s="661" t="s">
        <v>2901</v>
      </c>
      <c r="K990" s="661" t="s">
        <v>3527</v>
      </c>
      <c r="L990" s="662">
        <v>934.8</v>
      </c>
      <c r="M990" s="662">
        <v>2804.3999999999996</v>
      </c>
      <c r="N990" s="661">
        <v>3</v>
      </c>
      <c r="O990" s="742">
        <v>3</v>
      </c>
      <c r="P990" s="662">
        <v>934.8</v>
      </c>
      <c r="Q990" s="677">
        <v>0.33333333333333337</v>
      </c>
      <c r="R990" s="661">
        <v>1</v>
      </c>
      <c r="S990" s="677">
        <v>0.33333333333333331</v>
      </c>
      <c r="T990" s="742">
        <v>1</v>
      </c>
      <c r="U990" s="700">
        <v>0.33333333333333331</v>
      </c>
    </row>
    <row r="991" spans="1:21" ht="14.4" customHeight="1" x14ac:dyDescent="0.3">
      <c r="A991" s="660">
        <v>11</v>
      </c>
      <c r="B991" s="661" t="s">
        <v>578</v>
      </c>
      <c r="C991" s="661">
        <v>89301112</v>
      </c>
      <c r="D991" s="740" t="s">
        <v>4351</v>
      </c>
      <c r="E991" s="741" t="s">
        <v>2635</v>
      </c>
      <c r="F991" s="661" t="s">
        <v>2622</v>
      </c>
      <c r="G991" s="661" t="s">
        <v>2899</v>
      </c>
      <c r="H991" s="661" t="s">
        <v>579</v>
      </c>
      <c r="I991" s="661" t="s">
        <v>2903</v>
      </c>
      <c r="J991" s="661" t="s">
        <v>2904</v>
      </c>
      <c r="K991" s="661" t="s">
        <v>2905</v>
      </c>
      <c r="L991" s="662">
        <v>35.75</v>
      </c>
      <c r="M991" s="662">
        <v>321.75</v>
      </c>
      <c r="N991" s="661">
        <v>9</v>
      </c>
      <c r="O991" s="742">
        <v>7</v>
      </c>
      <c r="P991" s="662">
        <v>321.75</v>
      </c>
      <c r="Q991" s="677">
        <v>1</v>
      </c>
      <c r="R991" s="661">
        <v>9</v>
      </c>
      <c r="S991" s="677">
        <v>1</v>
      </c>
      <c r="T991" s="742">
        <v>7</v>
      </c>
      <c r="U991" s="700">
        <v>1</v>
      </c>
    </row>
    <row r="992" spans="1:21" ht="14.4" customHeight="1" x14ac:dyDescent="0.3">
      <c r="A992" s="660">
        <v>11</v>
      </c>
      <c r="B992" s="661" t="s">
        <v>578</v>
      </c>
      <c r="C992" s="661">
        <v>89301112</v>
      </c>
      <c r="D992" s="740" t="s">
        <v>4351</v>
      </c>
      <c r="E992" s="741" t="s">
        <v>2635</v>
      </c>
      <c r="F992" s="661" t="s">
        <v>2622</v>
      </c>
      <c r="G992" s="661" t="s">
        <v>2899</v>
      </c>
      <c r="H992" s="661" t="s">
        <v>579</v>
      </c>
      <c r="I992" s="661" t="s">
        <v>3528</v>
      </c>
      <c r="J992" s="661" t="s">
        <v>3529</v>
      </c>
      <c r="K992" s="661" t="s">
        <v>3530</v>
      </c>
      <c r="L992" s="662">
        <v>553</v>
      </c>
      <c r="M992" s="662">
        <v>1106</v>
      </c>
      <c r="N992" s="661">
        <v>2</v>
      </c>
      <c r="O992" s="742">
        <v>1</v>
      </c>
      <c r="P992" s="662">
        <v>1106</v>
      </c>
      <c r="Q992" s="677">
        <v>1</v>
      </c>
      <c r="R992" s="661">
        <v>2</v>
      </c>
      <c r="S992" s="677">
        <v>1</v>
      </c>
      <c r="T992" s="742">
        <v>1</v>
      </c>
      <c r="U992" s="700">
        <v>1</v>
      </c>
    </row>
    <row r="993" spans="1:21" ht="14.4" customHeight="1" x14ac:dyDescent="0.3">
      <c r="A993" s="660">
        <v>11</v>
      </c>
      <c r="B993" s="661" t="s">
        <v>578</v>
      </c>
      <c r="C993" s="661">
        <v>89301112</v>
      </c>
      <c r="D993" s="740" t="s">
        <v>4351</v>
      </c>
      <c r="E993" s="741" t="s">
        <v>2635</v>
      </c>
      <c r="F993" s="661" t="s">
        <v>2622</v>
      </c>
      <c r="G993" s="661" t="s">
        <v>2899</v>
      </c>
      <c r="H993" s="661" t="s">
        <v>579</v>
      </c>
      <c r="I993" s="661" t="s">
        <v>3531</v>
      </c>
      <c r="J993" s="661" t="s">
        <v>3532</v>
      </c>
      <c r="K993" s="661" t="s">
        <v>3533</v>
      </c>
      <c r="L993" s="662">
        <v>905.37</v>
      </c>
      <c r="M993" s="662">
        <v>905.37</v>
      </c>
      <c r="N993" s="661">
        <v>1</v>
      </c>
      <c r="O993" s="742">
        <v>1</v>
      </c>
      <c r="P993" s="662"/>
      <c r="Q993" s="677">
        <v>0</v>
      </c>
      <c r="R993" s="661"/>
      <c r="S993" s="677">
        <v>0</v>
      </c>
      <c r="T993" s="742"/>
      <c r="U993" s="700">
        <v>0</v>
      </c>
    </row>
    <row r="994" spans="1:21" ht="14.4" customHeight="1" x14ac:dyDescent="0.3">
      <c r="A994" s="660">
        <v>11</v>
      </c>
      <c r="B994" s="661" t="s">
        <v>578</v>
      </c>
      <c r="C994" s="661">
        <v>89301112</v>
      </c>
      <c r="D994" s="740" t="s">
        <v>4351</v>
      </c>
      <c r="E994" s="741" t="s">
        <v>2635</v>
      </c>
      <c r="F994" s="661" t="s">
        <v>2622</v>
      </c>
      <c r="G994" s="661" t="s">
        <v>2899</v>
      </c>
      <c r="H994" s="661" t="s">
        <v>579</v>
      </c>
      <c r="I994" s="661" t="s">
        <v>3531</v>
      </c>
      <c r="J994" s="661" t="s">
        <v>3534</v>
      </c>
      <c r="K994" s="661" t="s">
        <v>3533</v>
      </c>
      <c r="L994" s="662">
        <v>905.37</v>
      </c>
      <c r="M994" s="662">
        <v>1810.74</v>
      </c>
      <c r="N994" s="661">
        <v>2</v>
      </c>
      <c r="O994" s="742">
        <v>2</v>
      </c>
      <c r="P994" s="662"/>
      <c r="Q994" s="677">
        <v>0</v>
      </c>
      <c r="R994" s="661"/>
      <c r="S994" s="677">
        <v>0</v>
      </c>
      <c r="T994" s="742"/>
      <c r="U994" s="700">
        <v>0</v>
      </c>
    </row>
    <row r="995" spans="1:21" ht="14.4" customHeight="1" x14ac:dyDescent="0.3">
      <c r="A995" s="660">
        <v>11</v>
      </c>
      <c r="B995" s="661" t="s">
        <v>578</v>
      </c>
      <c r="C995" s="661">
        <v>89301112</v>
      </c>
      <c r="D995" s="740" t="s">
        <v>4351</v>
      </c>
      <c r="E995" s="741" t="s">
        <v>2635</v>
      </c>
      <c r="F995" s="661" t="s">
        <v>2622</v>
      </c>
      <c r="G995" s="661" t="s">
        <v>2899</v>
      </c>
      <c r="H995" s="661" t="s">
        <v>579</v>
      </c>
      <c r="I995" s="661" t="s">
        <v>3535</v>
      </c>
      <c r="J995" s="661" t="s">
        <v>3536</v>
      </c>
      <c r="K995" s="661" t="s">
        <v>3537</v>
      </c>
      <c r="L995" s="662">
        <v>220.43</v>
      </c>
      <c r="M995" s="662">
        <v>220.43</v>
      </c>
      <c r="N995" s="661">
        <v>1</v>
      </c>
      <c r="O995" s="742">
        <v>1</v>
      </c>
      <c r="P995" s="662"/>
      <c r="Q995" s="677">
        <v>0</v>
      </c>
      <c r="R995" s="661"/>
      <c r="S995" s="677">
        <v>0</v>
      </c>
      <c r="T995" s="742"/>
      <c r="U995" s="700">
        <v>0</v>
      </c>
    </row>
    <row r="996" spans="1:21" ht="14.4" customHeight="1" x14ac:dyDescent="0.3">
      <c r="A996" s="660">
        <v>11</v>
      </c>
      <c r="B996" s="661" t="s">
        <v>578</v>
      </c>
      <c r="C996" s="661">
        <v>89301112</v>
      </c>
      <c r="D996" s="740" t="s">
        <v>4351</v>
      </c>
      <c r="E996" s="741" t="s">
        <v>2635</v>
      </c>
      <c r="F996" s="661" t="s">
        <v>2622</v>
      </c>
      <c r="G996" s="661" t="s">
        <v>2899</v>
      </c>
      <c r="H996" s="661" t="s">
        <v>579</v>
      </c>
      <c r="I996" s="661" t="s">
        <v>3538</v>
      </c>
      <c r="J996" s="661" t="s">
        <v>3042</v>
      </c>
      <c r="K996" s="661" t="s">
        <v>3539</v>
      </c>
      <c r="L996" s="662">
        <v>25.4</v>
      </c>
      <c r="M996" s="662">
        <v>25.4</v>
      </c>
      <c r="N996" s="661">
        <v>1</v>
      </c>
      <c r="O996" s="742">
        <v>1</v>
      </c>
      <c r="P996" s="662">
        <v>25.4</v>
      </c>
      <c r="Q996" s="677">
        <v>1</v>
      </c>
      <c r="R996" s="661">
        <v>1</v>
      </c>
      <c r="S996" s="677">
        <v>1</v>
      </c>
      <c r="T996" s="742">
        <v>1</v>
      </c>
      <c r="U996" s="700">
        <v>1</v>
      </c>
    </row>
    <row r="997" spans="1:21" ht="14.4" customHeight="1" x14ac:dyDescent="0.3">
      <c r="A997" s="660">
        <v>11</v>
      </c>
      <c r="B997" s="661" t="s">
        <v>578</v>
      </c>
      <c r="C997" s="661">
        <v>89301112</v>
      </c>
      <c r="D997" s="740" t="s">
        <v>4351</v>
      </c>
      <c r="E997" s="741" t="s">
        <v>2635</v>
      </c>
      <c r="F997" s="661" t="s">
        <v>2622</v>
      </c>
      <c r="G997" s="661" t="s">
        <v>2899</v>
      </c>
      <c r="H997" s="661" t="s">
        <v>579</v>
      </c>
      <c r="I997" s="661" t="s">
        <v>3540</v>
      </c>
      <c r="J997" s="661" t="s">
        <v>3541</v>
      </c>
      <c r="K997" s="661" t="s">
        <v>3542</v>
      </c>
      <c r="L997" s="662">
        <v>1342.95</v>
      </c>
      <c r="M997" s="662">
        <v>1342.95</v>
      </c>
      <c r="N997" s="661">
        <v>1</v>
      </c>
      <c r="O997" s="742">
        <v>1</v>
      </c>
      <c r="P997" s="662"/>
      <c r="Q997" s="677">
        <v>0</v>
      </c>
      <c r="R997" s="661"/>
      <c r="S997" s="677">
        <v>0</v>
      </c>
      <c r="T997" s="742"/>
      <c r="U997" s="700">
        <v>0</v>
      </c>
    </row>
    <row r="998" spans="1:21" ht="14.4" customHeight="1" x14ac:dyDescent="0.3">
      <c r="A998" s="660">
        <v>11</v>
      </c>
      <c r="B998" s="661" t="s">
        <v>578</v>
      </c>
      <c r="C998" s="661">
        <v>89301112</v>
      </c>
      <c r="D998" s="740" t="s">
        <v>4351</v>
      </c>
      <c r="E998" s="741" t="s">
        <v>2635</v>
      </c>
      <c r="F998" s="661" t="s">
        <v>2622</v>
      </c>
      <c r="G998" s="661" t="s">
        <v>2899</v>
      </c>
      <c r="H998" s="661" t="s">
        <v>579</v>
      </c>
      <c r="I998" s="661" t="s">
        <v>3543</v>
      </c>
      <c r="J998" s="661" t="s">
        <v>3544</v>
      </c>
      <c r="K998" s="661" t="s">
        <v>3545</v>
      </c>
      <c r="L998" s="662">
        <v>183.99</v>
      </c>
      <c r="M998" s="662">
        <v>183.99</v>
      </c>
      <c r="N998" s="661">
        <v>1</v>
      </c>
      <c r="O998" s="742">
        <v>1</v>
      </c>
      <c r="P998" s="662"/>
      <c r="Q998" s="677">
        <v>0</v>
      </c>
      <c r="R998" s="661"/>
      <c r="S998" s="677">
        <v>0</v>
      </c>
      <c r="T998" s="742"/>
      <c r="U998" s="700">
        <v>0</v>
      </c>
    </row>
    <row r="999" spans="1:21" ht="14.4" customHeight="1" x14ac:dyDescent="0.3">
      <c r="A999" s="660">
        <v>11</v>
      </c>
      <c r="B999" s="661" t="s">
        <v>578</v>
      </c>
      <c r="C999" s="661">
        <v>89301112</v>
      </c>
      <c r="D999" s="740" t="s">
        <v>4351</v>
      </c>
      <c r="E999" s="741" t="s">
        <v>2635</v>
      </c>
      <c r="F999" s="661" t="s">
        <v>2622</v>
      </c>
      <c r="G999" s="661" t="s">
        <v>2899</v>
      </c>
      <c r="H999" s="661" t="s">
        <v>579</v>
      </c>
      <c r="I999" s="661" t="s">
        <v>3546</v>
      </c>
      <c r="J999" s="661" t="s">
        <v>3547</v>
      </c>
      <c r="K999" s="661" t="s">
        <v>3548</v>
      </c>
      <c r="L999" s="662">
        <v>1359.71</v>
      </c>
      <c r="M999" s="662">
        <v>1359.71</v>
      </c>
      <c r="N999" s="661">
        <v>1</v>
      </c>
      <c r="O999" s="742">
        <v>1</v>
      </c>
      <c r="P999" s="662"/>
      <c r="Q999" s="677">
        <v>0</v>
      </c>
      <c r="R999" s="661"/>
      <c r="S999" s="677">
        <v>0</v>
      </c>
      <c r="T999" s="742"/>
      <c r="U999" s="700">
        <v>0</v>
      </c>
    </row>
    <row r="1000" spans="1:21" ht="14.4" customHeight="1" x14ac:dyDescent="0.3">
      <c r="A1000" s="660">
        <v>11</v>
      </c>
      <c r="B1000" s="661" t="s">
        <v>578</v>
      </c>
      <c r="C1000" s="661">
        <v>89301112</v>
      </c>
      <c r="D1000" s="740" t="s">
        <v>4351</v>
      </c>
      <c r="E1000" s="741" t="s">
        <v>2635</v>
      </c>
      <c r="F1000" s="661" t="s">
        <v>2622</v>
      </c>
      <c r="G1000" s="661" t="s">
        <v>2677</v>
      </c>
      <c r="H1000" s="661" t="s">
        <v>579</v>
      </c>
      <c r="I1000" s="661" t="s">
        <v>3549</v>
      </c>
      <c r="J1000" s="661" t="s">
        <v>3550</v>
      </c>
      <c r="K1000" s="661" t="s">
        <v>3551</v>
      </c>
      <c r="L1000" s="662">
        <v>1300</v>
      </c>
      <c r="M1000" s="662">
        <v>1300</v>
      </c>
      <c r="N1000" s="661">
        <v>1</v>
      </c>
      <c r="O1000" s="742">
        <v>1</v>
      </c>
      <c r="P1000" s="662"/>
      <c r="Q1000" s="677">
        <v>0</v>
      </c>
      <c r="R1000" s="661"/>
      <c r="S1000" s="677">
        <v>0</v>
      </c>
      <c r="T1000" s="742"/>
      <c r="U1000" s="700">
        <v>0</v>
      </c>
    </row>
    <row r="1001" spans="1:21" ht="14.4" customHeight="1" x14ac:dyDescent="0.3">
      <c r="A1001" s="660">
        <v>11</v>
      </c>
      <c r="B1001" s="661" t="s">
        <v>578</v>
      </c>
      <c r="C1001" s="661">
        <v>89301112</v>
      </c>
      <c r="D1001" s="740" t="s">
        <v>4351</v>
      </c>
      <c r="E1001" s="741" t="s">
        <v>2635</v>
      </c>
      <c r="F1001" s="661" t="s">
        <v>2622</v>
      </c>
      <c r="G1001" s="661" t="s">
        <v>2677</v>
      </c>
      <c r="H1001" s="661" t="s">
        <v>579</v>
      </c>
      <c r="I1001" s="661" t="s">
        <v>2778</v>
      </c>
      <c r="J1001" s="661" t="s">
        <v>2779</v>
      </c>
      <c r="K1001" s="661" t="s">
        <v>2780</v>
      </c>
      <c r="L1001" s="662">
        <v>1110</v>
      </c>
      <c r="M1001" s="662">
        <v>1110</v>
      </c>
      <c r="N1001" s="661">
        <v>1</v>
      </c>
      <c r="O1001" s="742">
        <v>1</v>
      </c>
      <c r="P1001" s="662">
        <v>1110</v>
      </c>
      <c r="Q1001" s="677">
        <v>1</v>
      </c>
      <c r="R1001" s="661">
        <v>1</v>
      </c>
      <c r="S1001" s="677">
        <v>1</v>
      </c>
      <c r="T1001" s="742">
        <v>1</v>
      </c>
      <c r="U1001" s="700">
        <v>1</v>
      </c>
    </row>
    <row r="1002" spans="1:21" ht="14.4" customHeight="1" x14ac:dyDescent="0.3">
      <c r="A1002" s="660">
        <v>11</v>
      </c>
      <c r="B1002" s="661" t="s">
        <v>578</v>
      </c>
      <c r="C1002" s="661">
        <v>89301112</v>
      </c>
      <c r="D1002" s="740" t="s">
        <v>4351</v>
      </c>
      <c r="E1002" s="741" t="s">
        <v>2635</v>
      </c>
      <c r="F1002" s="661" t="s">
        <v>2622</v>
      </c>
      <c r="G1002" s="661" t="s">
        <v>2677</v>
      </c>
      <c r="H1002" s="661" t="s">
        <v>579</v>
      </c>
      <c r="I1002" s="661" t="s">
        <v>3552</v>
      </c>
      <c r="J1002" s="661" t="s">
        <v>3553</v>
      </c>
      <c r="K1002" s="661" t="s">
        <v>3554</v>
      </c>
      <c r="L1002" s="662">
        <v>5000</v>
      </c>
      <c r="M1002" s="662">
        <v>10000</v>
      </c>
      <c r="N1002" s="661">
        <v>2</v>
      </c>
      <c r="O1002" s="742">
        <v>2</v>
      </c>
      <c r="P1002" s="662"/>
      <c r="Q1002" s="677">
        <v>0</v>
      </c>
      <c r="R1002" s="661"/>
      <c r="S1002" s="677">
        <v>0</v>
      </c>
      <c r="T1002" s="742"/>
      <c r="U1002" s="700">
        <v>0</v>
      </c>
    </row>
    <row r="1003" spans="1:21" ht="14.4" customHeight="1" x14ac:dyDescent="0.3">
      <c r="A1003" s="660">
        <v>11</v>
      </c>
      <c r="B1003" s="661" t="s">
        <v>578</v>
      </c>
      <c r="C1003" s="661">
        <v>89301112</v>
      </c>
      <c r="D1003" s="740" t="s">
        <v>4351</v>
      </c>
      <c r="E1003" s="741" t="s">
        <v>2635</v>
      </c>
      <c r="F1003" s="661" t="s">
        <v>2622</v>
      </c>
      <c r="G1003" s="661" t="s">
        <v>2677</v>
      </c>
      <c r="H1003" s="661" t="s">
        <v>579</v>
      </c>
      <c r="I1003" s="661" t="s">
        <v>3555</v>
      </c>
      <c r="J1003" s="661" t="s">
        <v>3556</v>
      </c>
      <c r="K1003" s="661" t="s">
        <v>3557</v>
      </c>
      <c r="L1003" s="662">
        <v>2700</v>
      </c>
      <c r="M1003" s="662">
        <v>2700</v>
      </c>
      <c r="N1003" s="661">
        <v>1</v>
      </c>
      <c r="O1003" s="742">
        <v>1</v>
      </c>
      <c r="P1003" s="662">
        <v>2700</v>
      </c>
      <c r="Q1003" s="677">
        <v>1</v>
      </c>
      <c r="R1003" s="661">
        <v>1</v>
      </c>
      <c r="S1003" s="677">
        <v>1</v>
      </c>
      <c r="T1003" s="742">
        <v>1</v>
      </c>
      <c r="U1003" s="700">
        <v>1</v>
      </c>
    </row>
    <row r="1004" spans="1:21" ht="14.4" customHeight="1" x14ac:dyDescent="0.3">
      <c r="A1004" s="660">
        <v>11</v>
      </c>
      <c r="B1004" s="661" t="s">
        <v>578</v>
      </c>
      <c r="C1004" s="661">
        <v>89301112</v>
      </c>
      <c r="D1004" s="740" t="s">
        <v>4351</v>
      </c>
      <c r="E1004" s="741" t="s">
        <v>2635</v>
      </c>
      <c r="F1004" s="661" t="s">
        <v>2622</v>
      </c>
      <c r="G1004" s="661" t="s">
        <v>2677</v>
      </c>
      <c r="H1004" s="661" t="s">
        <v>579</v>
      </c>
      <c r="I1004" s="661" t="s">
        <v>2781</v>
      </c>
      <c r="J1004" s="661" t="s">
        <v>2782</v>
      </c>
      <c r="K1004" s="661" t="s">
        <v>2783</v>
      </c>
      <c r="L1004" s="662">
        <v>1200</v>
      </c>
      <c r="M1004" s="662">
        <v>1200</v>
      </c>
      <c r="N1004" s="661">
        <v>1</v>
      </c>
      <c r="O1004" s="742">
        <v>1</v>
      </c>
      <c r="P1004" s="662">
        <v>1200</v>
      </c>
      <c r="Q1004" s="677">
        <v>1</v>
      </c>
      <c r="R1004" s="661">
        <v>1</v>
      </c>
      <c r="S1004" s="677">
        <v>1</v>
      </c>
      <c r="T1004" s="742">
        <v>1</v>
      </c>
      <c r="U1004" s="700">
        <v>1</v>
      </c>
    </row>
    <row r="1005" spans="1:21" ht="14.4" customHeight="1" x14ac:dyDescent="0.3">
      <c r="A1005" s="660">
        <v>11</v>
      </c>
      <c r="B1005" s="661" t="s">
        <v>578</v>
      </c>
      <c r="C1005" s="661">
        <v>89301112</v>
      </c>
      <c r="D1005" s="740" t="s">
        <v>4351</v>
      </c>
      <c r="E1005" s="741" t="s">
        <v>2635</v>
      </c>
      <c r="F1005" s="661" t="s">
        <v>2622</v>
      </c>
      <c r="G1005" s="661" t="s">
        <v>2677</v>
      </c>
      <c r="H1005" s="661" t="s">
        <v>579</v>
      </c>
      <c r="I1005" s="661" t="s">
        <v>3044</v>
      </c>
      <c r="J1005" s="661" t="s">
        <v>3045</v>
      </c>
      <c r="K1005" s="661" t="s">
        <v>3046</v>
      </c>
      <c r="L1005" s="662">
        <v>1150</v>
      </c>
      <c r="M1005" s="662">
        <v>1150</v>
      </c>
      <c r="N1005" s="661">
        <v>1</v>
      </c>
      <c r="O1005" s="742">
        <v>1</v>
      </c>
      <c r="P1005" s="662">
        <v>1150</v>
      </c>
      <c r="Q1005" s="677">
        <v>1</v>
      </c>
      <c r="R1005" s="661">
        <v>1</v>
      </c>
      <c r="S1005" s="677">
        <v>1</v>
      </c>
      <c r="T1005" s="742">
        <v>1</v>
      </c>
      <c r="U1005" s="700">
        <v>1</v>
      </c>
    </row>
    <row r="1006" spans="1:21" ht="14.4" customHeight="1" x14ac:dyDescent="0.3">
      <c r="A1006" s="660">
        <v>11</v>
      </c>
      <c r="B1006" s="661" t="s">
        <v>578</v>
      </c>
      <c r="C1006" s="661">
        <v>89301112</v>
      </c>
      <c r="D1006" s="740" t="s">
        <v>4351</v>
      </c>
      <c r="E1006" s="741" t="s">
        <v>2635</v>
      </c>
      <c r="F1006" s="661" t="s">
        <v>2622</v>
      </c>
      <c r="G1006" s="661" t="s">
        <v>2677</v>
      </c>
      <c r="H1006" s="661" t="s">
        <v>579</v>
      </c>
      <c r="I1006" s="661" t="s">
        <v>3050</v>
      </c>
      <c r="J1006" s="661" t="s">
        <v>3051</v>
      </c>
      <c r="K1006" s="661" t="s">
        <v>3052</v>
      </c>
      <c r="L1006" s="662">
        <v>1075</v>
      </c>
      <c r="M1006" s="662">
        <v>1075</v>
      </c>
      <c r="N1006" s="661">
        <v>1</v>
      </c>
      <c r="O1006" s="742">
        <v>1</v>
      </c>
      <c r="P1006" s="662"/>
      <c r="Q1006" s="677">
        <v>0</v>
      </c>
      <c r="R1006" s="661"/>
      <c r="S1006" s="677">
        <v>0</v>
      </c>
      <c r="T1006" s="742"/>
      <c r="U1006" s="700">
        <v>0</v>
      </c>
    </row>
    <row r="1007" spans="1:21" ht="14.4" customHeight="1" x14ac:dyDescent="0.3">
      <c r="A1007" s="660">
        <v>11</v>
      </c>
      <c r="B1007" s="661" t="s">
        <v>578</v>
      </c>
      <c r="C1007" s="661">
        <v>89301112</v>
      </c>
      <c r="D1007" s="740" t="s">
        <v>4351</v>
      </c>
      <c r="E1007" s="741" t="s">
        <v>2635</v>
      </c>
      <c r="F1007" s="661" t="s">
        <v>2622</v>
      </c>
      <c r="G1007" s="661" t="s">
        <v>2677</v>
      </c>
      <c r="H1007" s="661" t="s">
        <v>579</v>
      </c>
      <c r="I1007" s="661" t="s">
        <v>2678</v>
      </c>
      <c r="J1007" s="661" t="s">
        <v>2679</v>
      </c>
      <c r="K1007" s="661" t="s">
        <v>2680</v>
      </c>
      <c r="L1007" s="662">
        <v>200</v>
      </c>
      <c r="M1007" s="662">
        <v>3800</v>
      </c>
      <c r="N1007" s="661">
        <v>19</v>
      </c>
      <c r="O1007" s="742">
        <v>10</v>
      </c>
      <c r="P1007" s="662">
        <v>3800</v>
      </c>
      <c r="Q1007" s="677">
        <v>1</v>
      </c>
      <c r="R1007" s="661">
        <v>19</v>
      </c>
      <c r="S1007" s="677">
        <v>1</v>
      </c>
      <c r="T1007" s="742">
        <v>10</v>
      </c>
      <c r="U1007" s="700">
        <v>1</v>
      </c>
    </row>
    <row r="1008" spans="1:21" ht="14.4" customHeight="1" x14ac:dyDescent="0.3">
      <c r="A1008" s="660">
        <v>11</v>
      </c>
      <c r="B1008" s="661" t="s">
        <v>578</v>
      </c>
      <c r="C1008" s="661">
        <v>89301112</v>
      </c>
      <c r="D1008" s="740" t="s">
        <v>4351</v>
      </c>
      <c r="E1008" s="741" t="s">
        <v>2635</v>
      </c>
      <c r="F1008" s="661" t="s">
        <v>2622</v>
      </c>
      <c r="G1008" s="661" t="s">
        <v>2677</v>
      </c>
      <c r="H1008" s="661" t="s">
        <v>579</v>
      </c>
      <c r="I1008" s="661" t="s">
        <v>3558</v>
      </c>
      <c r="J1008" s="661" t="s">
        <v>3559</v>
      </c>
      <c r="K1008" s="661" t="s">
        <v>3560</v>
      </c>
      <c r="L1008" s="662">
        <v>188.02</v>
      </c>
      <c r="M1008" s="662">
        <v>188.02</v>
      </c>
      <c r="N1008" s="661">
        <v>1</v>
      </c>
      <c r="O1008" s="742">
        <v>1</v>
      </c>
      <c r="P1008" s="662"/>
      <c r="Q1008" s="677">
        <v>0</v>
      </c>
      <c r="R1008" s="661"/>
      <c r="S1008" s="677">
        <v>0</v>
      </c>
      <c r="T1008" s="742"/>
      <c r="U1008" s="700">
        <v>0</v>
      </c>
    </row>
    <row r="1009" spans="1:21" ht="14.4" customHeight="1" x14ac:dyDescent="0.3">
      <c r="A1009" s="660">
        <v>11</v>
      </c>
      <c r="B1009" s="661" t="s">
        <v>578</v>
      </c>
      <c r="C1009" s="661">
        <v>89301112</v>
      </c>
      <c r="D1009" s="740" t="s">
        <v>4351</v>
      </c>
      <c r="E1009" s="741" t="s">
        <v>2635</v>
      </c>
      <c r="F1009" s="661" t="s">
        <v>2622</v>
      </c>
      <c r="G1009" s="661" t="s">
        <v>2677</v>
      </c>
      <c r="H1009" s="661" t="s">
        <v>579</v>
      </c>
      <c r="I1009" s="661" t="s">
        <v>2681</v>
      </c>
      <c r="J1009" s="661" t="s">
        <v>2682</v>
      </c>
      <c r="K1009" s="661" t="s">
        <v>2683</v>
      </c>
      <c r="L1009" s="662">
        <v>278.75</v>
      </c>
      <c r="M1009" s="662">
        <v>8641.25</v>
      </c>
      <c r="N1009" s="661">
        <v>31</v>
      </c>
      <c r="O1009" s="742">
        <v>16</v>
      </c>
      <c r="P1009" s="662">
        <v>8641.25</v>
      </c>
      <c r="Q1009" s="677">
        <v>1</v>
      </c>
      <c r="R1009" s="661">
        <v>31</v>
      </c>
      <c r="S1009" s="677">
        <v>1</v>
      </c>
      <c r="T1009" s="742">
        <v>16</v>
      </c>
      <c r="U1009" s="700">
        <v>1</v>
      </c>
    </row>
    <row r="1010" spans="1:21" ht="14.4" customHeight="1" x14ac:dyDescent="0.3">
      <c r="A1010" s="660">
        <v>11</v>
      </c>
      <c r="B1010" s="661" t="s">
        <v>578</v>
      </c>
      <c r="C1010" s="661">
        <v>89301112</v>
      </c>
      <c r="D1010" s="740" t="s">
        <v>4351</v>
      </c>
      <c r="E1010" s="741" t="s">
        <v>2635</v>
      </c>
      <c r="F1010" s="661" t="s">
        <v>2622</v>
      </c>
      <c r="G1010" s="661" t="s">
        <v>2677</v>
      </c>
      <c r="H1010" s="661" t="s">
        <v>579</v>
      </c>
      <c r="I1010" s="661" t="s">
        <v>2787</v>
      </c>
      <c r="J1010" s="661" t="s">
        <v>2788</v>
      </c>
      <c r="K1010" s="661" t="s">
        <v>2789</v>
      </c>
      <c r="L1010" s="662">
        <v>2400</v>
      </c>
      <c r="M1010" s="662">
        <v>2400</v>
      </c>
      <c r="N1010" s="661">
        <v>1</v>
      </c>
      <c r="O1010" s="742">
        <v>1</v>
      </c>
      <c r="P1010" s="662"/>
      <c r="Q1010" s="677">
        <v>0</v>
      </c>
      <c r="R1010" s="661"/>
      <c r="S1010" s="677">
        <v>0</v>
      </c>
      <c r="T1010" s="742"/>
      <c r="U1010" s="700">
        <v>0</v>
      </c>
    </row>
    <row r="1011" spans="1:21" ht="14.4" customHeight="1" x14ac:dyDescent="0.3">
      <c r="A1011" s="660">
        <v>11</v>
      </c>
      <c r="B1011" s="661" t="s">
        <v>578</v>
      </c>
      <c r="C1011" s="661">
        <v>89301112</v>
      </c>
      <c r="D1011" s="740" t="s">
        <v>4351</v>
      </c>
      <c r="E1011" s="741" t="s">
        <v>2635</v>
      </c>
      <c r="F1011" s="661" t="s">
        <v>2622</v>
      </c>
      <c r="G1011" s="661" t="s">
        <v>2677</v>
      </c>
      <c r="H1011" s="661" t="s">
        <v>579</v>
      </c>
      <c r="I1011" s="661" t="s">
        <v>3561</v>
      </c>
      <c r="J1011" s="661" t="s">
        <v>3562</v>
      </c>
      <c r="K1011" s="661" t="s">
        <v>3563</v>
      </c>
      <c r="L1011" s="662">
        <v>1200</v>
      </c>
      <c r="M1011" s="662">
        <v>1200</v>
      </c>
      <c r="N1011" s="661">
        <v>1</v>
      </c>
      <c r="O1011" s="742">
        <v>1</v>
      </c>
      <c r="P1011" s="662">
        <v>1200</v>
      </c>
      <c r="Q1011" s="677">
        <v>1</v>
      </c>
      <c r="R1011" s="661">
        <v>1</v>
      </c>
      <c r="S1011" s="677">
        <v>1</v>
      </c>
      <c r="T1011" s="742">
        <v>1</v>
      </c>
      <c r="U1011" s="700">
        <v>1</v>
      </c>
    </row>
    <row r="1012" spans="1:21" ht="14.4" customHeight="1" x14ac:dyDescent="0.3">
      <c r="A1012" s="660">
        <v>11</v>
      </c>
      <c r="B1012" s="661" t="s">
        <v>578</v>
      </c>
      <c r="C1012" s="661">
        <v>89301112</v>
      </c>
      <c r="D1012" s="740" t="s">
        <v>4351</v>
      </c>
      <c r="E1012" s="741" t="s">
        <v>2635</v>
      </c>
      <c r="F1012" s="661" t="s">
        <v>2622</v>
      </c>
      <c r="G1012" s="661" t="s">
        <v>2906</v>
      </c>
      <c r="H1012" s="661" t="s">
        <v>579</v>
      </c>
      <c r="I1012" s="661" t="s">
        <v>3564</v>
      </c>
      <c r="J1012" s="661" t="s">
        <v>3565</v>
      </c>
      <c r="K1012" s="661" t="s">
        <v>3566</v>
      </c>
      <c r="L1012" s="662">
        <v>3000</v>
      </c>
      <c r="M1012" s="662">
        <v>6000</v>
      </c>
      <c r="N1012" s="661">
        <v>2</v>
      </c>
      <c r="O1012" s="742">
        <v>2</v>
      </c>
      <c r="P1012" s="662"/>
      <c r="Q1012" s="677">
        <v>0</v>
      </c>
      <c r="R1012" s="661"/>
      <c r="S1012" s="677">
        <v>0</v>
      </c>
      <c r="T1012" s="742"/>
      <c r="U1012" s="700">
        <v>0</v>
      </c>
    </row>
    <row r="1013" spans="1:21" ht="14.4" customHeight="1" x14ac:dyDescent="0.3">
      <c r="A1013" s="660">
        <v>11</v>
      </c>
      <c r="B1013" s="661" t="s">
        <v>578</v>
      </c>
      <c r="C1013" s="661">
        <v>89301112</v>
      </c>
      <c r="D1013" s="740" t="s">
        <v>4351</v>
      </c>
      <c r="E1013" s="741" t="s">
        <v>2635</v>
      </c>
      <c r="F1013" s="661" t="s">
        <v>2622</v>
      </c>
      <c r="G1013" s="661" t="s">
        <v>2906</v>
      </c>
      <c r="H1013" s="661" t="s">
        <v>579</v>
      </c>
      <c r="I1013" s="661" t="s">
        <v>2907</v>
      </c>
      <c r="J1013" s="661" t="s">
        <v>2908</v>
      </c>
      <c r="K1013" s="661" t="s">
        <v>2909</v>
      </c>
      <c r="L1013" s="662">
        <v>1659.44</v>
      </c>
      <c r="M1013" s="662">
        <v>13275.520000000002</v>
      </c>
      <c r="N1013" s="661">
        <v>8</v>
      </c>
      <c r="O1013" s="742">
        <v>8</v>
      </c>
      <c r="P1013" s="662">
        <v>13275.520000000002</v>
      </c>
      <c r="Q1013" s="677">
        <v>1</v>
      </c>
      <c r="R1013" s="661">
        <v>8</v>
      </c>
      <c r="S1013" s="677">
        <v>1</v>
      </c>
      <c r="T1013" s="742">
        <v>8</v>
      </c>
      <c r="U1013" s="700">
        <v>1</v>
      </c>
    </row>
    <row r="1014" spans="1:21" ht="14.4" customHeight="1" x14ac:dyDescent="0.3">
      <c r="A1014" s="660">
        <v>11</v>
      </c>
      <c r="B1014" s="661" t="s">
        <v>578</v>
      </c>
      <c r="C1014" s="661">
        <v>89301112</v>
      </c>
      <c r="D1014" s="740" t="s">
        <v>4351</v>
      </c>
      <c r="E1014" s="741" t="s">
        <v>2635</v>
      </c>
      <c r="F1014" s="661" t="s">
        <v>2622</v>
      </c>
      <c r="G1014" s="661" t="s">
        <v>2906</v>
      </c>
      <c r="H1014" s="661" t="s">
        <v>579</v>
      </c>
      <c r="I1014" s="661" t="s">
        <v>3567</v>
      </c>
      <c r="J1014" s="661" t="s">
        <v>3568</v>
      </c>
      <c r="K1014" s="661" t="s">
        <v>3569</v>
      </c>
      <c r="L1014" s="662">
        <v>1270</v>
      </c>
      <c r="M1014" s="662">
        <v>1270</v>
      </c>
      <c r="N1014" s="661">
        <v>1</v>
      </c>
      <c r="O1014" s="742">
        <v>1</v>
      </c>
      <c r="P1014" s="662"/>
      <c r="Q1014" s="677">
        <v>0</v>
      </c>
      <c r="R1014" s="661"/>
      <c r="S1014" s="677">
        <v>0</v>
      </c>
      <c r="T1014" s="742"/>
      <c r="U1014" s="700">
        <v>0</v>
      </c>
    </row>
    <row r="1015" spans="1:21" ht="14.4" customHeight="1" x14ac:dyDescent="0.3">
      <c r="A1015" s="660">
        <v>11</v>
      </c>
      <c r="B1015" s="661" t="s">
        <v>578</v>
      </c>
      <c r="C1015" s="661">
        <v>89301112</v>
      </c>
      <c r="D1015" s="740" t="s">
        <v>4351</v>
      </c>
      <c r="E1015" s="741" t="s">
        <v>2635</v>
      </c>
      <c r="F1015" s="661" t="s">
        <v>2622</v>
      </c>
      <c r="G1015" s="661" t="s">
        <v>2684</v>
      </c>
      <c r="H1015" s="661" t="s">
        <v>579</v>
      </c>
      <c r="I1015" s="661" t="s">
        <v>3570</v>
      </c>
      <c r="J1015" s="661" t="s">
        <v>3571</v>
      </c>
      <c r="K1015" s="661" t="s">
        <v>3572</v>
      </c>
      <c r="L1015" s="662">
        <v>1575</v>
      </c>
      <c r="M1015" s="662">
        <v>1575</v>
      </c>
      <c r="N1015" s="661">
        <v>1</v>
      </c>
      <c r="O1015" s="742">
        <v>1</v>
      </c>
      <c r="P1015" s="662">
        <v>1575</v>
      </c>
      <c r="Q1015" s="677">
        <v>1</v>
      </c>
      <c r="R1015" s="661">
        <v>1</v>
      </c>
      <c r="S1015" s="677">
        <v>1</v>
      </c>
      <c r="T1015" s="742">
        <v>1</v>
      </c>
      <c r="U1015" s="700">
        <v>1</v>
      </c>
    </row>
    <row r="1016" spans="1:21" ht="14.4" customHeight="1" x14ac:dyDescent="0.3">
      <c r="A1016" s="660">
        <v>11</v>
      </c>
      <c r="B1016" s="661" t="s">
        <v>578</v>
      </c>
      <c r="C1016" s="661">
        <v>89301112</v>
      </c>
      <c r="D1016" s="740" t="s">
        <v>4351</v>
      </c>
      <c r="E1016" s="741" t="s">
        <v>2635</v>
      </c>
      <c r="F1016" s="661" t="s">
        <v>2622</v>
      </c>
      <c r="G1016" s="661" t="s">
        <v>2684</v>
      </c>
      <c r="H1016" s="661" t="s">
        <v>579</v>
      </c>
      <c r="I1016" s="661" t="s">
        <v>3573</v>
      </c>
      <c r="J1016" s="661" t="s">
        <v>3574</v>
      </c>
      <c r="K1016" s="661" t="s">
        <v>3575</v>
      </c>
      <c r="L1016" s="662">
        <v>750</v>
      </c>
      <c r="M1016" s="662">
        <v>750</v>
      </c>
      <c r="N1016" s="661">
        <v>1</v>
      </c>
      <c r="O1016" s="742">
        <v>1</v>
      </c>
      <c r="P1016" s="662">
        <v>750</v>
      </c>
      <c r="Q1016" s="677">
        <v>1</v>
      </c>
      <c r="R1016" s="661">
        <v>1</v>
      </c>
      <c r="S1016" s="677">
        <v>1</v>
      </c>
      <c r="T1016" s="742">
        <v>1</v>
      </c>
      <c r="U1016" s="700">
        <v>1</v>
      </c>
    </row>
    <row r="1017" spans="1:21" ht="14.4" customHeight="1" x14ac:dyDescent="0.3">
      <c r="A1017" s="660">
        <v>11</v>
      </c>
      <c r="B1017" s="661" t="s">
        <v>578</v>
      </c>
      <c r="C1017" s="661">
        <v>89301112</v>
      </c>
      <c r="D1017" s="740" t="s">
        <v>4351</v>
      </c>
      <c r="E1017" s="741" t="s">
        <v>2635</v>
      </c>
      <c r="F1017" s="661" t="s">
        <v>2622</v>
      </c>
      <c r="G1017" s="661" t="s">
        <v>2684</v>
      </c>
      <c r="H1017" s="661" t="s">
        <v>579</v>
      </c>
      <c r="I1017" s="661" t="s">
        <v>2688</v>
      </c>
      <c r="J1017" s="661" t="s">
        <v>2689</v>
      </c>
      <c r="K1017" s="661" t="s">
        <v>2690</v>
      </c>
      <c r="L1017" s="662">
        <v>1000</v>
      </c>
      <c r="M1017" s="662">
        <v>1000</v>
      </c>
      <c r="N1017" s="661">
        <v>1</v>
      </c>
      <c r="O1017" s="742">
        <v>1</v>
      </c>
      <c r="P1017" s="662">
        <v>1000</v>
      </c>
      <c r="Q1017" s="677">
        <v>1</v>
      </c>
      <c r="R1017" s="661">
        <v>1</v>
      </c>
      <c r="S1017" s="677">
        <v>1</v>
      </c>
      <c r="T1017" s="742">
        <v>1</v>
      </c>
      <c r="U1017" s="700">
        <v>1</v>
      </c>
    </row>
    <row r="1018" spans="1:21" ht="14.4" customHeight="1" x14ac:dyDescent="0.3">
      <c r="A1018" s="660">
        <v>11</v>
      </c>
      <c r="B1018" s="661" t="s">
        <v>578</v>
      </c>
      <c r="C1018" s="661">
        <v>89301112</v>
      </c>
      <c r="D1018" s="740" t="s">
        <v>4351</v>
      </c>
      <c r="E1018" s="741" t="s">
        <v>2635</v>
      </c>
      <c r="F1018" s="661" t="s">
        <v>2622</v>
      </c>
      <c r="G1018" s="661" t="s">
        <v>2684</v>
      </c>
      <c r="H1018" s="661" t="s">
        <v>579</v>
      </c>
      <c r="I1018" s="661" t="s">
        <v>2717</v>
      </c>
      <c r="J1018" s="661" t="s">
        <v>2718</v>
      </c>
      <c r="K1018" s="661" t="s">
        <v>2719</v>
      </c>
      <c r="L1018" s="662">
        <v>350</v>
      </c>
      <c r="M1018" s="662">
        <v>2100</v>
      </c>
      <c r="N1018" s="661">
        <v>6</v>
      </c>
      <c r="O1018" s="742">
        <v>6</v>
      </c>
      <c r="P1018" s="662">
        <v>2100</v>
      </c>
      <c r="Q1018" s="677">
        <v>1</v>
      </c>
      <c r="R1018" s="661">
        <v>6</v>
      </c>
      <c r="S1018" s="677">
        <v>1</v>
      </c>
      <c r="T1018" s="742">
        <v>6</v>
      </c>
      <c r="U1018" s="700">
        <v>1</v>
      </c>
    </row>
    <row r="1019" spans="1:21" ht="14.4" customHeight="1" x14ac:dyDescent="0.3">
      <c r="A1019" s="660">
        <v>11</v>
      </c>
      <c r="B1019" s="661" t="s">
        <v>578</v>
      </c>
      <c r="C1019" s="661">
        <v>89301112</v>
      </c>
      <c r="D1019" s="740" t="s">
        <v>4351</v>
      </c>
      <c r="E1019" s="741" t="s">
        <v>2635</v>
      </c>
      <c r="F1019" s="661" t="s">
        <v>2622</v>
      </c>
      <c r="G1019" s="661" t="s">
        <v>2684</v>
      </c>
      <c r="H1019" s="661" t="s">
        <v>579</v>
      </c>
      <c r="I1019" s="661" t="s">
        <v>2691</v>
      </c>
      <c r="J1019" s="661" t="s">
        <v>2692</v>
      </c>
      <c r="K1019" s="661" t="s">
        <v>2693</v>
      </c>
      <c r="L1019" s="662">
        <v>500</v>
      </c>
      <c r="M1019" s="662">
        <v>500</v>
      </c>
      <c r="N1019" s="661">
        <v>1</v>
      </c>
      <c r="O1019" s="742">
        <v>1</v>
      </c>
      <c r="P1019" s="662">
        <v>500</v>
      </c>
      <c r="Q1019" s="677">
        <v>1</v>
      </c>
      <c r="R1019" s="661">
        <v>1</v>
      </c>
      <c r="S1019" s="677">
        <v>1</v>
      </c>
      <c r="T1019" s="742">
        <v>1</v>
      </c>
      <c r="U1019" s="700">
        <v>1</v>
      </c>
    </row>
    <row r="1020" spans="1:21" ht="14.4" customHeight="1" x14ac:dyDescent="0.3">
      <c r="A1020" s="660">
        <v>11</v>
      </c>
      <c r="B1020" s="661" t="s">
        <v>578</v>
      </c>
      <c r="C1020" s="661">
        <v>89301112</v>
      </c>
      <c r="D1020" s="740" t="s">
        <v>4351</v>
      </c>
      <c r="E1020" s="741" t="s">
        <v>2635</v>
      </c>
      <c r="F1020" s="661" t="s">
        <v>2622</v>
      </c>
      <c r="G1020" s="661" t="s">
        <v>2684</v>
      </c>
      <c r="H1020" s="661" t="s">
        <v>579</v>
      </c>
      <c r="I1020" s="661" t="s">
        <v>3576</v>
      </c>
      <c r="J1020" s="661" t="s">
        <v>3577</v>
      </c>
      <c r="K1020" s="661" t="s">
        <v>3578</v>
      </c>
      <c r="L1020" s="662">
        <v>350</v>
      </c>
      <c r="M1020" s="662">
        <v>350</v>
      </c>
      <c r="N1020" s="661">
        <v>1</v>
      </c>
      <c r="O1020" s="742">
        <v>1</v>
      </c>
      <c r="P1020" s="662"/>
      <c r="Q1020" s="677">
        <v>0</v>
      </c>
      <c r="R1020" s="661"/>
      <c r="S1020" s="677">
        <v>0</v>
      </c>
      <c r="T1020" s="742"/>
      <c r="U1020" s="700">
        <v>0</v>
      </c>
    </row>
    <row r="1021" spans="1:21" ht="14.4" customHeight="1" x14ac:dyDescent="0.3">
      <c r="A1021" s="660">
        <v>11</v>
      </c>
      <c r="B1021" s="661" t="s">
        <v>578</v>
      </c>
      <c r="C1021" s="661">
        <v>89301112</v>
      </c>
      <c r="D1021" s="740" t="s">
        <v>4351</v>
      </c>
      <c r="E1021" s="741" t="s">
        <v>2635</v>
      </c>
      <c r="F1021" s="661" t="s">
        <v>2622</v>
      </c>
      <c r="G1021" s="661" t="s">
        <v>2684</v>
      </c>
      <c r="H1021" s="661" t="s">
        <v>579</v>
      </c>
      <c r="I1021" s="661" t="s">
        <v>3062</v>
      </c>
      <c r="J1021" s="661" t="s">
        <v>3063</v>
      </c>
      <c r="K1021" s="661" t="s">
        <v>3064</v>
      </c>
      <c r="L1021" s="662">
        <v>1600</v>
      </c>
      <c r="M1021" s="662">
        <v>3200</v>
      </c>
      <c r="N1021" s="661">
        <v>2</v>
      </c>
      <c r="O1021" s="742">
        <v>1</v>
      </c>
      <c r="P1021" s="662"/>
      <c r="Q1021" s="677">
        <v>0</v>
      </c>
      <c r="R1021" s="661"/>
      <c r="S1021" s="677">
        <v>0</v>
      </c>
      <c r="T1021" s="742"/>
      <c r="U1021" s="700">
        <v>0</v>
      </c>
    </row>
    <row r="1022" spans="1:21" ht="14.4" customHeight="1" x14ac:dyDescent="0.3">
      <c r="A1022" s="660">
        <v>11</v>
      </c>
      <c r="B1022" s="661" t="s">
        <v>578</v>
      </c>
      <c r="C1022" s="661">
        <v>89301112</v>
      </c>
      <c r="D1022" s="740" t="s">
        <v>4351</v>
      </c>
      <c r="E1022" s="741" t="s">
        <v>2635</v>
      </c>
      <c r="F1022" s="661" t="s">
        <v>2622</v>
      </c>
      <c r="G1022" s="661" t="s">
        <v>2684</v>
      </c>
      <c r="H1022" s="661" t="s">
        <v>579</v>
      </c>
      <c r="I1022" s="661" t="s">
        <v>1860</v>
      </c>
      <c r="J1022" s="661" t="s">
        <v>3579</v>
      </c>
      <c r="K1022" s="661" t="s">
        <v>3580</v>
      </c>
      <c r="L1022" s="662">
        <v>2202.1999999999998</v>
      </c>
      <c r="M1022" s="662">
        <v>2202.1999999999998</v>
      </c>
      <c r="N1022" s="661">
        <v>1</v>
      </c>
      <c r="O1022" s="742">
        <v>1</v>
      </c>
      <c r="P1022" s="662">
        <v>2202.1999999999998</v>
      </c>
      <c r="Q1022" s="677">
        <v>1</v>
      </c>
      <c r="R1022" s="661">
        <v>1</v>
      </c>
      <c r="S1022" s="677">
        <v>1</v>
      </c>
      <c r="T1022" s="742">
        <v>1</v>
      </c>
      <c r="U1022" s="700">
        <v>1</v>
      </c>
    </row>
    <row r="1023" spans="1:21" ht="14.4" customHeight="1" x14ac:dyDescent="0.3">
      <c r="A1023" s="660">
        <v>11</v>
      </c>
      <c r="B1023" s="661" t="s">
        <v>578</v>
      </c>
      <c r="C1023" s="661">
        <v>89301112</v>
      </c>
      <c r="D1023" s="740" t="s">
        <v>4351</v>
      </c>
      <c r="E1023" s="741" t="s">
        <v>2635</v>
      </c>
      <c r="F1023" s="661" t="s">
        <v>2622</v>
      </c>
      <c r="G1023" s="661" t="s">
        <v>2684</v>
      </c>
      <c r="H1023" s="661" t="s">
        <v>579</v>
      </c>
      <c r="I1023" s="661" t="s">
        <v>2851</v>
      </c>
      <c r="J1023" s="661" t="s">
        <v>2852</v>
      </c>
      <c r="K1023" s="661" t="s">
        <v>2853</v>
      </c>
      <c r="L1023" s="662">
        <v>58.5</v>
      </c>
      <c r="M1023" s="662">
        <v>58.5</v>
      </c>
      <c r="N1023" s="661">
        <v>1</v>
      </c>
      <c r="O1023" s="742">
        <v>1</v>
      </c>
      <c r="P1023" s="662">
        <v>58.5</v>
      </c>
      <c r="Q1023" s="677">
        <v>1</v>
      </c>
      <c r="R1023" s="661">
        <v>1</v>
      </c>
      <c r="S1023" s="677">
        <v>1</v>
      </c>
      <c r="T1023" s="742">
        <v>1</v>
      </c>
      <c r="U1023" s="700">
        <v>1</v>
      </c>
    </row>
    <row r="1024" spans="1:21" ht="14.4" customHeight="1" x14ac:dyDescent="0.3">
      <c r="A1024" s="660">
        <v>11</v>
      </c>
      <c r="B1024" s="661" t="s">
        <v>578</v>
      </c>
      <c r="C1024" s="661">
        <v>89301112</v>
      </c>
      <c r="D1024" s="740" t="s">
        <v>4351</v>
      </c>
      <c r="E1024" s="741" t="s">
        <v>2635</v>
      </c>
      <c r="F1024" s="661" t="s">
        <v>2622</v>
      </c>
      <c r="G1024" s="661" t="s">
        <v>2684</v>
      </c>
      <c r="H1024" s="661" t="s">
        <v>579</v>
      </c>
      <c r="I1024" s="661" t="s">
        <v>2697</v>
      </c>
      <c r="J1024" s="661" t="s">
        <v>2698</v>
      </c>
      <c r="K1024" s="661" t="s">
        <v>2699</v>
      </c>
      <c r="L1024" s="662">
        <v>971.25</v>
      </c>
      <c r="M1024" s="662">
        <v>971.25</v>
      </c>
      <c r="N1024" s="661">
        <v>1</v>
      </c>
      <c r="O1024" s="742">
        <v>1</v>
      </c>
      <c r="P1024" s="662">
        <v>971.25</v>
      </c>
      <c r="Q1024" s="677">
        <v>1</v>
      </c>
      <c r="R1024" s="661">
        <v>1</v>
      </c>
      <c r="S1024" s="677">
        <v>1</v>
      </c>
      <c r="T1024" s="742">
        <v>1</v>
      </c>
      <c r="U1024" s="700">
        <v>1</v>
      </c>
    </row>
    <row r="1025" spans="1:21" ht="14.4" customHeight="1" x14ac:dyDescent="0.3">
      <c r="A1025" s="660">
        <v>11</v>
      </c>
      <c r="B1025" s="661" t="s">
        <v>578</v>
      </c>
      <c r="C1025" s="661">
        <v>89301112</v>
      </c>
      <c r="D1025" s="740" t="s">
        <v>4351</v>
      </c>
      <c r="E1025" s="741" t="s">
        <v>2635</v>
      </c>
      <c r="F1025" s="661" t="s">
        <v>2622</v>
      </c>
      <c r="G1025" s="661" t="s">
        <v>2684</v>
      </c>
      <c r="H1025" s="661" t="s">
        <v>579</v>
      </c>
      <c r="I1025" s="661" t="s">
        <v>3068</v>
      </c>
      <c r="J1025" s="661" t="s">
        <v>3069</v>
      </c>
      <c r="K1025" s="661" t="s">
        <v>3070</v>
      </c>
      <c r="L1025" s="662">
        <v>180</v>
      </c>
      <c r="M1025" s="662">
        <v>1260</v>
      </c>
      <c r="N1025" s="661">
        <v>7</v>
      </c>
      <c r="O1025" s="742">
        <v>7</v>
      </c>
      <c r="P1025" s="662">
        <v>1260</v>
      </c>
      <c r="Q1025" s="677">
        <v>1</v>
      </c>
      <c r="R1025" s="661">
        <v>7</v>
      </c>
      <c r="S1025" s="677">
        <v>1</v>
      </c>
      <c r="T1025" s="742">
        <v>7</v>
      </c>
      <c r="U1025" s="700">
        <v>1</v>
      </c>
    </row>
    <row r="1026" spans="1:21" ht="14.4" customHeight="1" x14ac:dyDescent="0.3">
      <c r="A1026" s="660">
        <v>11</v>
      </c>
      <c r="B1026" s="661" t="s">
        <v>578</v>
      </c>
      <c r="C1026" s="661">
        <v>89301112</v>
      </c>
      <c r="D1026" s="740" t="s">
        <v>4351</v>
      </c>
      <c r="E1026" s="741" t="s">
        <v>2635</v>
      </c>
      <c r="F1026" s="661" t="s">
        <v>2622</v>
      </c>
      <c r="G1026" s="661" t="s">
        <v>2684</v>
      </c>
      <c r="H1026" s="661" t="s">
        <v>579</v>
      </c>
      <c r="I1026" s="661" t="s">
        <v>3581</v>
      </c>
      <c r="J1026" s="661" t="s">
        <v>3582</v>
      </c>
      <c r="K1026" s="661" t="s">
        <v>3198</v>
      </c>
      <c r="L1026" s="662">
        <v>300</v>
      </c>
      <c r="M1026" s="662">
        <v>300</v>
      </c>
      <c r="N1026" s="661">
        <v>1</v>
      </c>
      <c r="O1026" s="742">
        <v>1</v>
      </c>
      <c r="P1026" s="662"/>
      <c r="Q1026" s="677">
        <v>0</v>
      </c>
      <c r="R1026" s="661"/>
      <c r="S1026" s="677">
        <v>0</v>
      </c>
      <c r="T1026" s="742"/>
      <c r="U1026" s="700">
        <v>0</v>
      </c>
    </row>
    <row r="1027" spans="1:21" ht="14.4" customHeight="1" x14ac:dyDescent="0.3">
      <c r="A1027" s="660">
        <v>11</v>
      </c>
      <c r="B1027" s="661" t="s">
        <v>578</v>
      </c>
      <c r="C1027" s="661">
        <v>89301112</v>
      </c>
      <c r="D1027" s="740" t="s">
        <v>4351</v>
      </c>
      <c r="E1027" s="741" t="s">
        <v>2635</v>
      </c>
      <c r="F1027" s="661" t="s">
        <v>2622</v>
      </c>
      <c r="G1027" s="661" t="s">
        <v>2684</v>
      </c>
      <c r="H1027" s="661" t="s">
        <v>579</v>
      </c>
      <c r="I1027" s="661" t="s">
        <v>3199</v>
      </c>
      <c r="J1027" s="661" t="s">
        <v>3200</v>
      </c>
      <c r="K1027" s="661" t="s">
        <v>3201</v>
      </c>
      <c r="L1027" s="662">
        <v>100</v>
      </c>
      <c r="M1027" s="662">
        <v>900</v>
      </c>
      <c r="N1027" s="661">
        <v>9</v>
      </c>
      <c r="O1027" s="742">
        <v>9</v>
      </c>
      <c r="P1027" s="662">
        <v>500</v>
      </c>
      <c r="Q1027" s="677">
        <v>0.55555555555555558</v>
      </c>
      <c r="R1027" s="661">
        <v>5</v>
      </c>
      <c r="S1027" s="677">
        <v>0.55555555555555558</v>
      </c>
      <c r="T1027" s="742">
        <v>5</v>
      </c>
      <c r="U1027" s="700">
        <v>0.55555555555555558</v>
      </c>
    </row>
    <row r="1028" spans="1:21" ht="14.4" customHeight="1" x14ac:dyDescent="0.3">
      <c r="A1028" s="660">
        <v>11</v>
      </c>
      <c r="B1028" s="661" t="s">
        <v>578</v>
      </c>
      <c r="C1028" s="661">
        <v>89301112</v>
      </c>
      <c r="D1028" s="740" t="s">
        <v>4351</v>
      </c>
      <c r="E1028" s="741" t="s">
        <v>2635</v>
      </c>
      <c r="F1028" s="661" t="s">
        <v>2622</v>
      </c>
      <c r="G1028" s="661" t="s">
        <v>2684</v>
      </c>
      <c r="H1028" s="661" t="s">
        <v>579</v>
      </c>
      <c r="I1028" s="661" t="s">
        <v>2925</v>
      </c>
      <c r="J1028" s="661" t="s">
        <v>2926</v>
      </c>
      <c r="K1028" s="661"/>
      <c r="L1028" s="662">
        <v>600</v>
      </c>
      <c r="M1028" s="662">
        <v>600</v>
      </c>
      <c r="N1028" s="661">
        <v>1</v>
      </c>
      <c r="O1028" s="742">
        <v>1</v>
      </c>
      <c r="P1028" s="662"/>
      <c r="Q1028" s="677">
        <v>0</v>
      </c>
      <c r="R1028" s="661"/>
      <c r="S1028" s="677">
        <v>0</v>
      </c>
      <c r="T1028" s="742"/>
      <c r="U1028" s="700">
        <v>0</v>
      </c>
    </row>
    <row r="1029" spans="1:21" ht="14.4" customHeight="1" x14ac:dyDescent="0.3">
      <c r="A1029" s="660">
        <v>11</v>
      </c>
      <c r="B1029" s="661" t="s">
        <v>578</v>
      </c>
      <c r="C1029" s="661">
        <v>89301112</v>
      </c>
      <c r="D1029" s="740" t="s">
        <v>4351</v>
      </c>
      <c r="E1029" s="741" t="s">
        <v>2635</v>
      </c>
      <c r="F1029" s="661" t="s">
        <v>2622</v>
      </c>
      <c r="G1029" s="661" t="s">
        <v>2684</v>
      </c>
      <c r="H1029" s="661" t="s">
        <v>579</v>
      </c>
      <c r="I1029" s="661" t="s">
        <v>3583</v>
      </c>
      <c r="J1029" s="661" t="s">
        <v>3584</v>
      </c>
      <c r="K1029" s="661"/>
      <c r="L1029" s="662">
        <v>80.349999999999994</v>
      </c>
      <c r="M1029" s="662">
        <v>160.69999999999999</v>
      </c>
      <c r="N1029" s="661">
        <v>2</v>
      </c>
      <c r="O1029" s="742">
        <v>2</v>
      </c>
      <c r="P1029" s="662">
        <v>160.69999999999999</v>
      </c>
      <c r="Q1029" s="677">
        <v>1</v>
      </c>
      <c r="R1029" s="661">
        <v>2</v>
      </c>
      <c r="S1029" s="677">
        <v>1</v>
      </c>
      <c r="T1029" s="742">
        <v>2</v>
      </c>
      <c r="U1029" s="700">
        <v>1</v>
      </c>
    </row>
    <row r="1030" spans="1:21" ht="14.4" customHeight="1" x14ac:dyDescent="0.3">
      <c r="A1030" s="660">
        <v>11</v>
      </c>
      <c r="B1030" s="661" t="s">
        <v>578</v>
      </c>
      <c r="C1030" s="661">
        <v>89301112</v>
      </c>
      <c r="D1030" s="740" t="s">
        <v>4351</v>
      </c>
      <c r="E1030" s="741" t="s">
        <v>2635</v>
      </c>
      <c r="F1030" s="661" t="s">
        <v>2622</v>
      </c>
      <c r="G1030" s="661" t="s">
        <v>2684</v>
      </c>
      <c r="H1030" s="661" t="s">
        <v>579</v>
      </c>
      <c r="I1030" s="661" t="s">
        <v>3585</v>
      </c>
      <c r="J1030" s="661" t="s">
        <v>3586</v>
      </c>
      <c r="K1030" s="661"/>
      <c r="L1030" s="662">
        <v>250</v>
      </c>
      <c r="M1030" s="662">
        <v>250</v>
      </c>
      <c r="N1030" s="661">
        <v>1</v>
      </c>
      <c r="O1030" s="742">
        <v>1</v>
      </c>
      <c r="P1030" s="662">
        <v>250</v>
      </c>
      <c r="Q1030" s="677">
        <v>1</v>
      </c>
      <c r="R1030" s="661">
        <v>1</v>
      </c>
      <c r="S1030" s="677">
        <v>1</v>
      </c>
      <c r="T1030" s="742">
        <v>1</v>
      </c>
      <c r="U1030" s="700">
        <v>1</v>
      </c>
    </row>
    <row r="1031" spans="1:21" ht="14.4" customHeight="1" x14ac:dyDescent="0.3">
      <c r="A1031" s="660">
        <v>11</v>
      </c>
      <c r="B1031" s="661" t="s">
        <v>578</v>
      </c>
      <c r="C1031" s="661">
        <v>89301112</v>
      </c>
      <c r="D1031" s="740" t="s">
        <v>4351</v>
      </c>
      <c r="E1031" s="741" t="s">
        <v>2635</v>
      </c>
      <c r="F1031" s="661" t="s">
        <v>2622</v>
      </c>
      <c r="G1031" s="661" t="s">
        <v>2684</v>
      </c>
      <c r="H1031" s="661" t="s">
        <v>579</v>
      </c>
      <c r="I1031" s="661" t="s">
        <v>3587</v>
      </c>
      <c r="J1031" s="661" t="s">
        <v>3588</v>
      </c>
      <c r="K1031" s="661" t="s">
        <v>3589</v>
      </c>
      <c r="L1031" s="662">
        <v>338.94</v>
      </c>
      <c r="M1031" s="662">
        <v>338.94</v>
      </c>
      <c r="N1031" s="661">
        <v>1</v>
      </c>
      <c r="O1031" s="742">
        <v>1</v>
      </c>
      <c r="P1031" s="662">
        <v>338.94</v>
      </c>
      <c r="Q1031" s="677">
        <v>1</v>
      </c>
      <c r="R1031" s="661">
        <v>1</v>
      </c>
      <c r="S1031" s="677">
        <v>1</v>
      </c>
      <c r="T1031" s="742">
        <v>1</v>
      </c>
      <c r="U1031" s="700">
        <v>1</v>
      </c>
    </row>
    <row r="1032" spans="1:21" ht="14.4" customHeight="1" x14ac:dyDescent="0.3">
      <c r="A1032" s="660">
        <v>11</v>
      </c>
      <c r="B1032" s="661" t="s">
        <v>578</v>
      </c>
      <c r="C1032" s="661">
        <v>89301112</v>
      </c>
      <c r="D1032" s="740" t="s">
        <v>4351</v>
      </c>
      <c r="E1032" s="741" t="s">
        <v>2635</v>
      </c>
      <c r="F1032" s="661" t="s">
        <v>2622</v>
      </c>
      <c r="G1032" s="661" t="s">
        <v>2684</v>
      </c>
      <c r="H1032" s="661" t="s">
        <v>579</v>
      </c>
      <c r="I1032" s="661" t="s">
        <v>3590</v>
      </c>
      <c r="J1032" s="661" t="s">
        <v>3591</v>
      </c>
      <c r="K1032" s="661" t="s">
        <v>3592</v>
      </c>
      <c r="L1032" s="662">
        <v>180</v>
      </c>
      <c r="M1032" s="662">
        <v>360</v>
      </c>
      <c r="N1032" s="661">
        <v>2</v>
      </c>
      <c r="O1032" s="742">
        <v>2</v>
      </c>
      <c r="P1032" s="662">
        <v>180</v>
      </c>
      <c r="Q1032" s="677">
        <v>0.5</v>
      </c>
      <c r="R1032" s="661">
        <v>1</v>
      </c>
      <c r="S1032" s="677">
        <v>0.5</v>
      </c>
      <c r="T1032" s="742">
        <v>1</v>
      </c>
      <c r="U1032" s="700">
        <v>0.5</v>
      </c>
    </row>
    <row r="1033" spans="1:21" ht="14.4" customHeight="1" x14ac:dyDescent="0.3">
      <c r="A1033" s="660">
        <v>11</v>
      </c>
      <c r="B1033" s="661" t="s">
        <v>578</v>
      </c>
      <c r="C1033" s="661">
        <v>89301112</v>
      </c>
      <c r="D1033" s="740" t="s">
        <v>4351</v>
      </c>
      <c r="E1033" s="741" t="s">
        <v>2635</v>
      </c>
      <c r="F1033" s="661" t="s">
        <v>2622</v>
      </c>
      <c r="G1033" s="661" t="s">
        <v>2684</v>
      </c>
      <c r="H1033" s="661" t="s">
        <v>579</v>
      </c>
      <c r="I1033" s="661" t="s">
        <v>3593</v>
      </c>
      <c r="J1033" s="661" t="s">
        <v>3594</v>
      </c>
      <c r="K1033" s="661" t="s">
        <v>3595</v>
      </c>
      <c r="L1033" s="662">
        <v>739.92</v>
      </c>
      <c r="M1033" s="662">
        <v>739.92</v>
      </c>
      <c r="N1033" s="661">
        <v>1</v>
      </c>
      <c r="O1033" s="742">
        <v>1</v>
      </c>
      <c r="P1033" s="662"/>
      <c r="Q1033" s="677">
        <v>0</v>
      </c>
      <c r="R1033" s="661"/>
      <c r="S1033" s="677">
        <v>0</v>
      </c>
      <c r="T1033" s="742"/>
      <c r="U1033" s="700">
        <v>0</v>
      </c>
    </row>
    <row r="1034" spans="1:21" ht="14.4" customHeight="1" x14ac:dyDescent="0.3">
      <c r="A1034" s="660">
        <v>11</v>
      </c>
      <c r="B1034" s="661" t="s">
        <v>578</v>
      </c>
      <c r="C1034" s="661">
        <v>89301112</v>
      </c>
      <c r="D1034" s="740" t="s">
        <v>4351</v>
      </c>
      <c r="E1034" s="741" t="s">
        <v>2635</v>
      </c>
      <c r="F1034" s="661" t="s">
        <v>2622</v>
      </c>
      <c r="G1034" s="661" t="s">
        <v>2684</v>
      </c>
      <c r="H1034" s="661" t="s">
        <v>579</v>
      </c>
      <c r="I1034" s="661" t="s">
        <v>3071</v>
      </c>
      <c r="J1034" s="661" t="s">
        <v>2928</v>
      </c>
      <c r="K1034" s="661" t="s">
        <v>3072</v>
      </c>
      <c r="L1034" s="662">
        <v>2200</v>
      </c>
      <c r="M1034" s="662">
        <v>2200</v>
      </c>
      <c r="N1034" s="661">
        <v>1</v>
      </c>
      <c r="O1034" s="742">
        <v>1</v>
      </c>
      <c r="P1034" s="662">
        <v>2200</v>
      </c>
      <c r="Q1034" s="677">
        <v>1</v>
      </c>
      <c r="R1034" s="661">
        <v>1</v>
      </c>
      <c r="S1034" s="677">
        <v>1</v>
      </c>
      <c r="T1034" s="742">
        <v>1</v>
      </c>
      <c r="U1034" s="700">
        <v>1</v>
      </c>
    </row>
    <row r="1035" spans="1:21" ht="14.4" customHeight="1" x14ac:dyDescent="0.3">
      <c r="A1035" s="660">
        <v>11</v>
      </c>
      <c r="B1035" s="661" t="s">
        <v>578</v>
      </c>
      <c r="C1035" s="661">
        <v>89301112</v>
      </c>
      <c r="D1035" s="740" t="s">
        <v>4351</v>
      </c>
      <c r="E1035" s="741" t="s">
        <v>2635</v>
      </c>
      <c r="F1035" s="661" t="s">
        <v>2622</v>
      </c>
      <c r="G1035" s="661" t="s">
        <v>2684</v>
      </c>
      <c r="H1035" s="661" t="s">
        <v>579</v>
      </c>
      <c r="I1035" s="661" t="s">
        <v>2815</v>
      </c>
      <c r="J1035" s="661" t="s">
        <v>2816</v>
      </c>
      <c r="K1035" s="661" t="s">
        <v>2817</v>
      </c>
      <c r="L1035" s="662">
        <v>249.37</v>
      </c>
      <c r="M1035" s="662">
        <v>249.37</v>
      </c>
      <c r="N1035" s="661">
        <v>1</v>
      </c>
      <c r="O1035" s="742">
        <v>1</v>
      </c>
      <c r="P1035" s="662">
        <v>249.37</v>
      </c>
      <c r="Q1035" s="677">
        <v>1</v>
      </c>
      <c r="R1035" s="661">
        <v>1</v>
      </c>
      <c r="S1035" s="677">
        <v>1</v>
      </c>
      <c r="T1035" s="742">
        <v>1</v>
      </c>
      <c r="U1035" s="700">
        <v>1</v>
      </c>
    </row>
    <row r="1036" spans="1:21" ht="14.4" customHeight="1" x14ac:dyDescent="0.3">
      <c r="A1036" s="660">
        <v>11</v>
      </c>
      <c r="B1036" s="661" t="s">
        <v>578</v>
      </c>
      <c r="C1036" s="661">
        <v>89301112</v>
      </c>
      <c r="D1036" s="740" t="s">
        <v>4351</v>
      </c>
      <c r="E1036" s="741" t="s">
        <v>2635</v>
      </c>
      <c r="F1036" s="661" t="s">
        <v>2622</v>
      </c>
      <c r="G1036" s="661" t="s">
        <v>2684</v>
      </c>
      <c r="H1036" s="661" t="s">
        <v>579</v>
      </c>
      <c r="I1036" s="661" t="s">
        <v>3596</v>
      </c>
      <c r="J1036" s="661" t="s">
        <v>3597</v>
      </c>
      <c r="K1036" s="661" t="s">
        <v>3598</v>
      </c>
      <c r="L1036" s="662">
        <v>250</v>
      </c>
      <c r="M1036" s="662">
        <v>250</v>
      </c>
      <c r="N1036" s="661">
        <v>1</v>
      </c>
      <c r="O1036" s="742">
        <v>1</v>
      </c>
      <c r="P1036" s="662"/>
      <c r="Q1036" s="677">
        <v>0</v>
      </c>
      <c r="R1036" s="661"/>
      <c r="S1036" s="677">
        <v>0</v>
      </c>
      <c r="T1036" s="742"/>
      <c r="U1036" s="700">
        <v>0</v>
      </c>
    </row>
    <row r="1037" spans="1:21" ht="14.4" customHeight="1" x14ac:dyDescent="0.3">
      <c r="A1037" s="660">
        <v>11</v>
      </c>
      <c r="B1037" s="661" t="s">
        <v>578</v>
      </c>
      <c r="C1037" s="661">
        <v>89301112</v>
      </c>
      <c r="D1037" s="740" t="s">
        <v>4351</v>
      </c>
      <c r="E1037" s="741" t="s">
        <v>2635</v>
      </c>
      <c r="F1037" s="661" t="s">
        <v>2622</v>
      </c>
      <c r="G1037" s="661" t="s">
        <v>2684</v>
      </c>
      <c r="H1037" s="661" t="s">
        <v>579</v>
      </c>
      <c r="I1037" s="661" t="s">
        <v>3599</v>
      </c>
      <c r="J1037" s="661" t="s">
        <v>3600</v>
      </c>
      <c r="K1037" s="661" t="s">
        <v>3601</v>
      </c>
      <c r="L1037" s="662">
        <v>180</v>
      </c>
      <c r="M1037" s="662">
        <v>180</v>
      </c>
      <c r="N1037" s="661">
        <v>1</v>
      </c>
      <c r="O1037" s="742">
        <v>1</v>
      </c>
      <c r="P1037" s="662">
        <v>180</v>
      </c>
      <c r="Q1037" s="677">
        <v>1</v>
      </c>
      <c r="R1037" s="661">
        <v>1</v>
      </c>
      <c r="S1037" s="677">
        <v>1</v>
      </c>
      <c r="T1037" s="742">
        <v>1</v>
      </c>
      <c r="U1037" s="700">
        <v>1</v>
      </c>
    </row>
    <row r="1038" spans="1:21" ht="14.4" customHeight="1" x14ac:dyDescent="0.3">
      <c r="A1038" s="660">
        <v>11</v>
      </c>
      <c r="B1038" s="661" t="s">
        <v>578</v>
      </c>
      <c r="C1038" s="661">
        <v>89301112</v>
      </c>
      <c r="D1038" s="740" t="s">
        <v>4351</v>
      </c>
      <c r="E1038" s="741" t="s">
        <v>2635</v>
      </c>
      <c r="F1038" s="661" t="s">
        <v>2622</v>
      </c>
      <c r="G1038" s="661" t="s">
        <v>2684</v>
      </c>
      <c r="H1038" s="661" t="s">
        <v>579</v>
      </c>
      <c r="I1038" s="661" t="s">
        <v>3602</v>
      </c>
      <c r="J1038" s="661" t="s">
        <v>3603</v>
      </c>
      <c r="K1038" s="661" t="s">
        <v>3201</v>
      </c>
      <c r="L1038" s="662">
        <v>100</v>
      </c>
      <c r="M1038" s="662">
        <v>100</v>
      </c>
      <c r="N1038" s="661">
        <v>1</v>
      </c>
      <c r="O1038" s="742">
        <v>1</v>
      </c>
      <c r="P1038" s="662">
        <v>100</v>
      </c>
      <c r="Q1038" s="677">
        <v>1</v>
      </c>
      <c r="R1038" s="661">
        <v>1</v>
      </c>
      <c r="S1038" s="677">
        <v>1</v>
      </c>
      <c r="T1038" s="742">
        <v>1</v>
      </c>
      <c r="U1038" s="700">
        <v>1</v>
      </c>
    </row>
    <row r="1039" spans="1:21" ht="14.4" customHeight="1" x14ac:dyDescent="0.3">
      <c r="A1039" s="660">
        <v>11</v>
      </c>
      <c r="B1039" s="661" t="s">
        <v>578</v>
      </c>
      <c r="C1039" s="661">
        <v>89301112</v>
      </c>
      <c r="D1039" s="740" t="s">
        <v>4351</v>
      </c>
      <c r="E1039" s="741" t="s">
        <v>2635</v>
      </c>
      <c r="F1039" s="661" t="s">
        <v>2622</v>
      </c>
      <c r="G1039" s="661" t="s">
        <v>2818</v>
      </c>
      <c r="H1039" s="661" t="s">
        <v>579</v>
      </c>
      <c r="I1039" s="661" t="s">
        <v>3604</v>
      </c>
      <c r="J1039" s="661" t="s">
        <v>3605</v>
      </c>
      <c r="K1039" s="661" t="s">
        <v>3606</v>
      </c>
      <c r="L1039" s="662">
        <v>0</v>
      </c>
      <c r="M1039" s="662">
        <v>0</v>
      </c>
      <c r="N1039" s="661">
        <v>1</v>
      </c>
      <c r="O1039" s="742">
        <v>1</v>
      </c>
      <c r="P1039" s="662"/>
      <c r="Q1039" s="677"/>
      <c r="R1039" s="661"/>
      <c r="S1039" s="677">
        <v>0</v>
      </c>
      <c r="T1039" s="742"/>
      <c r="U1039" s="700">
        <v>0</v>
      </c>
    </row>
    <row r="1040" spans="1:21" ht="14.4" customHeight="1" x14ac:dyDescent="0.3">
      <c r="A1040" s="660">
        <v>11</v>
      </c>
      <c r="B1040" s="661" t="s">
        <v>578</v>
      </c>
      <c r="C1040" s="661">
        <v>89301112</v>
      </c>
      <c r="D1040" s="740" t="s">
        <v>4351</v>
      </c>
      <c r="E1040" s="741" t="s">
        <v>2635</v>
      </c>
      <c r="F1040" s="661" t="s">
        <v>2622</v>
      </c>
      <c r="G1040" s="661" t="s">
        <v>3336</v>
      </c>
      <c r="H1040" s="661" t="s">
        <v>579</v>
      </c>
      <c r="I1040" s="661" t="s">
        <v>3607</v>
      </c>
      <c r="J1040" s="661" t="s">
        <v>3608</v>
      </c>
      <c r="K1040" s="661" t="s">
        <v>3609</v>
      </c>
      <c r="L1040" s="662">
        <v>12000</v>
      </c>
      <c r="M1040" s="662">
        <v>12000</v>
      </c>
      <c r="N1040" s="661">
        <v>1</v>
      </c>
      <c r="O1040" s="742">
        <v>1</v>
      </c>
      <c r="P1040" s="662"/>
      <c r="Q1040" s="677">
        <v>0</v>
      </c>
      <c r="R1040" s="661"/>
      <c r="S1040" s="677">
        <v>0</v>
      </c>
      <c r="T1040" s="742"/>
      <c r="U1040" s="700">
        <v>0</v>
      </c>
    </row>
    <row r="1041" spans="1:21" ht="14.4" customHeight="1" x14ac:dyDescent="0.3">
      <c r="A1041" s="660">
        <v>11</v>
      </c>
      <c r="B1041" s="661" t="s">
        <v>578</v>
      </c>
      <c r="C1041" s="661">
        <v>89301112</v>
      </c>
      <c r="D1041" s="740" t="s">
        <v>4351</v>
      </c>
      <c r="E1041" s="741" t="s">
        <v>2635</v>
      </c>
      <c r="F1041" s="661" t="s">
        <v>2622</v>
      </c>
      <c r="G1041" s="661" t="s">
        <v>3220</v>
      </c>
      <c r="H1041" s="661" t="s">
        <v>579</v>
      </c>
      <c r="I1041" s="661" t="s">
        <v>2903</v>
      </c>
      <c r="J1041" s="661" t="s">
        <v>2904</v>
      </c>
      <c r="K1041" s="661" t="s">
        <v>2905</v>
      </c>
      <c r="L1041" s="662">
        <v>35.75</v>
      </c>
      <c r="M1041" s="662">
        <v>71.5</v>
      </c>
      <c r="N1041" s="661">
        <v>2</v>
      </c>
      <c r="O1041" s="742">
        <v>1</v>
      </c>
      <c r="P1041" s="662">
        <v>71.5</v>
      </c>
      <c r="Q1041" s="677">
        <v>1</v>
      </c>
      <c r="R1041" s="661">
        <v>2</v>
      </c>
      <c r="S1041" s="677">
        <v>1</v>
      </c>
      <c r="T1041" s="742">
        <v>1</v>
      </c>
      <c r="U1041" s="700">
        <v>1</v>
      </c>
    </row>
    <row r="1042" spans="1:21" ht="14.4" customHeight="1" x14ac:dyDescent="0.3">
      <c r="A1042" s="660">
        <v>11</v>
      </c>
      <c r="B1042" s="661" t="s">
        <v>578</v>
      </c>
      <c r="C1042" s="661">
        <v>89301112</v>
      </c>
      <c r="D1042" s="740" t="s">
        <v>4351</v>
      </c>
      <c r="E1042" s="741" t="s">
        <v>2635</v>
      </c>
      <c r="F1042" s="661" t="s">
        <v>2622</v>
      </c>
      <c r="G1042" s="661" t="s">
        <v>2720</v>
      </c>
      <c r="H1042" s="661" t="s">
        <v>579</v>
      </c>
      <c r="I1042" s="661" t="s">
        <v>3610</v>
      </c>
      <c r="J1042" s="661" t="s">
        <v>3611</v>
      </c>
      <c r="K1042" s="661" t="s">
        <v>3612</v>
      </c>
      <c r="L1042" s="662">
        <v>1600</v>
      </c>
      <c r="M1042" s="662">
        <v>1600</v>
      </c>
      <c r="N1042" s="661">
        <v>1</v>
      </c>
      <c r="O1042" s="742">
        <v>1</v>
      </c>
      <c r="P1042" s="662">
        <v>1600</v>
      </c>
      <c r="Q1042" s="677">
        <v>1</v>
      </c>
      <c r="R1042" s="661">
        <v>1</v>
      </c>
      <c r="S1042" s="677">
        <v>1</v>
      </c>
      <c r="T1042" s="742">
        <v>1</v>
      </c>
      <c r="U1042" s="700">
        <v>1</v>
      </c>
    </row>
    <row r="1043" spans="1:21" ht="14.4" customHeight="1" x14ac:dyDescent="0.3">
      <c r="A1043" s="660">
        <v>11</v>
      </c>
      <c r="B1043" s="661" t="s">
        <v>578</v>
      </c>
      <c r="C1043" s="661">
        <v>89301112</v>
      </c>
      <c r="D1043" s="740" t="s">
        <v>4351</v>
      </c>
      <c r="E1043" s="741" t="s">
        <v>2635</v>
      </c>
      <c r="F1043" s="661" t="s">
        <v>2622</v>
      </c>
      <c r="G1043" s="661" t="s">
        <v>2720</v>
      </c>
      <c r="H1043" s="661" t="s">
        <v>579</v>
      </c>
      <c r="I1043" s="661" t="s">
        <v>2688</v>
      </c>
      <c r="J1043" s="661" t="s">
        <v>2689</v>
      </c>
      <c r="K1043" s="661" t="s">
        <v>2690</v>
      </c>
      <c r="L1043" s="662">
        <v>1000</v>
      </c>
      <c r="M1043" s="662">
        <v>1000</v>
      </c>
      <c r="N1043" s="661">
        <v>1</v>
      </c>
      <c r="O1043" s="742">
        <v>1</v>
      </c>
      <c r="P1043" s="662">
        <v>1000</v>
      </c>
      <c r="Q1043" s="677">
        <v>1</v>
      </c>
      <c r="R1043" s="661">
        <v>1</v>
      </c>
      <c r="S1043" s="677">
        <v>1</v>
      </c>
      <c r="T1043" s="742">
        <v>1</v>
      </c>
      <c r="U1043" s="700">
        <v>1</v>
      </c>
    </row>
    <row r="1044" spans="1:21" ht="14.4" customHeight="1" x14ac:dyDescent="0.3">
      <c r="A1044" s="660">
        <v>11</v>
      </c>
      <c r="B1044" s="661" t="s">
        <v>578</v>
      </c>
      <c r="C1044" s="661">
        <v>89301112</v>
      </c>
      <c r="D1044" s="740" t="s">
        <v>4351</v>
      </c>
      <c r="E1044" s="741" t="s">
        <v>2635</v>
      </c>
      <c r="F1044" s="661" t="s">
        <v>2622</v>
      </c>
      <c r="G1044" s="661" t="s">
        <v>2720</v>
      </c>
      <c r="H1044" s="661" t="s">
        <v>579</v>
      </c>
      <c r="I1044" s="661" t="s">
        <v>3613</v>
      </c>
      <c r="J1044" s="661" t="s">
        <v>3614</v>
      </c>
      <c r="K1044" s="661" t="s">
        <v>3615</v>
      </c>
      <c r="L1044" s="662">
        <v>750</v>
      </c>
      <c r="M1044" s="662">
        <v>750</v>
      </c>
      <c r="N1044" s="661">
        <v>1</v>
      </c>
      <c r="O1044" s="742">
        <v>1</v>
      </c>
      <c r="P1044" s="662"/>
      <c r="Q1044" s="677">
        <v>0</v>
      </c>
      <c r="R1044" s="661"/>
      <c r="S1044" s="677">
        <v>0</v>
      </c>
      <c r="T1044" s="742"/>
      <c r="U1044" s="700">
        <v>0</v>
      </c>
    </row>
    <row r="1045" spans="1:21" ht="14.4" customHeight="1" x14ac:dyDescent="0.3">
      <c r="A1045" s="660">
        <v>11</v>
      </c>
      <c r="B1045" s="661" t="s">
        <v>578</v>
      </c>
      <c r="C1045" s="661">
        <v>89301112</v>
      </c>
      <c r="D1045" s="740" t="s">
        <v>4351</v>
      </c>
      <c r="E1045" s="741" t="s">
        <v>2635</v>
      </c>
      <c r="F1045" s="661" t="s">
        <v>2622</v>
      </c>
      <c r="G1045" s="661" t="s">
        <v>2720</v>
      </c>
      <c r="H1045" s="661" t="s">
        <v>579</v>
      </c>
      <c r="I1045" s="661" t="s">
        <v>3196</v>
      </c>
      <c r="J1045" s="661" t="s">
        <v>3197</v>
      </c>
      <c r="K1045" s="661" t="s">
        <v>3198</v>
      </c>
      <c r="L1045" s="662">
        <v>250</v>
      </c>
      <c r="M1045" s="662">
        <v>250</v>
      </c>
      <c r="N1045" s="661">
        <v>1</v>
      </c>
      <c r="O1045" s="742">
        <v>1</v>
      </c>
      <c r="P1045" s="662">
        <v>250</v>
      </c>
      <c r="Q1045" s="677">
        <v>1</v>
      </c>
      <c r="R1045" s="661">
        <v>1</v>
      </c>
      <c r="S1045" s="677">
        <v>1</v>
      </c>
      <c r="T1045" s="742">
        <v>1</v>
      </c>
      <c r="U1045" s="700">
        <v>1</v>
      </c>
    </row>
    <row r="1046" spans="1:21" ht="14.4" customHeight="1" x14ac:dyDescent="0.3">
      <c r="A1046" s="660">
        <v>11</v>
      </c>
      <c r="B1046" s="661" t="s">
        <v>578</v>
      </c>
      <c r="C1046" s="661">
        <v>89301112</v>
      </c>
      <c r="D1046" s="740" t="s">
        <v>4351</v>
      </c>
      <c r="E1046" s="741" t="s">
        <v>2635</v>
      </c>
      <c r="F1046" s="661" t="s">
        <v>2622</v>
      </c>
      <c r="G1046" s="661" t="s">
        <v>2720</v>
      </c>
      <c r="H1046" s="661" t="s">
        <v>579</v>
      </c>
      <c r="I1046" s="661" t="s">
        <v>3199</v>
      </c>
      <c r="J1046" s="661" t="s">
        <v>3200</v>
      </c>
      <c r="K1046" s="661" t="s">
        <v>3201</v>
      </c>
      <c r="L1046" s="662">
        <v>100</v>
      </c>
      <c r="M1046" s="662">
        <v>300</v>
      </c>
      <c r="N1046" s="661">
        <v>3</v>
      </c>
      <c r="O1046" s="742">
        <v>3</v>
      </c>
      <c r="P1046" s="662">
        <v>200</v>
      </c>
      <c r="Q1046" s="677">
        <v>0.66666666666666663</v>
      </c>
      <c r="R1046" s="661">
        <v>2</v>
      </c>
      <c r="S1046" s="677">
        <v>0.66666666666666663</v>
      </c>
      <c r="T1046" s="742">
        <v>2</v>
      </c>
      <c r="U1046" s="700">
        <v>0.66666666666666663</v>
      </c>
    </row>
    <row r="1047" spans="1:21" ht="14.4" customHeight="1" x14ac:dyDescent="0.3">
      <c r="A1047" s="660">
        <v>11</v>
      </c>
      <c r="B1047" s="661" t="s">
        <v>578</v>
      </c>
      <c r="C1047" s="661">
        <v>89301112</v>
      </c>
      <c r="D1047" s="740" t="s">
        <v>4351</v>
      </c>
      <c r="E1047" s="741" t="s">
        <v>2635</v>
      </c>
      <c r="F1047" s="661" t="s">
        <v>2622</v>
      </c>
      <c r="G1047" s="661" t="s">
        <v>2720</v>
      </c>
      <c r="H1047" s="661" t="s">
        <v>579</v>
      </c>
      <c r="I1047" s="661" t="s">
        <v>3616</v>
      </c>
      <c r="J1047" s="661" t="s">
        <v>3591</v>
      </c>
      <c r="K1047" s="661" t="s">
        <v>3617</v>
      </c>
      <c r="L1047" s="662">
        <v>180</v>
      </c>
      <c r="M1047" s="662">
        <v>360</v>
      </c>
      <c r="N1047" s="661">
        <v>2</v>
      </c>
      <c r="O1047" s="742">
        <v>2</v>
      </c>
      <c r="P1047" s="662">
        <v>360</v>
      </c>
      <c r="Q1047" s="677">
        <v>1</v>
      </c>
      <c r="R1047" s="661">
        <v>2</v>
      </c>
      <c r="S1047" s="677">
        <v>1</v>
      </c>
      <c r="T1047" s="742">
        <v>2</v>
      </c>
      <c r="U1047" s="700">
        <v>1</v>
      </c>
    </row>
    <row r="1048" spans="1:21" ht="14.4" customHeight="1" x14ac:dyDescent="0.3">
      <c r="A1048" s="660">
        <v>11</v>
      </c>
      <c r="B1048" s="661" t="s">
        <v>578</v>
      </c>
      <c r="C1048" s="661">
        <v>89301112</v>
      </c>
      <c r="D1048" s="740" t="s">
        <v>4351</v>
      </c>
      <c r="E1048" s="741" t="s">
        <v>2635</v>
      </c>
      <c r="F1048" s="661" t="s">
        <v>2622</v>
      </c>
      <c r="G1048" s="661" t="s">
        <v>2720</v>
      </c>
      <c r="H1048" s="661" t="s">
        <v>579</v>
      </c>
      <c r="I1048" s="661" t="s">
        <v>3214</v>
      </c>
      <c r="J1048" s="661" t="s">
        <v>3215</v>
      </c>
      <c r="K1048" s="661" t="s">
        <v>3216</v>
      </c>
      <c r="L1048" s="662">
        <v>1243.8699999999999</v>
      </c>
      <c r="M1048" s="662">
        <v>1243.8699999999999</v>
      </c>
      <c r="N1048" s="661">
        <v>1</v>
      </c>
      <c r="O1048" s="742">
        <v>1</v>
      </c>
      <c r="P1048" s="662"/>
      <c r="Q1048" s="677">
        <v>0</v>
      </c>
      <c r="R1048" s="661"/>
      <c r="S1048" s="677">
        <v>0</v>
      </c>
      <c r="T1048" s="742"/>
      <c r="U1048" s="700">
        <v>0</v>
      </c>
    </row>
    <row r="1049" spans="1:21" ht="14.4" customHeight="1" x14ac:dyDescent="0.3">
      <c r="A1049" s="660">
        <v>11</v>
      </c>
      <c r="B1049" s="661" t="s">
        <v>578</v>
      </c>
      <c r="C1049" s="661">
        <v>89301112</v>
      </c>
      <c r="D1049" s="740" t="s">
        <v>4351</v>
      </c>
      <c r="E1049" s="741" t="s">
        <v>2635</v>
      </c>
      <c r="F1049" s="661" t="s">
        <v>2622</v>
      </c>
      <c r="G1049" s="661" t="s">
        <v>2720</v>
      </c>
      <c r="H1049" s="661" t="s">
        <v>579</v>
      </c>
      <c r="I1049" s="661" t="s">
        <v>3618</v>
      </c>
      <c r="J1049" s="661" t="s">
        <v>3619</v>
      </c>
      <c r="K1049" s="661" t="s">
        <v>3620</v>
      </c>
      <c r="L1049" s="662">
        <v>250</v>
      </c>
      <c r="M1049" s="662">
        <v>250</v>
      </c>
      <c r="N1049" s="661">
        <v>1</v>
      </c>
      <c r="O1049" s="742">
        <v>1</v>
      </c>
      <c r="P1049" s="662"/>
      <c r="Q1049" s="677">
        <v>0</v>
      </c>
      <c r="R1049" s="661"/>
      <c r="S1049" s="677">
        <v>0</v>
      </c>
      <c r="T1049" s="742"/>
      <c r="U1049" s="700">
        <v>0</v>
      </c>
    </row>
    <row r="1050" spans="1:21" ht="14.4" customHeight="1" x14ac:dyDescent="0.3">
      <c r="A1050" s="660">
        <v>11</v>
      </c>
      <c r="B1050" s="661" t="s">
        <v>578</v>
      </c>
      <c r="C1050" s="661">
        <v>89301112</v>
      </c>
      <c r="D1050" s="740" t="s">
        <v>4351</v>
      </c>
      <c r="E1050" s="741" t="s">
        <v>2635</v>
      </c>
      <c r="F1050" s="661" t="s">
        <v>2622</v>
      </c>
      <c r="G1050" s="661" t="s">
        <v>2724</v>
      </c>
      <c r="H1050" s="661" t="s">
        <v>579</v>
      </c>
      <c r="I1050" s="661" t="s">
        <v>3621</v>
      </c>
      <c r="J1050" s="661" t="s">
        <v>3622</v>
      </c>
      <c r="K1050" s="661" t="s">
        <v>3623</v>
      </c>
      <c r="L1050" s="662">
        <v>190</v>
      </c>
      <c r="M1050" s="662">
        <v>380</v>
      </c>
      <c r="N1050" s="661">
        <v>2</v>
      </c>
      <c r="O1050" s="742">
        <v>1</v>
      </c>
      <c r="P1050" s="662"/>
      <c r="Q1050" s="677">
        <v>0</v>
      </c>
      <c r="R1050" s="661"/>
      <c r="S1050" s="677">
        <v>0</v>
      </c>
      <c r="T1050" s="742"/>
      <c r="U1050" s="700">
        <v>0</v>
      </c>
    </row>
    <row r="1051" spans="1:21" ht="14.4" customHeight="1" x14ac:dyDescent="0.3">
      <c r="A1051" s="660">
        <v>11</v>
      </c>
      <c r="B1051" s="661" t="s">
        <v>578</v>
      </c>
      <c r="C1051" s="661">
        <v>89301112</v>
      </c>
      <c r="D1051" s="740" t="s">
        <v>4351</v>
      </c>
      <c r="E1051" s="741" t="s">
        <v>2635</v>
      </c>
      <c r="F1051" s="661" t="s">
        <v>2622</v>
      </c>
      <c r="G1051" s="661" t="s">
        <v>2724</v>
      </c>
      <c r="H1051" s="661" t="s">
        <v>579</v>
      </c>
      <c r="I1051" s="661" t="s">
        <v>2678</v>
      </c>
      <c r="J1051" s="661" t="s">
        <v>2679</v>
      </c>
      <c r="K1051" s="661" t="s">
        <v>2680</v>
      </c>
      <c r="L1051" s="662">
        <v>200</v>
      </c>
      <c r="M1051" s="662">
        <v>400</v>
      </c>
      <c r="N1051" s="661">
        <v>2</v>
      </c>
      <c r="O1051" s="742">
        <v>1</v>
      </c>
      <c r="P1051" s="662">
        <v>400</v>
      </c>
      <c r="Q1051" s="677">
        <v>1</v>
      </c>
      <c r="R1051" s="661">
        <v>2</v>
      </c>
      <c r="S1051" s="677">
        <v>1</v>
      </c>
      <c r="T1051" s="742">
        <v>1</v>
      </c>
      <c r="U1051" s="700">
        <v>1</v>
      </c>
    </row>
    <row r="1052" spans="1:21" ht="14.4" customHeight="1" x14ac:dyDescent="0.3">
      <c r="A1052" s="660">
        <v>11</v>
      </c>
      <c r="B1052" s="661" t="s">
        <v>578</v>
      </c>
      <c r="C1052" s="661">
        <v>89301112</v>
      </c>
      <c r="D1052" s="740" t="s">
        <v>4351</v>
      </c>
      <c r="E1052" s="741" t="s">
        <v>2635</v>
      </c>
      <c r="F1052" s="661" t="s">
        <v>2622</v>
      </c>
      <c r="G1052" s="661" t="s">
        <v>2724</v>
      </c>
      <c r="H1052" s="661" t="s">
        <v>579</v>
      </c>
      <c r="I1052" s="661" t="s">
        <v>2681</v>
      </c>
      <c r="J1052" s="661" t="s">
        <v>2682</v>
      </c>
      <c r="K1052" s="661" t="s">
        <v>2683</v>
      </c>
      <c r="L1052" s="662">
        <v>278.75</v>
      </c>
      <c r="M1052" s="662">
        <v>2230</v>
      </c>
      <c r="N1052" s="661">
        <v>8</v>
      </c>
      <c r="O1052" s="742">
        <v>4</v>
      </c>
      <c r="P1052" s="662">
        <v>2230</v>
      </c>
      <c r="Q1052" s="677">
        <v>1</v>
      </c>
      <c r="R1052" s="661">
        <v>8</v>
      </c>
      <c r="S1052" s="677">
        <v>1</v>
      </c>
      <c r="T1052" s="742">
        <v>4</v>
      </c>
      <c r="U1052" s="700">
        <v>1</v>
      </c>
    </row>
    <row r="1053" spans="1:21" ht="14.4" customHeight="1" x14ac:dyDescent="0.3">
      <c r="A1053" s="660">
        <v>11</v>
      </c>
      <c r="B1053" s="661" t="s">
        <v>578</v>
      </c>
      <c r="C1053" s="661">
        <v>89301112</v>
      </c>
      <c r="D1053" s="740" t="s">
        <v>4351</v>
      </c>
      <c r="E1053" s="741" t="s">
        <v>2635</v>
      </c>
      <c r="F1053" s="661" t="s">
        <v>2622</v>
      </c>
      <c r="G1053" s="661" t="s">
        <v>2724</v>
      </c>
      <c r="H1053" s="661" t="s">
        <v>579</v>
      </c>
      <c r="I1053" s="661" t="s">
        <v>3624</v>
      </c>
      <c r="J1053" s="661" t="s">
        <v>3625</v>
      </c>
      <c r="K1053" s="661" t="s">
        <v>3626</v>
      </c>
      <c r="L1053" s="662">
        <v>1200</v>
      </c>
      <c r="M1053" s="662">
        <v>1200</v>
      </c>
      <c r="N1053" s="661">
        <v>1</v>
      </c>
      <c r="O1053" s="742">
        <v>1</v>
      </c>
      <c r="P1053" s="662"/>
      <c r="Q1053" s="677">
        <v>0</v>
      </c>
      <c r="R1053" s="661"/>
      <c r="S1053" s="677">
        <v>0</v>
      </c>
      <c r="T1053" s="742"/>
      <c r="U1053" s="700">
        <v>0</v>
      </c>
    </row>
    <row r="1054" spans="1:21" ht="14.4" customHeight="1" x14ac:dyDescent="0.3">
      <c r="A1054" s="660">
        <v>11</v>
      </c>
      <c r="B1054" s="661" t="s">
        <v>578</v>
      </c>
      <c r="C1054" s="661">
        <v>89301112</v>
      </c>
      <c r="D1054" s="740" t="s">
        <v>4351</v>
      </c>
      <c r="E1054" s="741" t="s">
        <v>2635</v>
      </c>
      <c r="F1054" s="661" t="s">
        <v>2622</v>
      </c>
      <c r="G1054" s="661" t="s">
        <v>2724</v>
      </c>
      <c r="H1054" s="661" t="s">
        <v>579</v>
      </c>
      <c r="I1054" s="661" t="s">
        <v>3627</v>
      </c>
      <c r="J1054" s="661" t="s">
        <v>3628</v>
      </c>
      <c r="K1054" s="661" t="s">
        <v>3629</v>
      </c>
      <c r="L1054" s="662">
        <v>2000</v>
      </c>
      <c r="M1054" s="662">
        <v>2000</v>
      </c>
      <c r="N1054" s="661">
        <v>1</v>
      </c>
      <c r="O1054" s="742">
        <v>1</v>
      </c>
      <c r="P1054" s="662"/>
      <c r="Q1054" s="677">
        <v>0</v>
      </c>
      <c r="R1054" s="661"/>
      <c r="S1054" s="677">
        <v>0</v>
      </c>
      <c r="T1054" s="742"/>
      <c r="U1054" s="700">
        <v>0</v>
      </c>
    </row>
    <row r="1055" spans="1:21" ht="14.4" customHeight="1" x14ac:dyDescent="0.3">
      <c r="A1055" s="660">
        <v>11</v>
      </c>
      <c r="B1055" s="661" t="s">
        <v>578</v>
      </c>
      <c r="C1055" s="661">
        <v>89301112</v>
      </c>
      <c r="D1055" s="740" t="s">
        <v>4351</v>
      </c>
      <c r="E1055" s="741" t="s">
        <v>2635</v>
      </c>
      <c r="F1055" s="661" t="s">
        <v>2622</v>
      </c>
      <c r="G1055" s="661" t="s">
        <v>2725</v>
      </c>
      <c r="H1055" s="661" t="s">
        <v>579</v>
      </c>
      <c r="I1055" s="661" t="s">
        <v>3630</v>
      </c>
      <c r="J1055" s="661" t="s">
        <v>3631</v>
      </c>
      <c r="K1055" s="661"/>
      <c r="L1055" s="662">
        <v>0</v>
      </c>
      <c r="M1055" s="662">
        <v>0</v>
      </c>
      <c r="N1055" s="661">
        <v>1</v>
      </c>
      <c r="O1055" s="742">
        <v>1</v>
      </c>
      <c r="P1055" s="662"/>
      <c r="Q1055" s="677"/>
      <c r="R1055" s="661"/>
      <c r="S1055" s="677">
        <v>0</v>
      </c>
      <c r="T1055" s="742"/>
      <c r="U1055" s="700">
        <v>0</v>
      </c>
    </row>
    <row r="1056" spans="1:21" ht="14.4" customHeight="1" x14ac:dyDescent="0.3">
      <c r="A1056" s="660">
        <v>11</v>
      </c>
      <c r="B1056" s="661" t="s">
        <v>578</v>
      </c>
      <c r="C1056" s="661">
        <v>89301112</v>
      </c>
      <c r="D1056" s="740" t="s">
        <v>4351</v>
      </c>
      <c r="E1056" s="741" t="s">
        <v>2635</v>
      </c>
      <c r="F1056" s="661" t="s">
        <v>2622</v>
      </c>
      <c r="G1056" s="661" t="s">
        <v>2725</v>
      </c>
      <c r="H1056" s="661" t="s">
        <v>579</v>
      </c>
      <c r="I1056" s="661" t="s">
        <v>3604</v>
      </c>
      <c r="J1056" s="661" t="s">
        <v>3605</v>
      </c>
      <c r="K1056" s="661" t="s">
        <v>3606</v>
      </c>
      <c r="L1056" s="662">
        <v>0</v>
      </c>
      <c r="M1056" s="662">
        <v>0</v>
      </c>
      <c r="N1056" s="661">
        <v>1</v>
      </c>
      <c r="O1056" s="742">
        <v>1</v>
      </c>
      <c r="P1056" s="662"/>
      <c r="Q1056" s="677"/>
      <c r="R1056" s="661"/>
      <c r="S1056" s="677">
        <v>0</v>
      </c>
      <c r="T1056" s="742"/>
      <c r="U1056" s="700">
        <v>0</v>
      </c>
    </row>
    <row r="1057" spans="1:21" ht="14.4" customHeight="1" x14ac:dyDescent="0.3">
      <c r="A1057" s="660">
        <v>11</v>
      </c>
      <c r="B1057" s="661" t="s">
        <v>578</v>
      </c>
      <c r="C1057" s="661">
        <v>89301112</v>
      </c>
      <c r="D1057" s="740" t="s">
        <v>4351</v>
      </c>
      <c r="E1057" s="741" t="s">
        <v>2635</v>
      </c>
      <c r="F1057" s="661" t="s">
        <v>2622</v>
      </c>
      <c r="G1057" s="661" t="s">
        <v>3084</v>
      </c>
      <c r="H1057" s="661" t="s">
        <v>579</v>
      </c>
      <c r="I1057" s="661" t="s">
        <v>2907</v>
      </c>
      <c r="J1057" s="661" t="s">
        <v>2908</v>
      </c>
      <c r="K1057" s="661" t="s">
        <v>2909</v>
      </c>
      <c r="L1057" s="662">
        <v>1659.44</v>
      </c>
      <c r="M1057" s="662">
        <v>6637.76</v>
      </c>
      <c r="N1057" s="661">
        <v>4</v>
      </c>
      <c r="O1057" s="742">
        <v>4</v>
      </c>
      <c r="P1057" s="662">
        <v>6637.76</v>
      </c>
      <c r="Q1057" s="677">
        <v>1</v>
      </c>
      <c r="R1057" s="661">
        <v>4</v>
      </c>
      <c r="S1057" s="677">
        <v>1</v>
      </c>
      <c r="T1057" s="742">
        <v>4</v>
      </c>
      <c r="U1057" s="700">
        <v>1</v>
      </c>
    </row>
    <row r="1058" spans="1:21" ht="14.4" customHeight="1" x14ac:dyDescent="0.3">
      <c r="A1058" s="660">
        <v>11</v>
      </c>
      <c r="B1058" s="661" t="s">
        <v>578</v>
      </c>
      <c r="C1058" s="661">
        <v>89301112</v>
      </c>
      <c r="D1058" s="740" t="s">
        <v>4351</v>
      </c>
      <c r="E1058" s="741" t="s">
        <v>2635</v>
      </c>
      <c r="F1058" s="661" t="s">
        <v>2622</v>
      </c>
      <c r="G1058" s="661" t="s">
        <v>3349</v>
      </c>
      <c r="H1058" s="661" t="s">
        <v>579</v>
      </c>
      <c r="I1058" s="661" t="s">
        <v>3632</v>
      </c>
      <c r="J1058" s="661" t="s">
        <v>3633</v>
      </c>
      <c r="K1058" s="661" t="s">
        <v>3634</v>
      </c>
      <c r="L1058" s="662">
        <v>11690</v>
      </c>
      <c r="M1058" s="662">
        <v>11690</v>
      </c>
      <c r="N1058" s="661">
        <v>1</v>
      </c>
      <c r="O1058" s="742">
        <v>1</v>
      </c>
      <c r="P1058" s="662"/>
      <c r="Q1058" s="677">
        <v>0</v>
      </c>
      <c r="R1058" s="661"/>
      <c r="S1058" s="677">
        <v>0</v>
      </c>
      <c r="T1058" s="742"/>
      <c r="U1058" s="700">
        <v>0</v>
      </c>
    </row>
    <row r="1059" spans="1:21" ht="14.4" customHeight="1" x14ac:dyDescent="0.3">
      <c r="A1059" s="660">
        <v>11</v>
      </c>
      <c r="B1059" s="661" t="s">
        <v>578</v>
      </c>
      <c r="C1059" s="661">
        <v>89301112</v>
      </c>
      <c r="D1059" s="740" t="s">
        <v>4351</v>
      </c>
      <c r="E1059" s="741" t="s">
        <v>2635</v>
      </c>
      <c r="F1059" s="661" t="s">
        <v>2622</v>
      </c>
      <c r="G1059" s="661" t="s">
        <v>3349</v>
      </c>
      <c r="H1059" s="661" t="s">
        <v>579</v>
      </c>
      <c r="I1059" s="661" t="s">
        <v>3635</v>
      </c>
      <c r="J1059" s="661" t="s">
        <v>3636</v>
      </c>
      <c r="K1059" s="661" t="s">
        <v>3637</v>
      </c>
      <c r="L1059" s="662">
        <v>19000</v>
      </c>
      <c r="M1059" s="662">
        <v>19000</v>
      </c>
      <c r="N1059" s="661">
        <v>1</v>
      </c>
      <c r="O1059" s="742">
        <v>1</v>
      </c>
      <c r="P1059" s="662"/>
      <c r="Q1059" s="677">
        <v>0</v>
      </c>
      <c r="R1059" s="661"/>
      <c r="S1059" s="677">
        <v>0</v>
      </c>
      <c r="T1059" s="742"/>
      <c r="U1059" s="700">
        <v>0</v>
      </c>
    </row>
    <row r="1060" spans="1:21" ht="14.4" customHeight="1" x14ac:dyDescent="0.3">
      <c r="A1060" s="660">
        <v>11</v>
      </c>
      <c r="B1060" s="661" t="s">
        <v>578</v>
      </c>
      <c r="C1060" s="661">
        <v>89301112</v>
      </c>
      <c r="D1060" s="740" t="s">
        <v>4351</v>
      </c>
      <c r="E1060" s="741" t="s">
        <v>2635</v>
      </c>
      <c r="F1060" s="661" t="s">
        <v>2622</v>
      </c>
      <c r="G1060" s="661" t="s">
        <v>3349</v>
      </c>
      <c r="H1060" s="661" t="s">
        <v>579</v>
      </c>
      <c r="I1060" s="661" t="s">
        <v>3638</v>
      </c>
      <c r="J1060" s="661" t="s">
        <v>3639</v>
      </c>
      <c r="K1060" s="661" t="s">
        <v>3640</v>
      </c>
      <c r="L1060" s="662">
        <v>12000</v>
      </c>
      <c r="M1060" s="662">
        <v>12000</v>
      </c>
      <c r="N1060" s="661">
        <v>1</v>
      </c>
      <c r="O1060" s="742">
        <v>1</v>
      </c>
      <c r="P1060" s="662"/>
      <c r="Q1060" s="677">
        <v>0</v>
      </c>
      <c r="R1060" s="661"/>
      <c r="S1060" s="677">
        <v>0</v>
      </c>
      <c r="T1060" s="742"/>
      <c r="U1060" s="700">
        <v>0</v>
      </c>
    </row>
    <row r="1061" spans="1:21" ht="14.4" customHeight="1" x14ac:dyDescent="0.3">
      <c r="A1061" s="660">
        <v>11</v>
      </c>
      <c r="B1061" s="661" t="s">
        <v>578</v>
      </c>
      <c r="C1061" s="661">
        <v>89301112</v>
      </c>
      <c r="D1061" s="740" t="s">
        <v>4351</v>
      </c>
      <c r="E1061" s="741" t="s">
        <v>2636</v>
      </c>
      <c r="F1061" s="661" t="s">
        <v>2621</v>
      </c>
      <c r="G1061" s="661" t="s">
        <v>2654</v>
      </c>
      <c r="H1061" s="661" t="s">
        <v>579</v>
      </c>
      <c r="I1061" s="661" t="s">
        <v>2936</v>
      </c>
      <c r="J1061" s="661" t="s">
        <v>2937</v>
      </c>
      <c r="K1061" s="661" t="s">
        <v>2492</v>
      </c>
      <c r="L1061" s="662">
        <v>156.86000000000001</v>
      </c>
      <c r="M1061" s="662">
        <v>784.30000000000007</v>
      </c>
      <c r="N1061" s="661">
        <v>5</v>
      </c>
      <c r="O1061" s="742">
        <v>4.5</v>
      </c>
      <c r="P1061" s="662">
        <v>470.58000000000004</v>
      </c>
      <c r="Q1061" s="677">
        <v>0.6</v>
      </c>
      <c r="R1061" s="661">
        <v>3</v>
      </c>
      <c r="S1061" s="677">
        <v>0.6</v>
      </c>
      <c r="T1061" s="742">
        <v>2.5</v>
      </c>
      <c r="U1061" s="700">
        <v>0.55555555555555558</v>
      </c>
    </row>
    <row r="1062" spans="1:21" ht="14.4" customHeight="1" x14ac:dyDescent="0.3">
      <c r="A1062" s="660">
        <v>11</v>
      </c>
      <c r="B1062" s="661" t="s">
        <v>578</v>
      </c>
      <c r="C1062" s="661">
        <v>89301112</v>
      </c>
      <c r="D1062" s="740" t="s">
        <v>4351</v>
      </c>
      <c r="E1062" s="741" t="s">
        <v>2636</v>
      </c>
      <c r="F1062" s="661" t="s">
        <v>2621</v>
      </c>
      <c r="G1062" s="661" t="s">
        <v>2654</v>
      </c>
      <c r="H1062" s="661" t="s">
        <v>579</v>
      </c>
      <c r="I1062" s="661" t="s">
        <v>1210</v>
      </c>
      <c r="J1062" s="661" t="s">
        <v>2491</v>
      </c>
      <c r="K1062" s="661" t="s">
        <v>2492</v>
      </c>
      <c r="L1062" s="662">
        <v>333.31</v>
      </c>
      <c r="M1062" s="662">
        <v>333.31</v>
      </c>
      <c r="N1062" s="661">
        <v>1</v>
      </c>
      <c r="O1062" s="742">
        <v>1</v>
      </c>
      <c r="P1062" s="662"/>
      <c r="Q1062" s="677">
        <v>0</v>
      </c>
      <c r="R1062" s="661"/>
      <c r="S1062" s="677">
        <v>0</v>
      </c>
      <c r="T1062" s="742"/>
      <c r="U1062" s="700">
        <v>0</v>
      </c>
    </row>
    <row r="1063" spans="1:21" ht="14.4" customHeight="1" x14ac:dyDescent="0.3">
      <c r="A1063" s="660">
        <v>11</v>
      </c>
      <c r="B1063" s="661" t="s">
        <v>578</v>
      </c>
      <c r="C1063" s="661">
        <v>89301112</v>
      </c>
      <c r="D1063" s="740" t="s">
        <v>4351</v>
      </c>
      <c r="E1063" s="741" t="s">
        <v>2636</v>
      </c>
      <c r="F1063" s="661" t="s">
        <v>2621</v>
      </c>
      <c r="G1063" s="661" t="s">
        <v>2654</v>
      </c>
      <c r="H1063" s="661" t="s">
        <v>579</v>
      </c>
      <c r="I1063" s="661" t="s">
        <v>1210</v>
      </c>
      <c r="J1063" s="661" t="s">
        <v>2491</v>
      </c>
      <c r="K1063" s="661" t="s">
        <v>2492</v>
      </c>
      <c r="L1063" s="662">
        <v>156.86000000000001</v>
      </c>
      <c r="M1063" s="662">
        <v>156.86000000000001</v>
      </c>
      <c r="N1063" s="661">
        <v>1</v>
      </c>
      <c r="O1063" s="742">
        <v>1</v>
      </c>
      <c r="P1063" s="662"/>
      <c r="Q1063" s="677">
        <v>0</v>
      </c>
      <c r="R1063" s="661"/>
      <c r="S1063" s="677">
        <v>0</v>
      </c>
      <c r="T1063" s="742"/>
      <c r="U1063" s="700">
        <v>0</v>
      </c>
    </row>
    <row r="1064" spans="1:21" ht="14.4" customHeight="1" x14ac:dyDescent="0.3">
      <c r="A1064" s="660">
        <v>11</v>
      </c>
      <c r="B1064" s="661" t="s">
        <v>578</v>
      </c>
      <c r="C1064" s="661">
        <v>89301112</v>
      </c>
      <c r="D1064" s="740" t="s">
        <v>4351</v>
      </c>
      <c r="E1064" s="741" t="s">
        <v>2636</v>
      </c>
      <c r="F1064" s="661" t="s">
        <v>2621</v>
      </c>
      <c r="G1064" s="661" t="s">
        <v>2831</v>
      </c>
      <c r="H1064" s="661" t="s">
        <v>579</v>
      </c>
      <c r="I1064" s="661" t="s">
        <v>3641</v>
      </c>
      <c r="J1064" s="661" t="s">
        <v>3642</v>
      </c>
      <c r="K1064" s="661" t="s">
        <v>3643</v>
      </c>
      <c r="L1064" s="662">
        <v>669.96</v>
      </c>
      <c r="M1064" s="662">
        <v>669.96</v>
      </c>
      <c r="N1064" s="661">
        <v>1</v>
      </c>
      <c r="O1064" s="742">
        <v>0.5</v>
      </c>
      <c r="P1064" s="662">
        <v>669.96</v>
      </c>
      <c r="Q1064" s="677">
        <v>1</v>
      </c>
      <c r="R1064" s="661">
        <v>1</v>
      </c>
      <c r="S1064" s="677">
        <v>1</v>
      </c>
      <c r="T1064" s="742">
        <v>0.5</v>
      </c>
      <c r="U1064" s="700">
        <v>1</v>
      </c>
    </row>
    <row r="1065" spans="1:21" ht="14.4" customHeight="1" x14ac:dyDescent="0.3">
      <c r="A1065" s="660">
        <v>11</v>
      </c>
      <c r="B1065" s="661" t="s">
        <v>578</v>
      </c>
      <c r="C1065" s="661">
        <v>89301112</v>
      </c>
      <c r="D1065" s="740" t="s">
        <v>4351</v>
      </c>
      <c r="E1065" s="741" t="s">
        <v>2636</v>
      </c>
      <c r="F1065" s="661" t="s">
        <v>2621</v>
      </c>
      <c r="G1065" s="661" t="s">
        <v>2831</v>
      </c>
      <c r="H1065" s="661" t="s">
        <v>579</v>
      </c>
      <c r="I1065" s="661" t="s">
        <v>1054</v>
      </c>
      <c r="J1065" s="661" t="s">
        <v>1055</v>
      </c>
      <c r="K1065" s="661" t="s">
        <v>1056</v>
      </c>
      <c r="L1065" s="662">
        <v>507.15</v>
      </c>
      <c r="M1065" s="662">
        <v>1521.4499999999998</v>
      </c>
      <c r="N1065" s="661">
        <v>3</v>
      </c>
      <c r="O1065" s="742">
        <v>1</v>
      </c>
      <c r="P1065" s="662">
        <v>1521.4499999999998</v>
      </c>
      <c r="Q1065" s="677">
        <v>1</v>
      </c>
      <c r="R1065" s="661">
        <v>3</v>
      </c>
      <c r="S1065" s="677">
        <v>1</v>
      </c>
      <c r="T1065" s="742">
        <v>1</v>
      </c>
      <c r="U1065" s="700">
        <v>1</v>
      </c>
    </row>
    <row r="1066" spans="1:21" ht="14.4" customHeight="1" x14ac:dyDescent="0.3">
      <c r="A1066" s="660">
        <v>11</v>
      </c>
      <c r="B1066" s="661" t="s">
        <v>578</v>
      </c>
      <c r="C1066" s="661">
        <v>89301112</v>
      </c>
      <c r="D1066" s="740" t="s">
        <v>4351</v>
      </c>
      <c r="E1066" s="741" t="s">
        <v>2636</v>
      </c>
      <c r="F1066" s="661" t="s">
        <v>2621</v>
      </c>
      <c r="G1066" s="661" t="s">
        <v>2831</v>
      </c>
      <c r="H1066" s="661" t="s">
        <v>579</v>
      </c>
      <c r="I1066" s="661" t="s">
        <v>3644</v>
      </c>
      <c r="J1066" s="661" t="s">
        <v>3645</v>
      </c>
      <c r="K1066" s="661" t="s">
        <v>3643</v>
      </c>
      <c r="L1066" s="662">
        <v>937.94</v>
      </c>
      <c r="M1066" s="662">
        <v>937.94</v>
      </c>
      <c r="N1066" s="661">
        <v>1</v>
      </c>
      <c r="O1066" s="742">
        <v>1</v>
      </c>
      <c r="P1066" s="662"/>
      <c r="Q1066" s="677">
        <v>0</v>
      </c>
      <c r="R1066" s="661"/>
      <c r="S1066" s="677">
        <v>0</v>
      </c>
      <c r="T1066" s="742"/>
      <c r="U1066" s="700">
        <v>0</v>
      </c>
    </row>
    <row r="1067" spans="1:21" ht="14.4" customHeight="1" x14ac:dyDescent="0.3">
      <c r="A1067" s="660">
        <v>11</v>
      </c>
      <c r="B1067" s="661" t="s">
        <v>578</v>
      </c>
      <c r="C1067" s="661">
        <v>89301112</v>
      </c>
      <c r="D1067" s="740" t="s">
        <v>4351</v>
      </c>
      <c r="E1067" s="741" t="s">
        <v>2636</v>
      </c>
      <c r="F1067" s="661" t="s">
        <v>2621</v>
      </c>
      <c r="G1067" s="661" t="s">
        <v>2655</v>
      </c>
      <c r="H1067" s="661" t="s">
        <v>1059</v>
      </c>
      <c r="I1067" s="661" t="s">
        <v>1243</v>
      </c>
      <c r="J1067" s="661" t="s">
        <v>1244</v>
      </c>
      <c r="K1067" s="661" t="s">
        <v>1578</v>
      </c>
      <c r="L1067" s="662">
        <v>178.27</v>
      </c>
      <c r="M1067" s="662">
        <v>534.81000000000006</v>
      </c>
      <c r="N1067" s="661">
        <v>3</v>
      </c>
      <c r="O1067" s="742">
        <v>2</v>
      </c>
      <c r="P1067" s="662">
        <v>178.27</v>
      </c>
      <c r="Q1067" s="677">
        <v>0.33333333333333331</v>
      </c>
      <c r="R1067" s="661">
        <v>1</v>
      </c>
      <c r="S1067" s="677">
        <v>0.33333333333333331</v>
      </c>
      <c r="T1067" s="742">
        <v>1</v>
      </c>
      <c r="U1067" s="700">
        <v>0.5</v>
      </c>
    </row>
    <row r="1068" spans="1:21" ht="14.4" customHeight="1" x14ac:dyDescent="0.3">
      <c r="A1068" s="660">
        <v>11</v>
      </c>
      <c r="B1068" s="661" t="s">
        <v>578</v>
      </c>
      <c r="C1068" s="661">
        <v>89301112</v>
      </c>
      <c r="D1068" s="740" t="s">
        <v>4351</v>
      </c>
      <c r="E1068" s="741" t="s">
        <v>2636</v>
      </c>
      <c r="F1068" s="661" t="s">
        <v>2621</v>
      </c>
      <c r="G1068" s="661" t="s">
        <v>2655</v>
      </c>
      <c r="H1068" s="661" t="s">
        <v>1059</v>
      </c>
      <c r="I1068" s="661" t="s">
        <v>1243</v>
      </c>
      <c r="J1068" s="661" t="s">
        <v>1244</v>
      </c>
      <c r="K1068" s="661" t="s">
        <v>1578</v>
      </c>
      <c r="L1068" s="662">
        <v>184.22</v>
      </c>
      <c r="M1068" s="662">
        <v>184.22</v>
      </c>
      <c r="N1068" s="661">
        <v>1</v>
      </c>
      <c r="O1068" s="742">
        <v>0.5</v>
      </c>
      <c r="P1068" s="662">
        <v>184.22</v>
      </c>
      <c r="Q1068" s="677">
        <v>1</v>
      </c>
      <c r="R1068" s="661">
        <v>1</v>
      </c>
      <c r="S1068" s="677">
        <v>1</v>
      </c>
      <c r="T1068" s="742">
        <v>0.5</v>
      </c>
      <c r="U1068" s="700">
        <v>1</v>
      </c>
    </row>
    <row r="1069" spans="1:21" ht="14.4" customHeight="1" x14ac:dyDescent="0.3">
      <c r="A1069" s="660">
        <v>11</v>
      </c>
      <c r="B1069" s="661" t="s">
        <v>578</v>
      </c>
      <c r="C1069" s="661">
        <v>89301112</v>
      </c>
      <c r="D1069" s="740" t="s">
        <v>4351</v>
      </c>
      <c r="E1069" s="741" t="s">
        <v>2636</v>
      </c>
      <c r="F1069" s="661" t="s">
        <v>2621</v>
      </c>
      <c r="G1069" s="661" t="s">
        <v>2950</v>
      </c>
      <c r="H1069" s="661" t="s">
        <v>579</v>
      </c>
      <c r="I1069" s="661" t="s">
        <v>3097</v>
      </c>
      <c r="J1069" s="661" t="s">
        <v>2952</v>
      </c>
      <c r="K1069" s="661" t="s">
        <v>3098</v>
      </c>
      <c r="L1069" s="662">
        <v>0</v>
      </c>
      <c r="M1069" s="662">
        <v>0</v>
      </c>
      <c r="N1069" s="661">
        <v>1</v>
      </c>
      <c r="O1069" s="742">
        <v>1</v>
      </c>
      <c r="P1069" s="662">
        <v>0</v>
      </c>
      <c r="Q1069" s="677"/>
      <c r="R1069" s="661">
        <v>1</v>
      </c>
      <c r="S1069" s="677">
        <v>1</v>
      </c>
      <c r="T1069" s="742">
        <v>1</v>
      </c>
      <c r="U1069" s="700">
        <v>1</v>
      </c>
    </row>
    <row r="1070" spans="1:21" ht="14.4" customHeight="1" x14ac:dyDescent="0.3">
      <c r="A1070" s="660">
        <v>11</v>
      </c>
      <c r="B1070" s="661" t="s">
        <v>578</v>
      </c>
      <c r="C1070" s="661">
        <v>89301112</v>
      </c>
      <c r="D1070" s="740" t="s">
        <v>4351</v>
      </c>
      <c r="E1070" s="741" t="s">
        <v>2636</v>
      </c>
      <c r="F1070" s="661" t="s">
        <v>2621</v>
      </c>
      <c r="G1070" s="661" t="s">
        <v>2824</v>
      </c>
      <c r="H1070" s="661" t="s">
        <v>579</v>
      </c>
      <c r="I1070" s="661" t="s">
        <v>926</v>
      </c>
      <c r="J1070" s="661" t="s">
        <v>927</v>
      </c>
      <c r="K1070" s="661" t="s">
        <v>928</v>
      </c>
      <c r="L1070" s="662">
        <v>84.78</v>
      </c>
      <c r="M1070" s="662">
        <v>847.8</v>
      </c>
      <c r="N1070" s="661">
        <v>10</v>
      </c>
      <c r="O1070" s="742">
        <v>9</v>
      </c>
      <c r="P1070" s="662">
        <v>678.2399999999999</v>
      </c>
      <c r="Q1070" s="677">
        <v>0.79999999999999993</v>
      </c>
      <c r="R1070" s="661">
        <v>8</v>
      </c>
      <c r="S1070" s="677">
        <v>0.8</v>
      </c>
      <c r="T1070" s="742">
        <v>7</v>
      </c>
      <c r="U1070" s="700">
        <v>0.77777777777777779</v>
      </c>
    </row>
    <row r="1071" spans="1:21" ht="14.4" customHeight="1" x14ac:dyDescent="0.3">
      <c r="A1071" s="660">
        <v>11</v>
      </c>
      <c r="B1071" s="661" t="s">
        <v>578</v>
      </c>
      <c r="C1071" s="661">
        <v>89301112</v>
      </c>
      <c r="D1071" s="740" t="s">
        <v>4351</v>
      </c>
      <c r="E1071" s="741" t="s">
        <v>2636</v>
      </c>
      <c r="F1071" s="661" t="s">
        <v>2621</v>
      </c>
      <c r="G1071" s="661" t="s">
        <v>2824</v>
      </c>
      <c r="H1071" s="661" t="s">
        <v>579</v>
      </c>
      <c r="I1071" s="661" t="s">
        <v>926</v>
      </c>
      <c r="J1071" s="661" t="s">
        <v>927</v>
      </c>
      <c r="K1071" s="661" t="s">
        <v>928</v>
      </c>
      <c r="L1071" s="662">
        <v>105.7</v>
      </c>
      <c r="M1071" s="662">
        <v>211.4</v>
      </c>
      <c r="N1071" s="661">
        <v>2</v>
      </c>
      <c r="O1071" s="742">
        <v>2</v>
      </c>
      <c r="P1071" s="662"/>
      <c r="Q1071" s="677">
        <v>0</v>
      </c>
      <c r="R1071" s="661"/>
      <c r="S1071" s="677">
        <v>0</v>
      </c>
      <c r="T1071" s="742"/>
      <c r="U1071" s="700">
        <v>0</v>
      </c>
    </row>
    <row r="1072" spans="1:21" ht="14.4" customHeight="1" x14ac:dyDescent="0.3">
      <c r="A1072" s="660">
        <v>11</v>
      </c>
      <c r="B1072" s="661" t="s">
        <v>578</v>
      </c>
      <c r="C1072" s="661">
        <v>89301112</v>
      </c>
      <c r="D1072" s="740" t="s">
        <v>4351</v>
      </c>
      <c r="E1072" s="741" t="s">
        <v>2636</v>
      </c>
      <c r="F1072" s="661" t="s">
        <v>2621</v>
      </c>
      <c r="G1072" s="661" t="s">
        <v>2824</v>
      </c>
      <c r="H1072" s="661" t="s">
        <v>579</v>
      </c>
      <c r="I1072" s="661" t="s">
        <v>926</v>
      </c>
      <c r="J1072" s="661" t="s">
        <v>927</v>
      </c>
      <c r="K1072" s="661" t="s">
        <v>928</v>
      </c>
      <c r="L1072" s="662">
        <v>75.94</v>
      </c>
      <c r="M1072" s="662">
        <v>227.82</v>
      </c>
      <c r="N1072" s="661">
        <v>3</v>
      </c>
      <c r="O1072" s="742">
        <v>3</v>
      </c>
      <c r="P1072" s="662">
        <v>227.82</v>
      </c>
      <c r="Q1072" s="677">
        <v>1</v>
      </c>
      <c r="R1072" s="661">
        <v>3</v>
      </c>
      <c r="S1072" s="677">
        <v>1</v>
      </c>
      <c r="T1072" s="742">
        <v>3</v>
      </c>
      <c r="U1072" s="700">
        <v>1</v>
      </c>
    </row>
    <row r="1073" spans="1:21" ht="14.4" customHeight="1" x14ac:dyDescent="0.3">
      <c r="A1073" s="660">
        <v>11</v>
      </c>
      <c r="B1073" s="661" t="s">
        <v>578</v>
      </c>
      <c r="C1073" s="661">
        <v>89301112</v>
      </c>
      <c r="D1073" s="740" t="s">
        <v>4351</v>
      </c>
      <c r="E1073" s="741" t="s">
        <v>2636</v>
      </c>
      <c r="F1073" s="661" t="s">
        <v>2621</v>
      </c>
      <c r="G1073" s="661" t="s">
        <v>2824</v>
      </c>
      <c r="H1073" s="661" t="s">
        <v>579</v>
      </c>
      <c r="I1073" s="661" t="s">
        <v>2825</v>
      </c>
      <c r="J1073" s="661" t="s">
        <v>2826</v>
      </c>
      <c r="K1073" s="661" t="s">
        <v>2827</v>
      </c>
      <c r="L1073" s="662">
        <v>37.68</v>
      </c>
      <c r="M1073" s="662">
        <v>37.68</v>
      </c>
      <c r="N1073" s="661">
        <v>1</v>
      </c>
      <c r="O1073" s="742">
        <v>1</v>
      </c>
      <c r="P1073" s="662">
        <v>37.68</v>
      </c>
      <c r="Q1073" s="677">
        <v>1</v>
      </c>
      <c r="R1073" s="661">
        <v>1</v>
      </c>
      <c r="S1073" s="677">
        <v>1</v>
      </c>
      <c r="T1073" s="742">
        <v>1</v>
      </c>
      <c r="U1073" s="700">
        <v>1</v>
      </c>
    </row>
    <row r="1074" spans="1:21" ht="14.4" customHeight="1" x14ac:dyDescent="0.3">
      <c r="A1074" s="660">
        <v>11</v>
      </c>
      <c r="B1074" s="661" t="s">
        <v>578</v>
      </c>
      <c r="C1074" s="661">
        <v>89301112</v>
      </c>
      <c r="D1074" s="740" t="s">
        <v>4351</v>
      </c>
      <c r="E1074" s="741" t="s">
        <v>2636</v>
      </c>
      <c r="F1074" s="661" t="s">
        <v>2621</v>
      </c>
      <c r="G1074" s="661" t="s">
        <v>2740</v>
      </c>
      <c r="H1074" s="661" t="s">
        <v>579</v>
      </c>
      <c r="I1074" s="661" t="s">
        <v>820</v>
      </c>
      <c r="J1074" s="661" t="s">
        <v>683</v>
      </c>
      <c r="K1074" s="661" t="s">
        <v>2741</v>
      </c>
      <c r="L1074" s="662">
        <v>57.65</v>
      </c>
      <c r="M1074" s="662">
        <v>57.65</v>
      </c>
      <c r="N1074" s="661">
        <v>1</v>
      </c>
      <c r="O1074" s="742">
        <v>1</v>
      </c>
      <c r="P1074" s="662">
        <v>57.65</v>
      </c>
      <c r="Q1074" s="677">
        <v>1</v>
      </c>
      <c r="R1074" s="661">
        <v>1</v>
      </c>
      <c r="S1074" s="677">
        <v>1</v>
      </c>
      <c r="T1074" s="742">
        <v>1</v>
      </c>
      <c r="U1074" s="700">
        <v>1</v>
      </c>
    </row>
    <row r="1075" spans="1:21" ht="14.4" customHeight="1" x14ac:dyDescent="0.3">
      <c r="A1075" s="660">
        <v>11</v>
      </c>
      <c r="B1075" s="661" t="s">
        <v>578</v>
      </c>
      <c r="C1075" s="661">
        <v>89301112</v>
      </c>
      <c r="D1075" s="740" t="s">
        <v>4351</v>
      </c>
      <c r="E1075" s="741" t="s">
        <v>2636</v>
      </c>
      <c r="F1075" s="661" t="s">
        <v>2621</v>
      </c>
      <c r="G1075" s="661" t="s">
        <v>2659</v>
      </c>
      <c r="H1075" s="661" t="s">
        <v>579</v>
      </c>
      <c r="I1075" s="661" t="s">
        <v>1752</v>
      </c>
      <c r="J1075" s="661" t="s">
        <v>2660</v>
      </c>
      <c r="K1075" s="661" t="s">
        <v>2661</v>
      </c>
      <c r="L1075" s="662">
        <v>33.36</v>
      </c>
      <c r="M1075" s="662">
        <v>33.36</v>
      </c>
      <c r="N1075" s="661">
        <v>1</v>
      </c>
      <c r="O1075" s="742">
        <v>0.5</v>
      </c>
      <c r="P1075" s="662">
        <v>33.36</v>
      </c>
      <c r="Q1075" s="677">
        <v>1</v>
      </c>
      <c r="R1075" s="661">
        <v>1</v>
      </c>
      <c r="S1075" s="677">
        <v>1</v>
      </c>
      <c r="T1075" s="742">
        <v>0.5</v>
      </c>
      <c r="U1075" s="700">
        <v>1</v>
      </c>
    </row>
    <row r="1076" spans="1:21" ht="14.4" customHeight="1" x14ac:dyDescent="0.3">
      <c r="A1076" s="660">
        <v>11</v>
      </c>
      <c r="B1076" s="661" t="s">
        <v>578</v>
      </c>
      <c r="C1076" s="661">
        <v>89301112</v>
      </c>
      <c r="D1076" s="740" t="s">
        <v>4351</v>
      </c>
      <c r="E1076" s="741" t="s">
        <v>2636</v>
      </c>
      <c r="F1076" s="661" t="s">
        <v>2621</v>
      </c>
      <c r="G1076" s="661" t="s">
        <v>2881</v>
      </c>
      <c r="H1076" s="661" t="s">
        <v>579</v>
      </c>
      <c r="I1076" s="661" t="s">
        <v>2978</v>
      </c>
      <c r="J1076" s="661" t="s">
        <v>2883</v>
      </c>
      <c r="K1076" s="661" t="s">
        <v>2979</v>
      </c>
      <c r="L1076" s="662">
        <v>166.97</v>
      </c>
      <c r="M1076" s="662">
        <v>834.84999999999991</v>
      </c>
      <c r="N1076" s="661">
        <v>5</v>
      </c>
      <c r="O1076" s="742">
        <v>2.5</v>
      </c>
      <c r="P1076" s="662">
        <v>333.94</v>
      </c>
      <c r="Q1076" s="677">
        <v>0.4</v>
      </c>
      <c r="R1076" s="661">
        <v>2</v>
      </c>
      <c r="S1076" s="677">
        <v>0.4</v>
      </c>
      <c r="T1076" s="742">
        <v>1.5</v>
      </c>
      <c r="U1076" s="700">
        <v>0.6</v>
      </c>
    </row>
    <row r="1077" spans="1:21" ht="14.4" customHeight="1" x14ac:dyDescent="0.3">
      <c r="A1077" s="660">
        <v>11</v>
      </c>
      <c r="B1077" s="661" t="s">
        <v>578</v>
      </c>
      <c r="C1077" s="661">
        <v>89301112</v>
      </c>
      <c r="D1077" s="740" t="s">
        <v>4351</v>
      </c>
      <c r="E1077" s="741" t="s">
        <v>2636</v>
      </c>
      <c r="F1077" s="661" t="s">
        <v>2621</v>
      </c>
      <c r="G1077" s="661" t="s">
        <v>3111</v>
      </c>
      <c r="H1077" s="661" t="s">
        <v>579</v>
      </c>
      <c r="I1077" s="661" t="s">
        <v>3646</v>
      </c>
      <c r="J1077" s="661" t="s">
        <v>2075</v>
      </c>
      <c r="K1077" s="661" t="s">
        <v>3647</v>
      </c>
      <c r="L1077" s="662">
        <v>0</v>
      </c>
      <c r="M1077" s="662">
        <v>0</v>
      </c>
      <c r="N1077" s="661">
        <v>1</v>
      </c>
      <c r="O1077" s="742">
        <v>1</v>
      </c>
      <c r="P1077" s="662">
        <v>0</v>
      </c>
      <c r="Q1077" s="677"/>
      <c r="R1077" s="661">
        <v>1</v>
      </c>
      <c r="S1077" s="677">
        <v>1</v>
      </c>
      <c r="T1077" s="742">
        <v>1</v>
      </c>
      <c r="U1077" s="700">
        <v>1</v>
      </c>
    </row>
    <row r="1078" spans="1:21" ht="14.4" customHeight="1" x14ac:dyDescent="0.3">
      <c r="A1078" s="660">
        <v>11</v>
      </c>
      <c r="B1078" s="661" t="s">
        <v>578</v>
      </c>
      <c r="C1078" s="661">
        <v>89301112</v>
      </c>
      <c r="D1078" s="740" t="s">
        <v>4351</v>
      </c>
      <c r="E1078" s="741" t="s">
        <v>2636</v>
      </c>
      <c r="F1078" s="661" t="s">
        <v>2621</v>
      </c>
      <c r="G1078" s="661" t="s">
        <v>2729</v>
      </c>
      <c r="H1078" s="661" t="s">
        <v>579</v>
      </c>
      <c r="I1078" s="661" t="s">
        <v>3648</v>
      </c>
      <c r="J1078" s="661" t="s">
        <v>3649</v>
      </c>
      <c r="K1078" s="661" t="s">
        <v>2873</v>
      </c>
      <c r="L1078" s="662">
        <v>0</v>
      </c>
      <c r="M1078" s="662">
        <v>0</v>
      </c>
      <c r="N1078" s="661">
        <v>3</v>
      </c>
      <c r="O1078" s="742">
        <v>1.5</v>
      </c>
      <c r="P1078" s="662">
        <v>0</v>
      </c>
      <c r="Q1078" s="677"/>
      <c r="R1078" s="661">
        <v>3</v>
      </c>
      <c r="S1078" s="677">
        <v>1</v>
      </c>
      <c r="T1078" s="742">
        <v>1.5</v>
      </c>
      <c r="U1078" s="700">
        <v>1</v>
      </c>
    </row>
    <row r="1079" spans="1:21" ht="14.4" customHeight="1" x14ac:dyDescent="0.3">
      <c r="A1079" s="660">
        <v>11</v>
      </c>
      <c r="B1079" s="661" t="s">
        <v>578</v>
      </c>
      <c r="C1079" s="661">
        <v>89301112</v>
      </c>
      <c r="D1079" s="740" t="s">
        <v>4351</v>
      </c>
      <c r="E1079" s="741" t="s">
        <v>2636</v>
      </c>
      <c r="F1079" s="661" t="s">
        <v>2621</v>
      </c>
      <c r="G1079" s="661" t="s">
        <v>2729</v>
      </c>
      <c r="H1079" s="661" t="s">
        <v>579</v>
      </c>
      <c r="I1079" s="661" t="s">
        <v>914</v>
      </c>
      <c r="J1079" s="661" t="s">
        <v>915</v>
      </c>
      <c r="K1079" s="661" t="s">
        <v>2730</v>
      </c>
      <c r="L1079" s="662">
        <v>63.67</v>
      </c>
      <c r="M1079" s="662">
        <v>254.68</v>
      </c>
      <c r="N1079" s="661">
        <v>4</v>
      </c>
      <c r="O1079" s="742">
        <v>3</v>
      </c>
      <c r="P1079" s="662">
        <v>191.01</v>
      </c>
      <c r="Q1079" s="677">
        <v>0.74999999999999989</v>
      </c>
      <c r="R1079" s="661">
        <v>3</v>
      </c>
      <c r="S1079" s="677">
        <v>0.75</v>
      </c>
      <c r="T1079" s="742">
        <v>2.5</v>
      </c>
      <c r="U1079" s="700">
        <v>0.83333333333333337</v>
      </c>
    </row>
    <row r="1080" spans="1:21" ht="14.4" customHeight="1" x14ac:dyDescent="0.3">
      <c r="A1080" s="660">
        <v>11</v>
      </c>
      <c r="B1080" s="661" t="s">
        <v>578</v>
      </c>
      <c r="C1080" s="661">
        <v>89301112</v>
      </c>
      <c r="D1080" s="740" t="s">
        <v>4351</v>
      </c>
      <c r="E1080" s="741" t="s">
        <v>2636</v>
      </c>
      <c r="F1080" s="661" t="s">
        <v>2621</v>
      </c>
      <c r="G1080" s="661" t="s">
        <v>2662</v>
      </c>
      <c r="H1080" s="661" t="s">
        <v>579</v>
      </c>
      <c r="I1080" s="661" t="s">
        <v>839</v>
      </c>
      <c r="J1080" s="661" t="s">
        <v>840</v>
      </c>
      <c r="K1080" s="661" t="s">
        <v>2663</v>
      </c>
      <c r="L1080" s="662">
        <v>0</v>
      </c>
      <c r="M1080" s="662">
        <v>0</v>
      </c>
      <c r="N1080" s="661">
        <v>1</v>
      </c>
      <c r="O1080" s="742">
        <v>0.5</v>
      </c>
      <c r="P1080" s="662"/>
      <c r="Q1080" s="677"/>
      <c r="R1080" s="661"/>
      <c r="S1080" s="677">
        <v>0</v>
      </c>
      <c r="T1080" s="742"/>
      <c r="U1080" s="700">
        <v>0</v>
      </c>
    </row>
    <row r="1081" spans="1:21" ht="14.4" customHeight="1" x14ac:dyDescent="0.3">
      <c r="A1081" s="660">
        <v>11</v>
      </c>
      <c r="B1081" s="661" t="s">
        <v>578</v>
      </c>
      <c r="C1081" s="661">
        <v>89301112</v>
      </c>
      <c r="D1081" s="740" t="s">
        <v>4351</v>
      </c>
      <c r="E1081" s="741" t="s">
        <v>2636</v>
      </c>
      <c r="F1081" s="661" t="s">
        <v>2621</v>
      </c>
      <c r="G1081" s="661" t="s">
        <v>2662</v>
      </c>
      <c r="H1081" s="661" t="s">
        <v>579</v>
      </c>
      <c r="I1081" s="661" t="s">
        <v>2664</v>
      </c>
      <c r="J1081" s="661" t="s">
        <v>840</v>
      </c>
      <c r="K1081" s="661" t="s">
        <v>2665</v>
      </c>
      <c r="L1081" s="662">
        <v>0</v>
      </c>
      <c r="M1081" s="662">
        <v>0</v>
      </c>
      <c r="N1081" s="661">
        <v>1</v>
      </c>
      <c r="O1081" s="742">
        <v>1</v>
      </c>
      <c r="P1081" s="662">
        <v>0</v>
      </c>
      <c r="Q1081" s="677"/>
      <c r="R1081" s="661">
        <v>1</v>
      </c>
      <c r="S1081" s="677">
        <v>1</v>
      </c>
      <c r="T1081" s="742">
        <v>1</v>
      </c>
      <c r="U1081" s="700">
        <v>1</v>
      </c>
    </row>
    <row r="1082" spans="1:21" ht="14.4" customHeight="1" x14ac:dyDescent="0.3">
      <c r="A1082" s="660">
        <v>11</v>
      </c>
      <c r="B1082" s="661" t="s">
        <v>578</v>
      </c>
      <c r="C1082" s="661">
        <v>89301112</v>
      </c>
      <c r="D1082" s="740" t="s">
        <v>4351</v>
      </c>
      <c r="E1082" s="741" t="s">
        <v>2636</v>
      </c>
      <c r="F1082" s="661" t="s">
        <v>2621</v>
      </c>
      <c r="G1082" s="661" t="s">
        <v>2997</v>
      </c>
      <c r="H1082" s="661" t="s">
        <v>1059</v>
      </c>
      <c r="I1082" s="661" t="s">
        <v>2998</v>
      </c>
      <c r="J1082" s="661" t="s">
        <v>1548</v>
      </c>
      <c r="K1082" s="661" t="s">
        <v>2999</v>
      </c>
      <c r="L1082" s="662">
        <v>193.26</v>
      </c>
      <c r="M1082" s="662">
        <v>2125.8599999999997</v>
      </c>
      <c r="N1082" s="661">
        <v>11</v>
      </c>
      <c r="O1082" s="742">
        <v>11</v>
      </c>
      <c r="P1082" s="662">
        <v>1739.34</v>
      </c>
      <c r="Q1082" s="677">
        <v>0.81818181818181823</v>
      </c>
      <c r="R1082" s="661">
        <v>9</v>
      </c>
      <c r="S1082" s="677">
        <v>0.81818181818181823</v>
      </c>
      <c r="T1082" s="742">
        <v>9</v>
      </c>
      <c r="U1082" s="700">
        <v>0.81818181818181823</v>
      </c>
    </row>
    <row r="1083" spans="1:21" ht="14.4" customHeight="1" x14ac:dyDescent="0.3">
      <c r="A1083" s="660">
        <v>11</v>
      </c>
      <c r="B1083" s="661" t="s">
        <v>578</v>
      </c>
      <c r="C1083" s="661">
        <v>89301112</v>
      </c>
      <c r="D1083" s="740" t="s">
        <v>4351</v>
      </c>
      <c r="E1083" s="741" t="s">
        <v>2636</v>
      </c>
      <c r="F1083" s="661" t="s">
        <v>2621</v>
      </c>
      <c r="G1083" s="661" t="s">
        <v>2997</v>
      </c>
      <c r="H1083" s="661" t="s">
        <v>1059</v>
      </c>
      <c r="I1083" s="661" t="s">
        <v>2998</v>
      </c>
      <c r="J1083" s="661" t="s">
        <v>1548</v>
      </c>
      <c r="K1083" s="661" t="s">
        <v>2999</v>
      </c>
      <c r="L1083" s="662">
        <v>119.11</v>
      </c>
      <c r="M1083" s="662">
        <v>833.77</v>
      </c>
      <c r="N1083" s="661">
        <v>7</v>
      </c>
      <c r="O1083" s="742">
        <v>7</v>
      </c>
      <c r="P1083" s="662">
        <v>357.33</v>
      </c>
      <c r="Q1083" s="677">
        <v>0.42857142857142855</v>
      </c>
      <c r="R1083" s="661">
        <v>3</v>
      </c>
      <c r="S1083" s="677">
        <v>0.42857142857142855</v>
      </c>
      <c r="T1083" s="742">
        <v>3</v>
      </c>
      <c r="U1083" s="700">
        <v>0.42857142857142855</v>
      </c>
    </row>
    <row r="1084" spans="1:21" ht="14.4" customHeight="1" x14ac:dyDescent="0.3">
      <c r="A1084" s="660">
        <v>11</v>
      </c>
      <c r="B1084" s="661" t="s">
        <v>578</v>
      </c>
      <c r="C1084" s="661">
        <v>89301112</v>
      </c>
      <c r="D1084" s="740" t="s">
        <v>4351</v>
      </c>
      <c r="E1084" s="741" t="s">
        <v>2636</v>
      </c>
      <c r="F1084" s="661" t="s">
        <v>2621</v>
      </c>
      <c r="G1084" s="661" t="s">
        <v>2997</v>
      </c>
      <c r="H1084" s="661" t="s">
        <v>1059</v>
      </c>
      <c r="I1084" s="661" t="s">
        <v>2998</v>
      </c>
      <c r="J1084" s="661" t="s">
        <v>1548</v>
      </c>
      <c r="K1084" s="661" t="s">
        <v>2999</v>
      </c>
      <c r="L1084" s="662">
        <v>101.24</v>
      </c>
      <c r="M1084" s="662">
        <v>607.43999999999994</v>
      </c>
      <c r="N1084" s="661">
        <v>6</v>
      </c>
      <c r="O1084" s="742">
        <v>6</v>
      </c>
      <c r="P1084" s="662">
        <v>506.2</v>
      </c>
      <c r="Q1084" s="677">
        <v>0.83333333333333337</v>
      </c>
      <c r="R1084" s="661">
        <v>5</v>
      </c>
      <c r="S1084" s="677">
        <v>0.83333333333333337</v>
      </c>
      <c r="T1084" s="742">
        <v>5</v>
      </c>
      <c r="U1084" s="700">
        <v>0.83333333333333337</v>
      </c>
    </row>
    <row r="1085" spans="1:21" ht="14.4" customHeight="1" x14ac:dyDescent="0.3">
      <c r="A1085" s="660">
        <v>11</v>
      </c>
      <c r="B1085" s="661" t="s">
        <v>578</v>
      </c>
      <c r="C1085" s="661">
        <v>89301112</v>
      </c>
      <c r="D1085" s="740" t="s">
        <v>4351</v>
      </c>
      <c r="E1085" s="741" t="s">
        <v>2636</v>
      </c>
      <c r="F1085" s="661" t="s">
        <v>2621</v>
      </c>
      <c r="G1085" s="661" t="s">
        <v>2997</v>
      </c>
      <c r="H1085" s="661" t="s">
        <v>1059</v>
      </c>
      <c r="I1085" s="661" t="s">
        <v>3154</v>
      </c>
      <c r="J1085" s="661" t="s">
        <v>1548</v>
      </c>
      <c r="K1085" s="661" t="s">
        <v>3155</v>
      </c>
      <c r="L1085" s="662">
        <v>386.51</v>
      </c>
      <c r="M1085" s="662">
        <v>386.51</v>
      </c>
      <c r="N1085" s="661">
        <v>1</v>
      </c>
      <c r="O1085" s="742">
        <v>0.5</v>
      </c>
      <c r="P1085" s="662">
        <v>386.51</v>
      </c>
      <c r="Q1085" s="677">
        <v>1</v>
      </c>
      <c r="R1085" s="661">
        <v>1</v>
      </c>
      <c r="S1085" s="677">
        <v>1</v>
      </c>
      <c r="T1085" s="742">
        <v>0.5</v>
      </c>
      <c r="U1085" s="700">
        <v>1</v>
      </c>
    </row>
    <row r="1086" spans="1:21" ht="14.4" customHeight="1" x14ac:dyDescent="0.3">
      <c r="A1086" s="660">
        <v>11</v>
      </c>
      <c r="B1086" s="661" t="s">
        <v>578</v>
      </c>
      <c r="C1086" s="661">
        <v>89301112</v>
      </c>
      <c r="D1086" s="740" t="s">
        <v>4351</v>
      </c>
      <c r="E1086" s="741" t="s">
        <v>2636</v>
      </c>
      <c r="F1086" s="661" t="s">
        <v>2621</v>
      </c>
      <c r="G1086" s="661" t="s">
        <v>2997</v>
      </c>
      <c r="H1086" s="661" t="s">
        <v>1059</v>
      </c>
      <c r="I1086" s="661" t="s">
        <v>3154</v>
      </c>
      <c r="J1086" s="661" t="s">
        <v>1548</v>
      </c>
      <c r="K1086" s="661" t="s">
        <v>3155</v>
      </c>
      <c r="L1086" s="662">
        <v>238.21</v>
      </c>
      <c r="M1086" s="662">
        <v>476.42</v>
      </c>
      <c r="N1086" s="661">
        <v>2</v>
      </c>
      <c r="O1086" s="742">
        <v>2</v>
      </c>
      <c r="P1086" s="662">
        <v>238.21</v>
      </c>
      <c r="Q1086" s="677">
        <v>0.5</v>
      </c>
      <c r="R1086" s="661">
        <v>1</v>
      </c>
      <c r="S1086" s="677">
        <v>0.5</v>
      </c>
      <c r="T1086" s="742">
        <v>1</v>
      </c>
      <c r="U1086" s="700">
        <v>0.5</v>
      </c>
    </row>
    <row r="1087" spans="1:21" ht="14.4" customHeight="1" x14ac:dyDescent="0.3">
      <c r="A1087" s="660">
        <v>11</v>
      </c>
      <c r="B1087" s="661" t="s">
        <v>578</v>
      </c>
      <c r="C1087" s="661">
        <v>89301112</v>
      </c>
      <c r="D1087" s="740" t="s">
        <v>4351</v>
      </c>
      <c r="E1087" s="741" t="s">
        <v>2636</v>
      </c>
      <c r="F1087" s="661" t="s">
        <v>2621</v>
      </c>
      <c r="G1087" s="661" t="s">
        <v>2997</v>
      </c>
      <c r="H1087" s="661" t="s">
        <v>1059</v>
      </c>
      <c r="I1087" s="661" t="s">
        <v>3154</v>
      </c>
      <c r="J1087" s="661" t="s">
        <v>1548</v>
      </c>
      <c r="K1087" s="661" t="s">
        <v>3155</v>
      </c>
      <c r="L1087" s="662">
        <v>202.48</v>
      </c>
      <c r="M1087" s="662">
        <v>202.48</v>
      </c>
      <c r="N1087" s="661">
        <v>1</v>
      </c>
      <c r="O1087" s="742">
        <v>1</v>
      </c>
      <c r="P1087" s="662">
        <v>202.48</v>
      </c>
      <c r="Q1087" s="677">
        <v>1</v>
      </c>
      <c r="R1087" s="661">
        <v>1</v>
      </c>
      <c r="S1087" s="677">
        <v>1</v>
      </c>
      <c r="T1087" s="742">
        <v>1</v>
      </c>
      <c r="U1087" s="700">
        <v>1</v>
      </c>
    </row>
    <row r="1088" spans="1:21" ht="14.4" customHeight="1" x14ac:dyDescent="0.3">
      <c r="A1088" s="660">
        <v>11</v>
      </c>
      <c r="B1088" s="661" t="s">
        <v>578</v>
      </c>
      <c r="C1088" s="661">
        <v>89301112</v>
      </c>
      <c r="D1088" s="740" t="s">
        <v>4351</v>
      </c>
      <c r="E1088" s="741" t="s">
        <v>2636</v>
      </c>
      <c r="F1088" s="661" t="s">
        <v>2621</v>
      </c>
      <c r="G1088" s="661" t="s">
        <v>2997</v>
      </c>
      <c r="H1088" s="661" t="s">
        <v>1059</v>
      </c>
      <c r="I1088" s="661" t="s">
        <v>1547</v>
      </c>
      <c r="J1088" s="661" t="s">
        <v>1548</v>
      </c>
      <c r="K1088" s="661" t="s">
        <v>2547</v>
      </c>
      <c r="L1088" s="662">
        <v>128.84</v>
      </c>
      <c r="M1088" s="662">
        <v>257.68</v>
      </c>
      <c r="N1088" s="661">
        <v>2</v>
      </c>
      <c r="O1088" s="742">
        <v>2</v>
      </c>
      <c r="P1088" s="662">
        <v>257.68</v>
      </c>
      <c r="Q1088" s="677">
        <v>1</v>
      </c>
      <c r="R1088" s="661">
        <v>2</v>
      </c>
      <c r="S1088" s="677">
        <v>1</v>
      </c>
      <c r="T1088" s="742">
        <v>2</v>
      </c>
      <c r="U1088" s="700">
        <v>1</v>
      </c>
    </row>
    <row r="1089" spans="1:21" ht="14.4" customHeight="1" x14ac:dyDescent="0.3">
      <c r="A1089" s="660">
        <v>11</v>
      </c>
      <c r="B1089" s="661" t="s">
        <v>578</v>
      </c>
      <c r="C1089" s="661">
        <v>89301112</v>
      </c>
      <c r="D1089" s="740" t="s">
        <v>4351</v>
      </c>
      <c r="E1089" s="741" t="s">
        <v>2636</v>
      </c>
      <c r="F1089" s="661" t="s">
        <v>2621</v>
      </c>
      <c r="G1089" s="661" t="s">
        <v>2997</v>
      </c>
      <c r="H1089" s="661" t="s">
        <v>1059</v>
      </c>
      <c r="I1089" s="661" t="s">
        <v>1547</v>
      </c>
      <c r="J1089" s="661" t="s">
        <v>1548</v>
      </c>
      <c r="K1089" s="661" t="s">
        <v>2547</v>
      </c>
      <c r="L1089" s="662">
        <v>79.400000000000006</v>
      </c>
      <c r="M1089" s="662">
        <v>79.400000000000006</v>
      </c>
      <c r="N1089" s="661">
        <v>1</v>
      </c>
      <c r="O1089" s="742">
        <v>1</v>
      </c>
      <c r="P1089" s="662">
        <v>79.400000000000006</v>
      </c>
      <c r="Q1089" s="677">
        <v>1</v>
      </c>
      <c r="R1089" s="661">
        <v>1</v>
      </c>
      <c r="S1089" s="677">
        <v>1</v>
      </c>
      <c r="T1089" s="742">
        <v>1</v>
      </c>
      <c r="U1089" s="700">
        <v>1</v>
      </c>
    </row>
    <row r="1090" spans="1:21" ht="14.4" customHeight="1" x14ac:dyDescent="0.3">
      <c r="A1090" s="660">
        <v>11</v>
      </c>
      <c r="B1090" s="661" t="s">
        <v>578</v>
      </c>
      <c r="C1090" s="661">
        <v>89301112</v>
      </c>
      <c r="D1090" s="740" t="s">
        <v>4351</v>
      </c>
      <c r="E1090" s="741" t="s">
        <v>2636</v>
      </c>
      <c r="F1090" s="661" t="s">
        <v>2621</v>
      </c>
      <c r="G1090" s="661" t="s">
        <v>2667</v>
      </c>
      <c r="H1090" s="661" t="s">
        <v>1059</v>
      </c>
      <c r="I1090" s="661" t="s">
        <v>1170</v>
      </c>
      <c r="J1090" s="661" t="s">
        <v>1078</v>
      </c>
      <c r="K1090" s="661" t="s">
        <v>1171</v>
      </c>
      <c r="L1090" s="662">
        <v>468.96</v>
      </c>
      <c r="M1090" s="662">
        <v>1406.8799999999999</v>
      </c>
      <c r="N1090" s="661">
        <v>3</v>
      </c>
      <c r="O1090" s="742">
        <v>1</v>
      </c>
      <c r="P1090" s="662"/>
      <c r="Q1090" s="677">
        <v>0</v>
      </c>
      <c r="R1090" s="661"/>
      <c r="S1090" s="677">
        <v>0</v>
      </c>
      <c r="T1090" s="742"/>
      <c r="U1090" s="700">
        <v>0</v>
      </c>
    </row>
    <row r="1091" spans="1:21" ht="14.4" customHeight="1" x14ac:dyDescent="0.3">
      <c r="A1091" s="660">
        <v>11</v>
      </c>
      <c r="B1091" s="661" t="s">
        <v>578</v>
      </c>
      <c r="C1091" s="661">
        <v>89301112</v>
      </c>
      <c r="D1091" s="740" t="s">
        <v>4351</v>
      </c>
      <c r="E1091" s="741" t="s">
        <v>2636</v>
      </c>
      <c r="F1091" s="661" t="s">
        <v>2621</v>
      </c>
      <c r="G1091" s="661" t="s">
        <v>2667</v>
      </c>
      <c r="H1091" s="661" t="s">
        <v>1059</v>
      </c>
      <c r="I1091" s="661" t="s">
        <v>1173</v>
      </c>
      <c r="J1091" s="661" t="s">
        <v>1078</v>
      </c>
      <c r="K1091" s="661" t="s">
        <v>1174</v>
      </c>
      <c r="L1091" s="662">
        <v>625.29</v>
      </c>
      <c r="M1091" s="662">
        <v>1875.87</v>
      </c>
      <c r="N1091" s="661">
        <v>3</v>
      </c>
      <c r="O1091" s="742">
        <v>1</v>
      </c>
      <c r="P1091" s="662">
        <v>1875.87</v>
      </c>
      <c r="Q1091" s="677">
        <v>1</v>
      </c>
      <c r="R1091" s="661">
        <v>3</v>
      </c>
      <c r="S1091" s="677">
        <v>1</v>
      </c>
      <c r="T1091" s="742">
        <v>1</v>
      </c>
      <c r="U1091" s="700">
        <v>1</v>
      </c>
    </row>
    <row r="1092" spans="1:21" ht="14.4" customHeight="1" x14ac:dyDescent="0.3">
      <c r="A1092" s="660">
        <v>11</v>
      </c>
      <c r="B1092" s="661" t="s">
        <v>578</v>
      </c>
      <c r="C1092" s="661">
        <v>89301112</v>
      </c>
      <c r="D1092" s="740" t="s">
        <v>4351</v>
      </c>
      <c r="E1092" s="741" t="s">
        <v>2636</v>
      </c>
      <c r="F1092" s="661" t="s">
        <v>2621</v>
      </c>
      <c r="G1092" s="661" t="s">
        <v>2667</v>
      </c>
      <c r="H1092" s="661" t="s">
        <v>1059</v>
      </c>
      <c r="I1092" s="661" t="s">
        <v>1077</v>
      </c>
      <c r="J1092" s="661" t="s">
        <v>1078</v>
      </c>
      <c r="K1092" s="661" t="s">
        <v>1079</v>
      </c>
      <c r="L1092" s="662">
        <v>937.93</v>
      </c>
      <c r="M1092" s="662">
        <v>3751.72</v>
      </c>
      <c r="N1092" s="661">
        <v>4</v>
      </c>
      <c r="O1092" s="742">
        <v>3</v>
      </c>
      <c r="P1092" s="662">
        <v>2813.79</v>
      </c>
      <c r="Q1092" s="677">
        <v>0.75</v>
      </c>
      <c r="R1092" s="661">
        <v>3</v>
      </c>
      <c r="S1092" s="677">
        <v>0.75</v>
      </c>
      <c r="T1092" s="742">
        <v>2</v>
      </c>
      <c r="U1092" s="700">
        <v>0.66666666666666663</v>
      </c>
    </row>
    <row r="1093" spans="1:21" ht="14.4" customHeight="1" x14ac:dyDescent="0.3">
      <c r="A1093" s="660">
        <v>11</v>
      </c>
      <c r="B1093" s="661" t="s">
        <v>578</v>
      </c>
      <c r="C1093" s="661">
        <v>89301112</v>
      </c>
      <c r="D1093" s="740" t="s">
        <v>4351</v>
      </c>
      <c r="E1093" s="741" t="s">
        <v>2636</v>
      </c>
      <c r="F1093" s="661" t="s">
        <v>2621</v>
      </c>
      <c r="G1093" s="661" t="s">
        <v>2667</v>
      </c>
      <c r="H1093" s="661" t="s">
        <v>1059</v>
      </c>
      <c r="I1093" s="661" t="s">
        <v>1115</v>
      </c>
      <c r="J1093" s="661" t="s">
        <v>1116</v>
      </c>
      <c r="K1093" s="661" t="s">
        <v>1079</v>
      </c>
      <c r="L1093" s="662">
        <v>1749.69</v>
      </c>
      <c r="M1093" s="662">
        <v>1749.69</v>
      </c>
      <c r="N1093" s="661">
        <v>1</v>
      </c>
      <c r="O1093" s="742">
        <v>1</v>
      </c>
      <c r="P1093" s="662"/>
      <c r="Q1093" s="677">
        <v>0</v>
      </c>
      <c r="R1093" s="661"/>
      <c r="S1093" s="677">
        <v>0</v>
      </c>
      <c r="T1093" s="742"/>
      <c r="U1093" s="700">
        <v>0</v>
      </c>
    </row>
    <row r="1094" spans="1:21" ht="14.4" customHeight="1" x14ac:dyDescent="0.3">
      <c r="A1094" s="660">
        <v>11</v>
      </c>
      <c r="B1094" s="661" t="s">
        <v>578</v>
      </c>
      <c r="C1094" s="661">
        <v>89301112</v>
      </c>
      <c r="D1094" s="740" t="s">
        <v>4351</v>
      </c>
      <c r="E1094" s="741" t="s">
        <v>2636</v>
      </c>
      <c r="F1094" s="661" t="s">
        <v>2621</v>
      </c>
      <c r="G1094" s="661" t="s">
        <v>2668</v>
      </c>
      <c r="H1094" s="661" t="s">
        <v>1059</v>
      </c>
      <c r="I1094" s="661" t="s">
        <v>1155</v>
      </c>
      <c r="J1094" s="661" t="s">
        <v>612</v>
      </c>
      <c r="K1094" s="661" t="s">
        <v>2505</v>
      </c>
      <c r="L1094" s="662">
        <v>48.31</v>
      </c>
      <c r="M1094" s="662">
        <v>48.31</v>
      </c>
      <c r="N1094" s="661">
        <v>1</v>
      </c>
      <c r="O1094" s="742">
        <v>0.5</v>
      </c>
      <c r="P1094" s="662">
        <v>48.31</v>
      </c>
      <c r="Q1094" s="677">
        <v>1</v>
      </c>
      <c r="R1094" s="661">
        <v>1</v>
      </c>
      <c r="S1094" s="677">
        <v>1</v>
      </c>
      <c r="T1094" s="742">
        <v>0.5</v>
      </c>
      <c r="U1094" s="700">
        <v>1</v>
      </c>
    </row>
    <row r="1095" spans="1:21" ht="14.4" customHeight="1" x14ac:dyDescent="0.3">
      <c r="A1095" s="660">
        <v>11</v>
      </c>
      <c r="B1095" s="661" t="s">
        <v>578</v>
      </c>
      <c r="C1095" s="661">
        <v>89301112</v>
      </c>
      <c r="D1095" s="740" t="s">
        <v>4351</v>
      </c>
      <c r="E1095" s="741" t="s">
        <v>2636</v>
      </c>
      <c r="F1095" s="661" t="s">
        <v>2621</v>
      </c>
      <c r="G1095" s="661" t="s">
        <v>2668</v>
      </c>
      <c r="H1095" s="661" t="s">
        <v>1059</v>
      </c>
      <c r="I1095" s="661" t="s">
        <v>1064</v>
      </c>
      <c r="J1095" s="661" t="s">
        <v>612</v>
      </c>
      <c r="K1095" s="661" t="s">
        <v>613</v>
      </c>
      <c r="L1095" s="662">
        <v>96.63</v>
      </c>
      <c r="M1095" s="662">
        <v>386.52</v>
      </c>
      <c r="N1095" s="661">
        <v>4</v>
      </c>
      <c r="O1095" s="742">
        <v>4</v>
      </c>
      <c r="P1095" s="662">
        <v>193.26</v>
      </c>
      <c r="Q1095" s="677">
        <v>0.5</v>
      </c>
      <c r="R1095" s="661">
        <v>2</v>
      </c>
      <c r="S1095" s="677">
        <v>0.5</v>
      </c>
      <c r="T1095" s="742">
        <v>2</v>
      </c>
      <c r="U1095" s="700">
        <v>0.5</v>
      </c>
    </row>
    <row r="1096" spans="1:21" ht="14.4" customHeight="1" x14ac:dyDescent="0.3">
      <c r="A1096" s="660">
        <v>11</v>
      </c>
      <c r="B1096" s="661" t="s">
        <v>578</v>
      </c>
      <c r="C1096" s="661">
        <v>89301112</v>
      </c>
      <c r="D1096" s="740" t="s">
        <v>4351</v>
      </c>
      <c r="E1096" s="741" t="s">
        <v>2636</v>
      </c>
      <c r="F1096" s="661" t="s">
        <v>2621</v>
      </c>
      <c r="G1096" s="661" t="s">
        <v>2668</v>
      </c>
      <c r="H1096" s="661" t="s">
        <v>1059</v>
      </c>
      <c r="I1096" s="661" t="s">
        <v>1064</v>
      </c>
      <c r="J1096" s="661" t="s">
        <v>612</v>
      </c>
      <c r="K1096" s="661" t="s">
        <v>613</v>
      </c>
      <c r="L1096" s="662">
        <v>59.55</v>
      </c>
      <c r="M1096" s="662">
        <v>119.1</v>
      </c>
      <c r="N1096" s="661">
        <v>2</v>
      </c>
      <c r="O1096" s="742">
        <v>2</v>
      </c>
      <c r="P1096" s="662"/>
      <c r="Q1096" s="677">
        <v>0</v>
      </c>
      <c r="R1096" s="661"/>
      <c r="S1096" s="677">
        <v>0</v>
      </c>
      <c r="T1096" s="742"/>
      <c r="U1096" s="700">
        <v>0</v>
      </c>
    </row>
    <row r="1097" spans="1:21" ht="14.4" customHeight="1" x14ac:dyDescent="0.3">
      <c r="A1097" s="660">
        <v>11</v>
      </c>
      <c r="B1097" s="661" t="s">
        <v>578</v>
      </c>
      <c r="C1097" s="661">
        <v>89301112</v>
      </c>
      <c r="D1097" s="740" t="s">
        <v>4351</v>
      </c>
      <c r="E1097" s="741" t="s">
        <v>2636</v>
      </c>
      <c r="F1097" s="661" t="s">
        <v>2621</v>
      </c>
      <c r="G1097" s="661" t="s">
        <v>2668</v>
      </c>
      <c r="H1097" s="661" t="s">
        <v>1059</v>
      </c>
      <c r="I1097" s="661" t="s">
        <v>3002</v>
      </c>
      <c r="J1097" s="661" t="s">
        <v>612</v>
      </c>
      <c r="K1097" s="661" t="s">
        <v>3003</v>
      </c>
      <c r="L1097" s="662">
        <v>193.26</v>
      </c>
      <c r="M1097" s="662">
        <v>193.26</v>
      </c>
      <c r="N1097" s="661">
        <v>1</v>
      </c>
      <c r="O1097" s="742">
        <v>1</v>
      </c>
      <c r="P1097" s="662">
        <v>193.26</v>
      </c>
      <c r="Q1097" s="677">
        <v>1</v>
      </c>
      <c r="R1097" s="661">
        <v>1</v>
      </c>
      <c r="S1097" s="677">
        <v>1</v>
      </c>
      <c r="T1097" s="742">
        <v>1</v>
      </c>
      <c r="U1097" s="700">
        <v>1</v>
      </c>
    </row>
    <row r="1098" spans="1:21" ht="14.4" customHeight="1" x14ac:dyDescent="0.3">
      <c r="A1098" s="660">
        <v>11</v>
      </c>
      <c r="B1098" s="661" t="s">
        <v>578</v>
      </c>
      <c r="C1098" s="661">
        <v>89301112</v>
      </c>
      <c r="D1098" s="740" t="s">
        <v>4351</v>
      </c>
      <c r="E1098" s="741" t="s">
        <v>2636</v>
      </c>
      <c r="F1098" s="661" t="s">
        <v>2621</v>
      </c>
      <c r="G1098" s="661" t="s">
        <v>2668</v>
      </c>
      <c r="H1098" s="661" t="s">
        <v>579</v>
      </c>
      <c r="I1098" s="661" t="s">
        <v>2177</v>
      </c>
      <c r="J1098" s="661" t="s">
        <v>612</v>
      </c>
      <c r="K1098" s="661" t="s">
        <v>2735</v>
      </c>
      <c r="L1098" s="662">
        <v>96.63</v>
      </c>
      <c r="M1098" s="662">
        <v>773.04</v>
      </c>
      <c r="N1098" s="661">
        <v>8</v>
      </c>
      <c r="O1098" s="742">
        <v>7.5</v>
      </c>
      <c r="P1098" s="662">
        <v>386.52</v>
      </c>
      <c r="Q1098" s="677">
        <v>0.5</v>
      </c>
      <c r="R1098" s="661">
        <v>4</v>
      </c>
      <c r="S1098" s="677">
        <v>0.5</v>
      </c>
      <c r="T1098" s="742">
        <v>3.5</v>
      </c>
      <c r="U1098" s="700">
        <v>0.46666666666666667</v>
      </c>
    </row>
    <row r="1099" spans="1:21" ht="14.4" customHeight="1" x14ac:dyDescent="0.3">
      <c r="A1099" s="660">
        <v>11</v>
      </c>
      <c r="B1099" s="661" t="s">
        <v>578</v>
      </c>
      <c r="C1099" s="661">
        <v>89301112</v>
      </c>
      <c r="D1099" s="740" t="s">
        <v>4351</v>
      </c>
      <c r="E1099" s="741" t="s">
        <v>2636</v>
      </c>
      <c r="F1099" s="661" t="s">
        <v>2621</v>
      </c>
      <c r="G1099" s="661" t="s">
        <v>2668</v>
      </c>
      <c r="H1099" s="661" t="s">
        <v>579</v>
      </c>
      <c r="I1099" s="661" t="s">
        <v>2177</v>
      </c>
      <c r="J1099" s="661" t="s">
        <v>612</v>
      </c>
      <c r="K1099" s="661" t="s">
        <v>2735</v>
      </c>
      <c r="L1099" s="662">
        <v>59.55</v>
      </c>
      <c r="M1099" s="662">
        <v>297.75</v>
      </c>
      <c r="N1099" s="661">
        <v>5</v>
      </c>
      <c r="O1099" s="742">
        <v>5</v>
      </c>
      <c r="P1099" s="662">
        <v>178.64999999999998</v>
      </c>
      <c r="Q1099" s="677">
        <v>0.6</v>
      </c>
      <c r="R1099" s="661">
        <v>3</v>
      </c>
      <c r="S1099" s="677">
        <v>0.6</v>
      </c>
      <c r="T1099" s="742">
        <v>3</v>
      </c>
      <c r="U1099" s="700">
        <v>0.6</v>
      </c>
    </row>
    <row r="1100" spans="1:21" ht="14.4" customHeight="1" x14ac:dyDescent="0.3">
      <c r="A1100" s="660">
        <v>11</v>
      </c>
      <c r="B1100" s="661" t="s">
        <v>578</v>
      </c>
      <c r="C1100" s="661">
        <v>89301112</v>
      </c>
      <c r="D1100" s="740" t="s">
        <v>4351</v>
      </c>
      <c r="E1100" s="741" t="s">
        <v>2636</v>
      </c>
      <c r="F1100" s="661" t="s">
        <v>2621</v>
      </c>
      <c r="G1100" s="661" t="s">
        <v>2668</v>
      </c>
      <c r="H1100" s="661" t="s">
        <v>579</v>
      </c>
      <c r="I1100" s="661" t="s">
        <v>3650</v>
      </c>
      <c r="J1100" s="661" t="s">
        <v>3651</v>
      </c>
      <c r="K1100" s="661" t="s">
        <v>3652</v>
      </c>
      <c r="L1100" s="662">
        <v>59.55</v>
      </c>
      <c r="M1100" s="662">
        <v>119.1</v>
      </c>
      <c r="N1100" s="661">
        <v>2</v>
      </c>
      <c r="O1100" s="742">
        <v>2</v>
      </c>
      <c r="P1100" s="662"/>
      <c r="Q1100" s="677">
        <v>0</v>
      </c>
      <c r="R1100" s="661"/>
      <c r="S1100" s="677">
        <v>0</v>
      </c>
      <c r="T1100" s="742"/>
      <c r="U1100" s="700">
        <v>0</v>
      </c>
    </row>
    <row r="1101" spans="1:21" ht="14.4" customHeight="1" x14ac:dyDescent="0.3">
      <c r="A1101" s="660">
        <v>11</v>
      </c>
      <c r="B1101" s="661" t="s">
        <v>578</v>
      </c>
      <c r="C1101" s="661">
        <v>89301112</v>
      </c>
      <c r="D1101" s="740" t="s">
        <v>4351</v>
      </c>
      <c r="E1101" s="741" t="s">
        <v>2636</v>
      </c>
      <c r="F1101" s="661" t="s">
        <v>2621</v>
      </c>
      <c r="G1101" s="661" t="s">
        <v>2668</v>
      </c>
      <c r="H1101" s="661" t="s">
        <v>579</v>
      </c>
      <c r="I1101" s="661" t="s">
        <v>1313</v>
      </c>
      <c r="J1101" s="661" t="s">
        <v>612</v>
      </c>
      <c r="K1101" s="661" t="s">
        <v>2866</v>
      </c>
      <c r="L1101" s="662">
        <v>48.31</v>
      </c>
      <c r="M1101" s="662">
        <v>289.86</v>
      </c>
      <c r="N1101" s="661">
        <v>6</v>
      </c>
      <c r="O1101" s="742">
        <v>6</v>
      </c>
      <c r="P1101" s="662">
        <v>96.62</v>
      </c>
      <c r="Q1101" s="677">
        <v>0.33333333333333331</v>
      </c>
      <c r="R1101" s="661">
        <v>2</v>
      </c>
      <c r="S1101" s="677">
        <v>0.33333333333333331</v>
      </c>
      <c r="T1101" s="742">
        <v>2</v>
      </c>
      <c r="U1101" s="700">
        <v>0.33333333333333331</v>
      </c>
    </row>
    <row r="1102" spans="1:21" ht="14.4" customHeight="1" x14ac:dyDescent="0.3">
      <c r="A1102" s="660">
        <v>11</v>
      </c>
      <c r="B1102" s="661" t="s">
        <v>578</v>
      </c>
      <c r="C1102" s="661">
        <v>89301112</v>
      </c>
      <c r="D1102" s="740" t="s">
        <v>4351</v>
      </c>
      <c r="E1102" s="741" t="s">
        <v>2636</v>
      </c>
      <c r="F1102" s="661" t="s">
        <v>2621</v>
      </c>
      <c r="G1102" s="661" t="s">
        <v>2668</v>
      </c>
      <c r="H1102" s="661" t="s">
        <v>579</v>
      </c>
      <c r="I1102" s="661" t="s">
        <v>1313</v>
      </c>
      <c r="J1102" s="661" t="s">
        <v>612</v>
      </c>
      <c r="K1102" s="661" t="s">
        <v>2866</v>
      </c>
      <c r="L1102" s="662">
        <v>29.78</v>
      </c>
      <c r="M1102" s="662">
        <v>29.78</v>
      </c>
      <c r="N1102" s="661">
        <v>1</v>
      </c>
      <c r="O1102" s="742">
        <v>1</v>
      </c>
      <c r="P1102" s="662"/>
      <c r="Q1102" s="677">
        <v>0</v>
      </c>
      <c r="R1102" s="661"/>
      <c r="S1102" s="677">
        <v>0</v>
      </c>
      <c r="T1102" s="742"/>
      <c r="U1102" s="700">
        <v>0</v>
      </c>
    </row>
    <row r="1103" spans="1:21" ht="14.4" customHeight="1" x14ac:dyDescent="0.3">
      <c r="A1103" s="660">
        <v>11</v>
      </c>
      <c r="B1103" s="661" t="s">
        <v>578</v>
      </c>
      <c r="C1103" s="661">
        <v>89301112</v>
      </c>
      <c r="D1103" s="740" t="s">
        <v>4351</v>
      </c>
      <c r="E1103" s="741" t="s">
        <v>2636</v>
      </c>
      <c r="F1103" s="661" t="s">
        <v>2621</v>
      </c>
      <c r="G1103" s="661" t="s">
        <v>2668</v>
      </c>
      <c r="H1103" s="661" t="s">
        <v>579</v>
      </c>
      <c r="I1103" s="661" t="s">
        <v>1313</v>
      </c>
      <c r="J1103" s="661" t="s">
        <v>612</v>
      </c>
      <c r="K1103" s="661" t="s">
        <v>2866</v>
      </c>
      <c r="L1103" s="662">
        <v>25.32</v>
      </c>
      <c r="M1103" s="662">
        <v>25.32</v>
      </c>
      <c r="N1103" s="661">
        <v>1</v>
      </c>
      <c r="O1103" s="742">
        <v>1</v>
      </c>
      <c r="P1103" s="662"/>
      <c r="Q1103" s="677">
        <v>0</v>
      </c>
      <c r="R1103" s="661"/>
      <c r="S1103" s="677">
        <v>0</v>
      </c>
      <c r="T1103" s="742"/>
      <c r="U1103" s="700">
        <v>0</v>
      </c>
    </row>
    <row r="1104" spans="1:21" ht="14.4" customHeight="1" x14ac:dyDescent="0.3">
      <c r="A1104" s="660">
        <v>11</v>
      </c>
      <c r="B1104" s="661" t="s">
        <v>578</v>
      </c>
      <c r="C1104" s="661">
        <v>89301112</v>
      </c>
      <c r="D1104" s="740" t="s">
        <v>4351</v>
      </c>
      <c r="E1104" s="741" t="s">
        <v>2636</v>
      </c>
      <c r="F1104" s="661" t="s">
        <v>2621</v>
      </c>
      <c r="G1104" s="661" t="s">
        <v>2891</v>
      </c>
      <c r="H1104" s="661" t="s">
        <v>579</v>
      </c>
      <c r="I1104" s="661" t="s">
        <v>663</v>
      </c>
      <c r="J1104" s="661" t="s">
        <v>2892</v>
      </c>
      <c r="K1104" s="661" t="s">
        <v>1890</v>
      </c>
      <c r="L1104" s="662">
        <v>0</v>
      </c>
      <c r="M1104" s="662">
        <v>0</v>
      </c>
      <c r="N1104" s="661">
        <v>2</v>
      </c>
      <c r="O1104" s="742">
        <v>2</v>
      </c>
      <c r="P1104" s="662">
        <v>0</v>
      </c>
      <c r="Q1104" s="677"/>
      <c r="R1104" s="661">
        <v>2</v>
      </c>
      <c r="S1104" s="677">
        <v>1</v>
      </c>
      <c r="T1104" s="742">
        <v>2</v>
      </c>
      <c r="U1104" s="700">
        <v>1</v>
      </c>
    </row>
    <row r="1105" spans="1:21" ht="14.4" customHeight="1" x14ac:dyDescent="0.3">
      <c r="A1105" s="660">
        <v>11</v>
      </c>
      <c r="B1105" s="661" t="s">
        <v>578</v>
      </c>
      <c r="C1105" s="661">
        <v>89301112</v>
      </c>
      <c r="D1105" s="740" t="s">
        <v>4351</v>
      </c>
      <c r="E1105" s="741" t="s">
        <v>2636</v>
      </c>
      <c r="F1105" s="661" t="s">
        <v>2621</v>
      </c>
      <c r="G1105" s="661" t="s">
        <v>3291</v>
      </c>
      <c r="H1105" s="661" t="s">
        <v>579</v>
      </c>
      <c r="I1105" s="661" t="s">
        <v>3292</v>
      </c>
      <c r="J1105" s="661" t="s">
        <v>3293</v>
      </c>
      <c r="K1105" s="661" t="s">
        <v>3294</v>
      </c>
      <c r="L1105" s="662">
        <v>85.91</v>
      </c>
      <c r="M1105" s="662">
        <v>85.91</v>
      </c>
      <c r="N1105" s="661">
        <v>1</v>
      </c>
      <c r="O1105" s="742">
        <v>1</v>
      </c>
      <c r="P1105" s="662"/>
      <c r="Q1105" s="677">
        <v>0</v>
      </c>
      <c r="R1105" s="661"/>
      <c r="S1105" s="677">
        <v>0</v>
      </c>
      <c r="T1105" s="742"/>
      <c r="U1105" s="700">
        <v>0</v>
      </c>
    </row>
    <row r="1106" spans="1:21" ht="14.4" customHeight="1" x14ac:dyDescent="0.3">
      <c r="A1106" s="660">
        <v>11</v>
      </c>
      <c r="B1106" s="661" t="s">
        <v>578</v>
      </c>
      <c r="C1106" s="661">
        <v>89301112</v>
      </c>
      <c r="D1106" s="740" t="s">
        <v>4351</v>
      </c>
      <c r="E1106" s="741" t="s">
        <v>2636</v>
      </c>
      <c r="F1106" s="661" t="s">
        <v>2621</v>
      </c>
      <c r="G1106" s="661" t="s">
        <v>3291</v>
      </c>
      <c r="H1106" s="661" t="s">
        <v>579</v>
      </c>
      <c r="I1106" s="661" t="s">
        <v>3653</v>
      </c>
      <c r="J1106" s="661" t="s">
        <v>3293</v>
      </c>
      <c r="K1106" s="661" t="s">
        <v>3502</v>
      </c>
      <c r="L1106" s="662">
        <v>57.27</v>
      </c>
      <c r="M1106" s="662">
        <v>114.54</v>
      </c>
      <c r="N1106" s="661">
        <v>2</v>
      </c>
      <c r="O1106" s="742">
        <v>2</v>
      </c>
      <c r="P1106" s="662"/>
      <c r="Q1106" s="677">
        <v>0</v>
      </c>
      <c r="R1106" s="661"/>
      <c r="S1106" s="677">
        <v>0</v>
      </c>
      <c r="T1106" s="742"/>
      <c r="U1106" s="700">
        <v>0</v>
      </c>
    </row>
    <row r="1107" spans="1:21" ht="14.4" customHeight="1" x14ac:dyDescent="0.3">
      <c r="A1107" s="660">
        <v>11</v>
      </c>
      <c r="B1107" s="661" t="s">
        <v>578</v>
      </c>
      <c r="C1107" s="661">
        <v>89301112</v>
      </c>
      <c r="D1107" s="740" t="s">
        <v>4351</v>
      </c>
      <c r="E1107" s="741" t="s">
        <v>2636</v>
      </c>
      <c r="F1107" s="661" t="s">
        <v>2621</v>
      </c>
      <c r="G1107" s="661" t="s">
        <v>2836</v>
      </c>
      <c r="H1107" s="661" t="s">
        <v>579</v>
      </c>
      <c r="I1107" s="661" t="s">
        <v>2837</v>
      </c>
      <c r="J1107" s="661" t="s">
        <v>2838</v>
      </c>
      <c r="K1107" s="661" t="s">
        <v>2661</v>
      </c>
      <c r="L1107" s="662">
        <v>56.69</v>
      </c>
      <c r="M1107" s="662">
        <v>56.69</v>
      </c>
      <c r="N1107" s="661">
        <v>1</v>
      </c>
      <c r="O1107" s="742">
        <v>1</v>
      </c>
      <c r="P1107" s="662">
        <v>56.69</v>
      </c>
      <c r="Q1107" s="677">
        <v>1</v>
      </c>
      <c r="R1107" s="661">
        <v>1</v>
      </c>
      <c r="S1107" s="677">
        <v>1</v>
      </c>
      <c r="T1107" s="742">
        <v>1</v>
      </c>
      <c r="U1107" s="700">
        <v>1</v>
      </c>
    </row>
    <row r="1108" spans="1:21" ht="14.4" customHeight="1" x14ac:dyDescent="0.3">
      <c r="A1108" s="660">
        <v>11</v>
      </c>
      <c r="B1108" s="661" t="s">
        <v>578</v>
      </c>
      <c r="C1108" s="661">
        <v>89301112</v>
      </c>
      <c r="D1108" s="740" t="s">
        <v>4351</v>
      </c>
      <c r="E1108" s="741" t="s">
        <v>2636</v>
      </c>
      <c r="F1108" s="661" t="s">
        <v>2621</v>
      </c>
      <c r="G1108" s="661" t="s">
        <v>3654</v>
      </c>
      <c r="H1108" s="661" t="s">
        <v>579</v>
      </c>
      <c r="I1108" s="661" t="s">
        <v>3655</v>
      </c>
      <c r="J1108" s="661" t="s">
        <v>3656</v>
      </c>
      <c r="K1108" s="661" t="s">
        <v>3657</v>
      </c>
      <c r="L1108" s="662">
        <v>0</v>
      </c>
      <c r="M1108" s="662">
        <v>0</v>
      </c>
      <c r="N1108" s="661">
        <v>1</v>
      </c>
      <c r="O1108" s="742">
        <v>0.5</v>
      </c>
      <c r="P1108" s="662">
        <v>0</v>
      </c>
      <c r="Q1108" s="677"/>
      <c r="R1108" s="661">
        <v>1</v>
      </c>
      <c r="S1108" s="677">
        <v>1</v>
      </c>
      <c r="T1108" s="742">
        <v>0.5</v>
      </c>
      <c r="U1108" s="700">
        <v>1</v>
      </c>
    </row>
    <row r="1109" spans="1:21" ht="14.4" customHeight="1" x14ac:dyDescent="0.3">
      <c r="A1109" s="660">
        <v>11</v>
      </c>
      <c r="B1109" s="661" t="s">
        <v>578</v>
      </c>
      <c r="C1109" s="661">
        <v>89301112</v>
      </c>
      <c r="D1109" s="740" t="s">
        <v>4351</v>
      </c>
      <c r="E1109" s="741" t="s">
        <v>2636</v>
      </c>
      <c r="F1109" s="661" t="s">
        <v>2621</v>
      </c>
      <c r="G1109" s="661" t="s">
        <v>3503</v>
      </c>
      <c r="H1109" s="661" t="s">
        <v>579</v>
      </c>
      <c r="I1109" s="661" t="s">
        <v>3504</v>
      </c>
      <c r="J1109" s="661" t="s">
        <v>3505</v>
      </c>
      <c r="K1109" s="661" t="s">
        <v>3506</v>
      </c>
      <c r="L1109" s="662">
        <v>0</v>
      </c>
      <c r="M1109" s="662">
        <v>0</v>
      </c>
      <c r="N1109" s="661">
        <v>1</v>
      </c>
      <c r="O1109" s="742">
        <v>0.5</v>
      </c>
      <c r="P1109" s="662">
        <v>0</v>
      </c>
      <c r="Q1109" s="677"/>
      <c r="R1109" s="661">
        <v>1</v>
      </c>
      <c r="S1109" s="677">
        <v>1</v>
      </c>
      <c r="T1109" s="742">
        <v>0.5</v>
      </c>
      <c r="U1109" s="700">
        <v>1</v>
      </c>
    </row>
    <row r="1110" spans="1:21" ht="14.4" customHeight="1" x14ac:dyDescent="0.3">
      <c r="A1110" s="660">
        <v>11</v>
      </c>
      <c r="B1110" s="661" t="s">
        <v>578</v>
      </c>
      <c r="C1110" s="661">
        <v>89301112</v>
      </c>
      <c r="D1110" s="740" t="s">
        <v>4351</v>
      </c>
      <c r="E1110" s="741" t="s">
        <v>2636</v>
      </c>
      <c r="F1110" s="661" t="s">
        <v>2621</v>
      </c>
      <c r="G1110" s="661" t="s">
        <v>2674</v>
      </c>
      <c r="H1110" s="661" t="s">
        <v>579</v>
      </c>
      <c r="I1110" s="661" t="s">
        <v>736</v>
      </c>
      <c r="J1110" s="661" t="s">
        <v>2675</v>
      </c>
      <c r="K1110" s="661" t="s">
        <v>2676</v>
      </c>
      <c r="L1110" s="662">
        <v>0</v>
      </c>
      <c r="M1110" s="662">
        <v>0</v>
      </c>
      <c r="N1110" s="661">
        <v>1</v>
      </c>
      <c r="O1110" s="742">
        <v>1</v>
      </c>
      <c r="P1110" s="662">
        <v>0</v>
      </c>
      <c r="Q1110" s="677"/>
      <c r="R1110" s="661">
        <v>1</v>
      </c>
      <c r="S1110" s="677">
        <v>1</v>
      </c>
      <c r="T1110" s="742">
        <v>1</v>
      </c>
      <c r="U1110" s="700">
        <v>1</v>
      </c>
    </row>
    <row r="1111" spans="1:21" ht="14.4" customHeight="1" x14ac:dyDescent="0.3">
      <c r="A1111" s="660">
        <v>11</v>
      </c>
      <c r="B1111" s="661" t="s">
        <v>578</v>
      </c>
      <c r="C1111" s="661">
        <v>89301112</v>
      </c>
      <c r="D1111" s="740" t="s">
        <v>4351</v>
      </c>
      <c r="E1111" s="741" t="s">
        <v>2636</v>
      </c>
      <c r="F1111" s="661" t="s">
        <v>2621</v>
      </c>
      <c r="G1111" s="661" t="s">
        <v>2713</v>
      </c>
      <c r="H1111" s="661" t="s">
        <v>1059</v>
      </c>
      <c r="I1111" s="661" t="s">
        <v>2776</v>
      </c>
      <c r="J1111" s="661" t="s">
        <v>2715</v>
      </c>
      <c r="K1111" s="661" t="s">
        <v>2777</v>
      </c>
      <c r="L1111" s="662">
        <v>49.12</v>
      </c>
      <c r="M1111" s="662">
        <v>49.12</v>
      </c>
      <c r="N1111" s="661">
        <v>1</v>
      </c>
      <c r="O1111" s="742">
        <v>1</v>
      </c>
      <c r="P1111" s="662">
        <v>49.12</v>
      </c>
      <c r="Q1111" s="677">
        <v>1</v>
      </c>
      <c r="R1111" s="661">
        <v>1</v>
      </c>
      <c r="S1111" s="677">
        <v>1</v>
      </c>
      <c r="T1111" s="742">
        <v>1</v>
      </c>
      <c r="U1111" s="700">
        <v>1</v>
      </c>
    </row>
    <row r="1112" spans="1:21" ht="14.4" customHeight="1" x14ac:dyDescent="0.3">
      <c r="A1112" s="660">
        <v>11</v>
      </c>
      <c r="B1112" s="661" t="s">
        <v>578</v>
      </c>
      <c r="C1112" s="661">
        <v>89301112</v>
      </c>
      <c r="D1112" s="740" t="s">
        <v>4351</v>
      </c>
      <c r="E1112" s="741" t="s">
        <v>2636</v>
      </c>
      <c r="F1112" s="661" t="s">
        <v>2621</v>
      </c>
      <c r="G1112" s="661" t="s">
        <v>2848</v>
      </c>
      <c r="H1112" s="661" t="s">
        <v>579</v>
      </c>
      <c r="I1112" s="661" t="s">
        <v>2849</v>
      </c>
      <c r="J1112" s="661" t="s">
        <v>2850</v>
      </c>
      <c r="K1112" s="661" t="s">
        <v>881</v>
      </c>
      <c r="L1112" s="662">
        <v>78.64</v>
      </c>
      <c r="M1112" s="662">
        <v>157.28</v>
      </c>
      <c r="N1112" s="661">
        <v>2</v>
      </c>
      <c r="O1112" s="742">
        <v>1</v>
      </c>
      <c r="P1112" s="662"/>
      <c r="Q1112" s="677">
        <v>0</v>
      </c>
      <c r="R1112" s="661"/>
      <c r="S1112" s="677">
        <v>0</v>
      </c>
      <c r="T1112" s="742"/>
      <c r="U1112" s="700">
        <v>0</v>
      </c>
    </row>
    <row r="1113" spans="1:21" ht="14.4" customHeight="1" x14ac:dyDescent="0.3">
      <c r="A1113" s="660">
        <v>11</v>
      </c>
      <c r="B1113" s="661" t="s">
        <v>578</v>
      </c>
      <c r="C1113" s="661">
        <v>89301112</v>
      </c>
      <c r="D1113" s="740" t="s">
        <v>4351</v>
      </c>
      <c r="E1113" s="741" t="s">
        <v>2636</v>
      </c>
      <c r="F1113" s="661" t="s">
        <v>2622</v>
      </c>
      <c r="G1113" s="661" t="s">
        <v>2895</v>
      </c>
      <c r="H1113" s="661" t="s">
        <v>579</v>
      </c>
      <c r="I1113" s="661" t="s">
        <v>2896</v>
      </c>
      <c r="J1113" s="661" t="s">
        <v>2897</v>
      </c>
      <c r="K1113" s="661" t="s">
        <v>2898</v>
      </c>
      <c r="L1113" s="662">
        <v>0</v>
      </c>
      <c r="M1113" s="662">
        <v>0</v>
      </c>
      <c r="N1113" s="661">
        <v>11</v>
      </c>
      <c r="O1113" s="742">
        <v>11</v>
      </c>
      <c r="P1113" s="662"/>
      <c r="Q1113" s="677"/>
      <c r="R1113" s="661"/>
      <c r="S1113" s="677">
        <v>0</v>
      </c>
      <c r="T1113" s="742"/>
      <c r="U1113" s="700">
        <v>0</v>
      </c>
    </row>
    <row r="1114" spans="1:21" ht="14.4" customHeight="1" x14ac:dyDescent="0.3">
      <c r="A1114" s="660">
        <v>11</v>
      </c>
      <c r="B1114" s="661" t="s">
        <v>578</v>
      </c>
      <c r="C1114" s="661">
        <v>89301112</v>
      </c>
      <c r="D1114" s="740" t="s">
        <v>4351</v>
      </c>
      <c r="E1114" s="741" t="s">
        <v>2636</v>
      </c>
      <c r="F1114" s="661" t="s">
        <v>2622</v>
      </c>
      <c r="G1114" s="661" t="s">
        <v>2899</v>
      </c>
      <c r="H1114" s="661" t="s">
        <v>579</v>
      </c>
      <c r="I1114" s="661" t="s">
        <v>2903</v>
      </c>
      <c r="J1114" s="661" t="s">
        <v>2904</v>
      </c>
      <c r="K1114" s="661" t="s">
        <v>2905</v>
      </c>
      <c r="L1114" s="662">
        <v>35.75</v>
      </c>
      <c r="M1114" s="662">
        <v>214.5</v>
      </c>
      <c r="N1114" s="661">
        <v>6</v>
      </c>
      <c r="O1114" s="742">
        <v>4</v>
      </c>
      <c r="P1114" s="662">
        <v>214.5</v>
      </c>
      <c r="Q1114" s="677">
        <v>1</v>
      </c>
      <c r="R1114" s="661">
        <v>6</v>
      </c>
      <c r="S1114" s="677">
        <v>1</v>
      </c>
      <c r="T1114" s="742">
        <v>4</v>
      </c>
      <c r="U1114" s="700">
        <v>1</v>
      </c>
    </row>
    <row r="1115" spans="1:21" ht="14.4" customHeight="1" x14ac:dyDescent="0.3">
      <c r="A1115" s="660">
        <v>11</v>
      </c>
      <c r="B1115" s="661" t="s">
        <v>578</v>
      </c>
      <c r="C1115" s="661">
        <v>89301112</v>
      </c>
      <c r="D1115" s="740" t="s">
        <v>4351</v>
      </c>
      <c r="E1115" s="741" t="s">
        <v>2636</v>
      </c>
      <c r="F1115" s="661" t="s">
        <v>2622</v>
      </c>
      <c r="G1115" s="661" t="s">
        <v>2677</v>
      </c>
      <c r="H1115" s="661" t="s">
        <v>579</v>
      </c>
      <c r="I1115" s="661" t="s">
        <v>3658</v>
      </c>
      <c r="J1115" s="661" t="s">
        <v>3659</v>
      </c>
      <c r="K1115" s="661" t="s">
        <v>3660</v>
      </c>
      <c r="L1115" s="662">
        <v>7000</v>
      </c>
      <c r="M1115" s="662">
        <v>7000</v>
      </c>
      <c r="N1115" s="661">
        <v>1</v>
      </c>
      <c r="O1115" s="742">
        <v>1</v>
      </c>
      <c r="P1115" s="662"/>
      <c r="Q1115" s="677">
        <v>0</v>
      </c>
      <c r="R1115" s="661"/>
      <c r="S1115" s="677">
        <v>0</v>
      </c>
      <c r="T1115" s="742"/>
      <c r="U1115" s="700">
        <v>0</v>
      </c>
    </row>
    <row r="1116" spans="1:21" ht="14.4" customHeight="1" x14ac:dyDescent="0.3">
      <c r="A1116" s="660">
        <v>11</v>
      </c>
      <c r="B1116" s="661" t="s">
        <v>578</v>
      </c>
      <c r="C1116" s="661">
        <v>89301112</v>
      </c>
      <c r="D1116" s="740" t="s">
        <v>4351</v>
      </c>
      <c r="E1116" s="741" t="s">
        <v>2636</v>
      </c>
      <c r="F1116" s="661" t="s">
        <v>2622</v>
      </c>
      <c r="G1116" s="661" t="s">
        <v>2677</v>
      </c>
      <c r="H1116" s="661" t="s">
        <v>579</v>
      </c>
      <c r="I1116" s="661" t="s">
        <v>2678</v>
      </c>
      <c r="J1116" s="661" t="s">
        <v>2679</v>
      </c>
      <c r="K1116" s="661" t="s">
        <v>2680</v>
      </c>
      <c r="L1116" s="662">
        <v>200</v>
      </c>
      <c r="M1116" s="662">
        <v>6000</v>
      </c>
      <c r="N1116" s="661">
        <v>30</v>
      </c>
      <c r="O1116" s="742">
        <v>15</v>
      </c>
      <c r="P1116" s="662">
        <v>6000</v>
      </c>
      <c r="Q1116" s="677">
        <v>1</v>
      </c>
      <c r="R1116" s="661">
        <v>30</v>
      </c>
      <c r="S1116" s="677">
        <v>1</v>
      </c>
      <c r="T1116" s="742">
        <v>15</v>
      </c>
      <c r="U1116" s="700">
        <v>1</v>
      </c>
    </row>
    <row r="1117" spans="1:21" ht="14.4" customHeight="1" x14ac:dyDescent="0.3">
      <c r="A1117" s="660">
        <v>11</v>
      </c>
      <c r="B1117" s="661" t="s">
        <v>578</v>
      </c>
      <c r="C1117" s="661">
        <v>89301112</v>
      </c>
      <c r="D1117" s="740" t="s">
        <v>4351</v>
      </c>
      <c r="E1117" s="741" t="s">
        <v>2636</v>
      </c>
      <c r="F1117" s="661" t="s">
        <v>2622</v>
      </c>
      <c r="G1117" s="661" t="s">
        <v>2677</v>
      </c>
      <c r="H1117" s="661" t="s">
        <v>579</v>
      </c>
      <c r="I1117" s="661" t="s">
        <v>2681</v>
      </c>
      <c r="J1117" s="661" t="s">
        <v>2682</v>
      </c>
      <c r="K1117" s="661" t="s">
        <v>2683</v>
      </c>
      <c r="L1117" s="662">
        <v>278.75</v>
      </c>
      <c r="M1117" s="662">
        <v>31777.5</v>
      </c>
      <c r="N1117" s="661">
        <v>114</v>
      </c>
      <c r="O1117" s="742">
        <v>57</v>
      </c>
      <c r="P1117" s="662">
        <v>30662.5</v>
      </c>
      <c r="Q1117" s="677">
        <v>0.96491228070175439</v>
      </c>
      <c r="R1117" s="661">
        <v>110</v>
      </c>
      <c r="S1117" s="677">
        <v>0.96491228070175439</v>
      </c>
      <c r="T1117" s="742">
        <v>55</v>
      </c>
      <c r="U1117" s="700">
        <v>0.96491228070175439</v>
      </c>
    </row>
    <row r="1118" spans="1:21" ht="14.4" customHeight="1" x14ac:dyDescent="0.3">
      <c r="A1118" s="660">
        <v>11</v>
      </c>
      <c r="B1118" s="661" t="s">
        <v>578</v>
      </c>
      <c r="C1118" s="661">
        <v>89301112</v>
      </c>
      <c r="D1118" s="740" t="s">
        <v>4351</v>
      </c>
      <c r="E1118" s="741" t="s">
        <v>2636</v>
      </c>
      <c r="F1118" s="661" t="s">
        <v>2622</v>
      </c>
      <c r="G1118" s="661" t="s">
        <v>2677</v>
      </c>
      <c r="H1118" s="661" t="s">
        <v>579</v>
      </c>
      <c r="I1118" s="661" t="s">
        <v>3661</v>
      </c>
      <c r="J1118" s="661" t="s">
        <v>3662</v>
      </c>
      <c r="K1118" s="661" t="s">
        <v>3663</v>
      </c>
      <c r="L1118" s="662">
        <v>300</v>
      </c>
      <c r="M1118" s="662">
        <v>600</v>
      </c>
      <c r="N1118" s="661">
        <v>2</v>
      </c>
      <c r="O1118" s="742">
        <v>1</v>
      </c>
      <c r="P1118" s="662">
        <v>600</v>
      </c>
      <c r="Q1118" s="677">
        <v>1</v>
      </c>
      <c r="R1118" s="661">
        <v>2</v>
      </c>
      <c r="S1118" s="677">
        <v>1</v>
      </c>
      <c r="T1118" s="742">
        <v>1</v>
      </c>
      <c r="U1118" s="700">
        <v>1</v>
      </c>
    </row>
    <row r="1119" spans="1:21" ht="14.4" customHeight="1" x14ac:dyDescent="0.3">
      <c r="A1119" s="660">
        <v>11</v>
      </c>
      <c r="B1119" s="661" t="s">
        <v>578</v>
      </c>
      <c r="C1119" s="661">
        <v>89301112</v>
      </c>
      <c r="D1119" s="740" t="s">
        <v>4351</v>
      </c>
      <c r="E1119" s="741" t="s">
        <v>2636</v>
      </c>
      <c r="F1119" s="661" t="s">
        <v>2622</v>
      </c>
      <c r="G1119" s="661" t="s">
        <v>2677</v>
      </c>
      <c r="H1119" s="661" t="s">
        <v>579</v>
      </c>
      <c r="I1119" s="661" t="s">
        <v>3664</v>
      </c>
      <c r="J1119" s="661" t="s">
        <v>3665</v>
      </c>
      <c r="K1119" s="661" t="s">
        <v>3666</v>
      </c>
      <c r="L1119" s="662">
        <v>130</v>
      </c>
      <c r="M1119" s="662">
        <v>130</v>
      </c>
      <c r="N1119" s="661">
        <v>1</v>
      </c>
      <c r="O1119" s="742">
        <v>1</v>
      </c>
      <c r="P1119" s="662">
        <v>130</v>
      </c>
      <c r="Q1119" s="677">
        <v>1</v>
      </c>
      <c r="R1119" s="661">
        <v>1</v>
      </c>
      <c r="S1119" s="677">
        <v>1</v>
      </c>
      <c r="T1119" s="742">
        <v>1</v>
      </c>
      <c r="U1119" s="700">
        <v>1</v>
      </c>
    </row>
    <row r="1120" spans="1:21" ht="14.4" customHeight="1" x14ac:dyDescent="0.3">
      <c r="A1120" s="660">
        <v>11</v>
      </c>
      <c r="B1120" s="661" t="s">
        <v>578</v>
      </c>
      <c r="C1120" s="661">
        <v>89301112</v>
      </c>
      <c r="D1120" s="740" t="s">
        <v>4351</v>
      </c>
      <c r="E1120" s="741" t="s">
        <v>2636</v>
      </c>
      <c r="F1120" s="661" t="s">
        <v>2622</v>
      </c>
      <c r="G1120" s="661" t="s">
        <v>2906</v>
      </c>
      <c r="H1120" s="661" t="s">
        <v>579</v>
      </c>
      <c r="I1120" s="661" t="s">
        <v>3667</v>
      </c>
      <c r="J1120" s="661" t="s">
        <v>3668</v>
      </c>
      <c r="K1120" s="661" t="s">
        <v>3669</v>
      </c>
      <c r="L1120" s="662">
        <v>1659.44</v>
      </c>
      <c r="M1120" s="662">
        <v>21572.720000000001</v>
      </c>
      <c r="N1120" s="661">
        <v>13</v>
      </c>
      <c r="O1120" s="742">
        <v>12</v>
      </c>
      <c r="P1120" s="662">
        <v>19913.280000000002</v>
      </c>
      <c r="Q1120" s="677">
        <v>0.92307692307692313</v>
      </c>
      <c r="R1120" s="661">
        <v>12</v>
      </c>
      <c r="S1120" s="677">
        <v>0.92307692307692313</v>
      </c>
      <c r="T1120" s="742">
        <v>11</v>
      </c>
      <c r="U1120" s="700">
        <v>0.91666666666666663</v>
      </c>
    </row>
    <row r="1121" spans="1:21" ht="14.4" customHeight="1" x14ac:dyDescent="0.3">
      <c r="A1121" s="660">
        <v>11</v>
      </c>
      <c r="B1121" s="661" t="s">
        <v>578</v>
      </c>
      <c r="C1121" s="661">
        <v>89301112</v>
      </c>
      <c r="D1121" s="740" t="s">
        <v>4351</v>
      </c>
      <c r="E1121" s="741" t="s">
        <v>2636</v>
      </c>
      <c r="F1121" s="661" t="s">
        <v>2622</v>
      </c>
      <c r="G1121" s="661" t="s">
        <v>2906</v>
      </c>
      <c r="H1121" s="661" t="s">
        <v>579</v>
      </c>
      <c r="I1121" s="661" t="s">
        <v>2910</v>
      </c>
      <c r="J1121" s="661" t="s">
        <v>2911</v>
      </c>
      <c r="K1121" s="661" t="s">
        <v>2912</v>
      </c>
      <c r="L1121" s="662">
        <v>553.15</v>
      </c>
      <c r="M1121" s="662">
        <v>64718.549999999974</v>
      </c>
      <c r="N1121" s="661">
        <v>117</v>
      </c>
      <c r="O1121" s="742">
        <v>32</v>
      </c>
      <c r="P1121" s="662">
        <v>63059.099999999977</v>
      </c>
      <c r="Q1121" s="677">
        <v>0.97435897435897434</v>
      </c>
      <c r="R1121" s="661">
        <v>114</v>
      </c>
      <c r="S1121" s="677">
        <v>0.97435897435897434</v>
      </c>
      <c r="T1121" s="742">
        <v>31</v>
      </c>
      <c r="U1121" s="700">
        <v>0.96875</v>
      </c>
    </row>
    <row r="1122" spans="1:21" ht="14.4" customHeight="1" x14ac:dyDescent="0.3">
      <c r="A1122" s="660">
        <v>11</v>
      </c>
      <c r="B1122" s="661" t="s">
        <v>578</v>
      </c>
      <c r="C1122" s="661">
        <v>89301112</v>
      </c>
      <c r="D1122" s="740" t="s">
        <v>4351</v>
      </c>
      <c r="E1122" s="741" t="s">
        <v>2636</v>
      </c>
      <c r="F1122" s="661" t="s">
        <v>2622</v>
      </c>
      <c r="G1122" s="661" t="s">
        <v>2906</v>
      </c>
      <c r="H1122" s="661" t="s">
        <v>579</v>
      </c>
      <c r="I1122" s="661" t="s">
        <v>3670</v>
      </c>
      <c r="J1122" s="661" t="s">
        <v>3671</v>
      </c>
      <c r="K1122" s="661" t="s">
        <v>3672</v>
      </c>
      <c r="L1122" s="662">
        <v>1659.44</v>
      </c>
      <c r="M1122" s="662">
        <v>1659.44</v>
      </c>
      <c r="N1122" s="661">
        <v>1</v>
      </c>
      <c r="O1122" s="742">
        <v>1</v>
      </c>
      <c r="P1122" s="662"/>
      <c r="Q1122" s="677">
        <v>0</v>
      </c>
      <c r="R1122" s="661"/>
      <c r="S1122" s="677">
        <v>0</v>
      </c>
      <c r="T1122" s="742"/>
      <c r="U1122" s="700">
        <v>0</v>
      </c>
    </row>
    <row r="1123" spans="1:21" ht="14.4" customHeight="1" x14ac:dyDescent="0.3">
      <c r="A1123" s="660">
        <v>11</v>
      </c>
      <c r="B1123" s="661" t="s">
        <v>578</v>
      </c>
      <c r="C1123" s="661">
        <v>89301112</v>
      </c>
      <c r="D1123" s="740" t="s">
        <v>4351</v>
      </c>
      <c r="E1123" s="741" t="s">
        <v>2636</v>
      </c>
      <c r="F1123" s="661" t="s">
        <v>2622</v>
      </c>
      <c r="G1123" s="661" t="s">
        <v>2684</v>
      </c>
      <c r="H1123" s="661" t="s">
        <v>579</v>
      </c>
      <c r="I1123" s="661" t="s">
        <v>3673</v>
      </c>
      <c r="J1123" s="661" t="s">
        <v>3674</v>
      </c>
      <c r="K1123" s="661" t="s">
        <v>3675</v>
      </c>
      <c r="L1123" s="662">
        <v>400</v>
      </c>
      <c r="M1123" s="662">
        <v>400</v>
      </c>
      <c r="N1123" s="661">
        <v>1</v>
      </c>
      <c r="O1123" s="742">
        <v>1</v>
      </c>
      <c r="P1123" s="662">
        <v>400</v>
      </c>
      <c r="Q1123" s="677">
        <v>1</v>
      </c>
      <c r="R1123" s="661">
        <v>1</v>
      </c>
      <c r="S1123" s="677">
        <v>1</v>
      </c>
      <c r="T1123" s="742">
        <v>1</v>
      </c>
      <c r="U1123" s="700">
        <v>1</v>
      </c>
    </row>
    <row r="1124" spans="1:21" ht="14.4" customHeight="1" x14ac:dyDescent="0.3">
      <c r="A1124" s="660">
        <v>11</v>
      </c>
      <c r="B1124" s="661" t="s">
        <v>578</v>
      </c>
      <c r="C1124" s="661">
        <v>89301112</v>
      </c>
      <c r="D1124" s="740" t="s">
        <v>4351</v>
      </c>
      <c r="E1124" s="741" t="s">
        <v>2636</v>
      </c>
      <c r="F1124" s="661" t="s">
        <v>2622</v>
      </c>
      <c r="G1124" s="661" t="s">
        <v>2684</v>
      </c>
      <c r="H1124" s="661" t="s">
        <v>579</v>
      </c>
      <c r="I1124" s="661" t="s">
        <v>2688</v>
      </c>
      <c r="J1124" s="661" t="s">
        <v>2689</v>
      </c>
      <c r="K1124" s="661" t="s">
        <v>2690</v>
      </c>
      <c r="L1124" s="662">
        <v>1000</v>
      </c>
      <c r="M1124" s="662">
        <v>2000</v>
      </c>
      <c r="N1124" s="661">
        <v>2</v>
      </c>
      <c r="O1124" s="742">
        <v>2</v>
      </c>
      <c r="P1124" s="662">
        <v>2000</v>
      </c>
      <c r="Q1124" s="677">
        <v>1</v>
      </c>
      <c r="R1124" s="661">
        <v>2</v>
      </c>
      <c r="S1124" s="677">
        <v>1</v>
      </c>
      <c r="T1124" s="742">
        <v>2</v>
      </c>
      <c r="U1124" s="700">
        <v>1</v>
      </c>
    </row>
    <row r="1125" spans="1:21" ht="14.4" customHeight="1" x14ac:dyDescent="0.3">
      <c r="A1125" s="660">
        <v>11</v>
      </c>
      <c r="B1125" s="661" t="s">
        <v>578</v>
      </c>
      <c r="C1125" s="661">
        <v>89301112</v>
      </c>
      <c r="D1125" s="740" t="s">
        <v>4351</v>
      </c>
      <c r="E1125" s="741" t="s">
        <v>2636</v>
      </c>
      <c r="F1125" s="661" t="s">
        <v>2622</v>
      </c>
      <c r="G1125" s="661" t="s">
        <v>2684</v>
      </c>
      <c r="H1125" s="661" t="s">
        <v>579</v>
      </c>
      <c r="I1125" s="661" t="s">
        <v>2691</v>
      </c>
      <c r="J1125" s="661" t="s">
        <v>2692</v>
      </c>
      <c r="K1125" s="661" t="s">
        <v>2693</v>
      </c>
      <c r="L1125" s="662">
        <v>500</v>
      </c>
      <c r="M1125" s="662">
        <v>500</v>
      </c>
      <c r="N1125" s="661">
        <v>1</v>
      </c>
      <c r="O1125" s="742">
        <v>1</v>
      </c>
      <c r="P1125" s="662">
        <v>500</v>
      </c>
      <c r="Q1125" s="677">
        <v>1</v>
      </c>
      <c r="R1125" s="661">
        <v>1</v>
      </c>
      <c r="S1125" s="677">
        <v>1</v>
      </c>
      <c r="T1125" s="742">
        <v>1</v>
      </c>
      <c r="U1125" s="700">
        <v>1</v>
      </c>
    </row>
    <row r="1126" spans="1:21" ht="14.4" customHeight="1" x14ac:dyDescent="0.3">
      <c r="A1126" s="660">
        <v>11</v>
      </c>
      <c r="B1126" s="661" t="s">
        <v>578</v>
      </c>
      <c r="C1126" s="661">
        <v>89301112</v>
      </c>
      <c r="D1126" s="740" t="s">
        <v>4351</v>
      </c>
      <c r="E1126" s="741" t="s">
        <v>2636</v>
      </c>
      <c r="F1126" s="661" t="s">
        <v>2622</v>
      </c>
      <c r="G1126" s="661" t="s">
        <v>2684</v>
      </c>
      <c r="H1126" s="661" t="s">
        <v>579</v>
      </c>
      <c r="I1126" s="661" t="s">
        <v>3470</v>
      </c>
      <c r="J1126" s="661" t="s">
        <v>3063</v>
      </c>
      <c r="K1126" s="661" t="s">
        <v>3471</v>
      </c>
      <c r="L1126" s="662">
        <v>2200</v>
      </c>
      <c r="M1126" s="662">
        <v>2200</v>
      </c>
      <c r="N1126" s="661">
        <v>1</v>
      </c>
      <c r="O1126" s="742">
        <v>1</v>
      </c>
      <c r="P1126" s="662">
        <v>2200</v>
      </c>
      <c r="Q1126" s="677">
        <v>1</v>
      </c>
      <c r="R1126" s="661">
        <v>1</v>
      </c>
      <c r="S1126" s="677">
        <v>1</v>
      </c>
      <c r="T1126" s="742">
        <v>1</v>
      </c>
      <c r="U1126" s="700">
        <v>1</v>
      </c>
    </row>
    <row r="1127" spans="1:21" ht="14.4" customHeight="1" x14ac:dyDescent="0.3">
      <c r="A1127" s="660">
        <v>11</v>
      </c>
      <c r="B1127" s="661" t="s">
        <v>578</v>
      </c>
      <c r="C1127" s="661">
        <v>89301112</v>
      </c>
      <c r="D1127" s="740" t="s">
        <v>4351</v>
      </c>
      <c r="E1127" s="741" t="s">
        <v>2636</v>
      </c>
      <c r="F1127" s="661" t="s">
        <v>2622</v>
      </c>
      <c r="G1127" s="661" t="s">
        <v>2684</v>
      </c>
      <c r="H1127" s="661" t="s">
        <v>579</v>
      </c>
      <c r="I1127" s="661" t="s">
        <v>3062</v>
      </c>
      <c r="J1127" s="661" t="s">
        <v>3063</v>
      </c>
      <c r="K1127" s="661" t="s">
        <v>3064</v>
      </c>
      <c r="L1127" s="662">
        <v>1600</v>
      </c>
      <c r="M1127" s="662">
        <v>11200</v>
      </c>
      <c r="N1127" s="661">
        <v>7</v>
      </c>
      <c r="O1127" s="742">
        <v>7</v>
      </c>
      <c r="P1127" s="662">
        <v>8000</v>
      </c>
      <c r="Q1127" s="677">
        <v>0.7142857142857143</v>
      </c>
      <c r="R1127" s="661">
        <v>5</v>
      </c>
      <c r="S1127" s="677">
        <v>0.7142857142857143</v>
      </c>
      <c r="T1127" s="742">
        <v>5</v>
      </c>
      <c r="U1127" s="700">
        <v>0.7142857142857143</v>
      </c>
    </row>
    <row r="1128" spans="1:21" ht="14.4" customHeight="1" x14ac:dyDescent="0.3">
      <c r="A1128" s="660">
        <v>11</v>
      </c>
      <c r="B1128" s="661" t="s">
        <v>578</v>
      </c>
      <c r="C1128" s="661">
        <v>89301112</v>
      </c>
      <c r="D1128" s="740" t="s">
        <v>4351</v>
      </c>
      <c r="E1128" s="741" t="s">
        <v>2636</v>
      </c>
      <c r="F1128" s="661" t="s">
        <v>2622</v>
      </c>
      <c r="G1128" s="661" t="s">
        <v>2684</v>
      </c>
      <c r="H1128" s="661" t="s">
        <v>579</v>
      </c>
      <c r="I1128" s="661" t="s">
        <v>2697</v>
      </c>
      <c r="J1128" s="661" t="s">
        <v>2698</v>
      </c>
      <c r="K1128" s="661" t="s">
        <v>2699</v>
      </c>
      <c r="L1128" s="662">
        <v>971.25</v>
      </c>
      <c r="M1128" s="662">
        <v>1942.5</v>
      </c>
      <c r="N1128" s="661">
        <v>2</v>
      </c>
      <c r="O1128" s="742">
        <v>2</v>
      </c>
      <c r="P1128" s="662">
        <v>1942.5</v>
      </c>
      <c r="Q1128" s="677">
        <v>1</v>
      </c>
      <c r="R1128" s="661">
        <v>2</v>
      </c>
      <c r="S1128" s="677">
        <v>1</v>
      </c>
      <c r="T1128" s="742">
        <v>2</v>
      </c>
      <c r="U1128" s="700">
        <v>1</v>
      </c>
    </row>
    <row r="1129" spans="1:21" ht="14.4" customHeight="1" x14ac:dyDescent="0.3">
      <c r="A1129" s="660">
        <v>11</v>
      </c>
      <c r="B1129" s="661" t="s">
        <v>578</v>
      </c>
      <c r="C1129" s="661">
        <v>89301112</v>
      </c>
      <c r="D1129" s="740" t="s">
        <v>4351</v>
      </c>
      <c r="E1129" s="741" t="s">
        <v>2636</v>
      </c>
      <c r="F1129" s="661" t="s">
        <v>2622</v>
      </c>
      <c r="G1129" s="661" t="s">
        <v>2684</v>
      </c>
      <c r="H1129" s="661" t="s">
        <v>579</v>
      </c>
      <c r="I1129" s="661" t="s">
        <v>3676</v>
      </c>
      <c r="J1129" s="661" t="s">
        <v>3677</v>
      </c>
      <c r="K1129" s="661" t="s">
        <v>3678</v>
      </c>
      <c r="L1129" s="662">
        <v>680.11</v>
      </c>
      <c r="M1129" s="662">
        <v>680.11</v>
      </c>
      <c r="N1129" s="661">
        <v>1</v>
      </c>
      <c r="O1129" s="742">
        <v>1</v>
      </c>
      <c r="P1129" s="662"/>
      <c r="Q1129" s="677">
        <v>0</v>
      </c>
      <c r="R1129" s="661"/>
      <c r="S1129" s="677">
        <v>0</v>
      </c>
      <c r="T1129" s="742"/>
      <c r="U1129" s="700">
        <v>0</v>
      </c>
    </row>
    <row r="1130" spans="1:21" ht="14.4" customHeight="1" x14ac:dyDescent="0.3">
      <c r="A1130" s="660">
        <v>11</v>
      </c>
      <c r="B1130" s="661" t="s">
        <v>578</v>
      </c>
      <c r="C1130" s="661">
        <v>89301112</v>
      </c>
      <c r="D1130" s="740" t="s">
        <v>4351</v>
      </c>
      <c r="E1130" s="741" t="s">
        <v>2636</v>
      </c>
      <c r="F1130" s="661" t="s">
        <v>2622</v>
      </c>
      <c r="G1130" s="661" t="s">
        <v>2684</v>
      </c>
      <c r="H1130" s="661" t="s">
        <v>579</v>
      </c>
      <c r="I1130" s="661" t="s">
        <v>3068</v>
      </c>
      <c r="J1130" s="661" t="s">
        <v>3069</v>
      </c>
      <c r="K1130" s="661" t="s">
        <v>3070</v>
      </c>
      <c r="L1130" s="662">
        <v>180</v>
      </c>
      <c r="M1130" s="662">
        <v>180</v>
      </c>
      <c r="N1130" s="661">
        <v>1</v>
      </c>
      <c r="O1130" s="742">
        <v>1</v>
      </c>
      <c r="P1130" s="662">
        <v>180</v>
      </c>
      <c r="Q1130" s="677">
        <v>1</v>
      </c>
      <c r="R1130" s="661">
        <v>1</v>
      </c>
      <c r="S1130" s="677">
        <v>1</v>
      </c>
      <c r="T1130" s="742">
        <v>1</v>
      </c>
      <c r="U1130" s="700">
        <v>1</v>
      </c>
    </row>
    <row r="1131" spans="1:21" ht="14.4" customHeight="1" x14ac:dyDescent="0.3">
      <c r="A1131" s="660">
        <v>11</v>
      </c>
      <c r="B1131" s="661" t="s">
        <v>578</v>
      </c>
      <c r="C1131" s="661">
        <v>89301112</v>
      </c>
      <c r="D1131" s="740" t="s">
        <v>4351</v>
      </c>
      <c r="E1131" s="741" t="s">
        <v>2636</v>
      </c>
      <c r="F1131" s="661" t="s">
        <v>2622</v>
      </c>
      <c r="G1131" s="661" t="s">
        <v>2684</v>
      </c>
      <c r="H1131" s="661" t="s">
        <v>579</v>
      </c>
      <c r="I1131" s="661" t="s">
        <v>2925</v>
      </c>
      <c r="J1131" s="661" t="s">
        <v>2926</v>
      </c>
      <c r="K1131" s="661"/>
      <c r="L1131" s="662">
        <v>600</v>
      </c>
      <c r="M1131" s="662">
        <v>600</v>
      </c>
      <c r="N1131" s="661">
        <v>1</v>
      </c>
      <c r="O1131" s="742">
        <v>1</v>
      </c>
      <c r="P1131" s="662">
        <v>600</v>
      </c>
      <c r="Q1131" s="677">
        <v>1</v>
      </c>
      <c r="R1131" s="661">
        <v>1</v>
      </c>
      <c r="S1131" s="677">
        <v>1</v>
      </c>
      <c r="T1131" s="742">
        <v>1</v>
      </c>
      <c r="U1131" s="700">
        <v>1</v>
      </c>
    </row>
    <row r="1132" spans="1:21" ht="14.4" customHeight="1" x14ac:dyDescent="0.3">
      <c r="A1132" s="660">
        <v>11</v>
      </c>
      <c r="B1132" s="661" t="s">
        <v>578</v>
      </c>
      <c r="C1132" s="661">
        <v>89301112</v>
      </c>
      <c r="D1132" s="740" t="s">
        <v>4351</v>
      </c>
      <c r="E1132" s="741" t="s">
        <v>2636</v>
      </c>
      <c r="F1132" s="661" t="s">
        <v>2622</v>
      </c>
      <c r="G1132" s="661" t="s">
        <v>2684</v>
      </c>
      <c r="H1132" s="661" t="s">
        <v>579</v>
      </c>
      <c r="I1132" s="661" t="s">
        <v>3679</v>
      </c>
      <c r="J1132" s="661" t="s">
        <v>3680</v>
      </c>
      <c r="K1132" s="661" t="s">
        <v>3681</v>
      </c>
      <c r="L1132" s="662">
        <v>3000</v>
      </c>
      <c r="M1132" s="662">
        <v>3000</v>
      </c>
      <c r="N1132" s="661">
        <v>1</v>
      </c>
      <c r="O1132" s="742">
        <v>1</v>
      </c>
      <c r="P1132" s="662"/>
      <c r="Q1132" s="677">
        <v>0</v>
      </c>
      <c r="R1132" s="661"/>
      <c r="S1132" s="677">
        <v>0</v>
      </c>
      <c r="T1132" s="742"/>
      <c r="U1132" s="700">
        <v>0</v>
      </c>
    </row>
    <row r="1133" spans="1:21" ht="14.4" customHeight="1" x14ac:dyDescent="0.3">
      <c r="A1133" s="660">
        <v>11</v>
      </c>
      <c r="B1133" s="661" t="s">
        <v>578</v>
      </c>
      <c r="C1133" s="661">
        <v>89301112</v>
      </c>
      <c r="D1133" s="740" t="s">
        <v>4351</v>
      </c>
      <c r="E1133" s="741" t="s">
        <v>2636</v>
      </c>
      <c r="F1133" s="661" t="s">
        <v>2622</v>
      </c>
      <c r="G1133" s="661" t="s">
        <v>2684</v>
      </c>
      <c r="H1133" s="661" t="s">
        <v>579</v>
      </c>
      <c r="I1133" s="661" t="s">
        <v>2927</v>
      </c>
      <c r="J1133" s="661" t="s">
        <v>2928</v>
      </c>
      <c r="K1133" s="661" t="s">
        <v>2929</v>
      </c>
      <c r="L1133" s="662">
        <v>1600</v>
      </c>
      <c r="M1133" s="662">
        <v>3200</v>
      </c>
      <c r="N1133" s="661">
        <v>2</v>
      </c>
      <c r="O1133" s="742">
        <v>2</v>
      </c>
      <c r="P1133" s="662">
        <v>1600</v>
      </c>
      <c r="Q1133" s="677">
        <v>0.5</v>
      </c>
      <c r="R1133" s="661">
        <v>1</v>
      </c>
      <c r="S1133" s="677">
        <v>0.5</v>
      </c>
      <c r="T1133" s="742">
        <v>1</v>
      </c>
      <c r="U1133" s="700">
        <v>0.5</v>
      </c>
    </row>
    <row r="1134" spans="1:21" ht="14.4" customHeight="1" x14ac:dyDescent="0.3">
      <c r="A1134" s="660">
        <v>11</v>
      </c>
      <c r="B1134" s="661" t="s">
        <v>578</v>
      </c>
      <c r="C1134" s="661">
        <v>89301112</v>
      </c>
      <c r="D1134" s="740" t="s">
        <v>4351</v>
      </c>
      <c r="E1134" s="741" t="s">
        <v>2636</v>
      </c>
      <c r="F1134" s="661" t="s">
        <v>2622</v>
      </c>
      <c r="G1134" s="661" t="s">
        <v>2684</v>
      </c>
      <c r="H1134" s="661" t="s">
        <v>579</v>
      </c>
      <c r="I1134" s="661" t="s">
        <v>3682</v>
      </c>
      <c r="J1134" s="661" t="s">
        <v>3683</v>
      </c>
      <c r="K1134" s="661" t="s">
        <v>3684</v>
      </c>
      <c r="L1134" s="662">
        <v>1600</v>
      </c>
      <c r="M1134" s="662">
        <v>1600</v>
      </c>
      <c r="N1134" s="661">
        <v>1</v>
      </c>
      <c r="O1134" s="742">
        <v>1</v>
      </c>
      <c r="P1134" s="662">
        <v>1600</v>
      </c>
      <c r="Q1134" s="677">
        <v>1</v>
      </c>
      <c r="R1134" s="661">
        <v>1</v>
      </c>
      <c r="S1134" s="677">
        <v>1</v>
      </c>
      <c r="T1134" s="742">
        <v>1</v>
      </c>
      <c r="U1134" s="700">
        <v>1</v>
      </c>
    </row>
    <row r="1135" spans="1:21" ht="14.4" customHeight="1" x14ac:dyDescent="0.3">
      <c r="A1135" s="660">
        <v>11</v>
      </c>
      <c r="B1135" s="661" t="s">
        <v>578</v>
      </c>
      <c r="C1135" s="661">
        <v>89301112</v>
      </c>
      <c r="D1135" s="740" t="s">
        <v>4351</v>
      </c>
      <c r="E1135" s="741" t="s">
        <v>2636</v>
      </c>
      <c r="F1135" s="661" t="s">
        <v>2622</v>
      </c>
      <c r="G1135" s="661" t="s">
        <v>2684</v>
      </c>
      <c r="H1135" s="661" t="s">
        <v>579</v>
      </c>
      <c r="I1135" s="661" t="s">
        <v>3685</v>
      </c>
      <c r="J1135" s="661" t="s">
        <v>3686</v>
      </c>
      <c r="K1135" s="661" t="s">
        <v>3687</v>
      </c>
      <c r="L1135" s="662">
        <v>600</v>
      </c>
      <c r="M1135" s="662">
        <v>600</v>
      </c>
      <c r="N1135" s="661">
        <v>1</v>
      </c>
      <c r="O1135" s="742">
        <v>1</v>
      </c>
      <c r="P1135" s="662">
        <v>600</v>
      </c>
      <c r="Q1135" s="677">
        <v>1</v>
      </c>
      <c r="R1135" s="661">
        <v>1</v>
      </c>
      <c r="S1135" s="677">
        <v>1</v>
      </c>
      <c r="T1135" s="742">
        <v>1</v>
      </c>
      <c r="U1135" s="700">
        <v>1</v>
      </c>
    </row>
    <row r="1136" spans="1:21" ht="14.4" customHeight="1" x14ac:dyDescent="0.3">
      <c r="A1136" s="660">
        <v>11</v>
      </c>
      <c r="B1136" s="661" t="s">
        <v>578</v>
      </c>
      <c r="C1136" s="661">
        <v>89301112</v>
      </c>
      <c r="D1136" s="740" t="s">
        <v>4351</v>
      </c>
      <c r="E1136" s="741" t="s">
        <v>2636</v>
      </c>
      <c r="F1136" s="661" t="s">
        <v>2622</v>
      </c>
      <c r="G1136" s="661" t="s">
        <v>2818</v>
      </c>
      <c r="H1136" s="661" t="s">
        <v>579</v>
      </c>
      <c r="I1136" s="661" t="s">
        <v>3604</v>
      </c>
      <c r="J1136" s="661" t="s">
        <v>3605</v>
      </c>
      <c r="K1136" s="661" t="s">
        <v>3606</v>
      </c>
      <c r="L1136" s="662">
        <v>0</v>
      </c>
      <c r="M1136" s="662">
        <v>0</v>
      </c>
      <c r="N1136" s="661">
        <v>2</v>
      </c>
      <c r="O1136" s="742">
        <v>2</v>
      </c>
      <c r="P1136" s="662"/>
      <c r="Q1136" s="677"/>
      <c r="R1136" s="661"/>
      <c r="S1136" s="677">
        <v>0</v>
      </c>
      <c r="T1136" s="742"/>
      <c r="U1136" s="700">
        <v>0</v>
      </c>
    </row>
    <row r="1137" spans="1:21" ht="14.4" customHeight="1" x14ac:dyDescent="0.3">
      <c r="A1137" s="660">
        <v>11</v>
      </c>
      <c r="B1137" s="661" t="s">
        <v>578</v>
      </c>
      <c r="C1137" s="661">
        <v>89301112</v>
      </c>
      <c r="D1137" s="740" t="s">
        <v>4351</v>
      </c>
      <c r="E1137" s="741" t="s">
        <v>2636</v>
      </c>
      <c r="F1137" s="661" t="s">
        <v>2622</v>
      </c>
      <c r="G1137" s="661" t="s">
        <v>2720</v>
      </c>
      <c r="H1137" s="661" t="s">
        <v>579</v>
      </c>
      <c r="I1137" s="661" t="s">
        <v>2919</v>
      </c>
      <c r="J1137" s="661" t="s">
        <v>2920</v>
      </c>
      <c r="K1137" s="661" t="s">
        <v>2921</v>
      </c>
      <c r="L1137" s="662">
        <v>969.57</v>
      </c>
      <c r="M1137" s="662">
        <v>969.57</v>
      </c>
      <c r="N1137" s="661">
        <v>1</v>
      </c>
      <c r="O1137" s="742">
        <v>1</v>
      </c>
      <c r="P1137" s="662">
        <v>969.57</v>
      </c>
      <c r="Q1137" s="677">
        <v>1</v>
      </c>
      <c r="R1137" s="661">
        <v>1</v>
      </c>
      <c r="S1137" s="677">
        <v>1</v>
      </c>
      <c r="T1137" s="742">
        <v>1</v>
      </c>
      <c r="U1137" s="700">
        <v>1</v>
      </c>
    </row>
    <row r="1138" spans="1:21" ht="14.4" customHeight="1" x14ac:dyDescent="0.3">
      <c r="A1138" s="660">
        <v>11</v>
      </c>
      <c r="B1138" s="661" t="s">
        <v>578</v>
      </c>
      <c r="C1138" s="661">
        <v>89301112</v>
      </c>
      <c r="D1138" s="740" t="s">
        <v>4351</v>
      </c>
      <c r="E1138" s="741" t="s">
        <v>2636</v>
      </c>
      <c r="F1138" s="661" t="s">
        <v>2622</v>
      </c>
      <c r="G1138" s="661" t="s">
        <v>2720</v>
      </c>
      <c r="H1138" s="661" t="s">
        <v>579</v>
      </c>
      <c r="I1138" s="661" t="s">
        <v>2697</v>
      </c>
      <c r="J1138" s="661" t="s">
        <v>2698</v>
      </c>
      <c r="K1138" s="661" t="s">
        <v>2699</v>
      </c>
      <c r="L1138" s="662">
        <v>971.25</v>
      </c>
      <c r="M1138" s="662">
        <v>971.25</v>
      </c>
      <c r="N1138" s="661">
        <v>1</v>
      </c>
      <c r="O1138" s="742">
        <v>1</v>
      </c>
      <c r="P1138" s="662">
        <v>971.25</v>
      </c>
      <c r="Q1138" s="677">
        <v>1</v>
      </c>
      <c r="R1138" s="661">
        <v>1</v>
      </c>
      <c r="S1138" s="677">
        <v>1</v>
      </c>
      <c r="T1138" s="742">
        <v>1</v>
      </c>
      <c r="U1138" s="700">
        <v>1</v>
      </c>
    </row>
    <row r="1139" spans="1:21" ht="14.4" customHeight="1" x14ac:dyDescent="0.3">
      <c r="A1139" s="660">
        <v>11</v>
      </c>
      <c r="B1139" s="661" t="s">
        <v>578</v>
      </c>
      <c r="C1139" s="661">
        <v>89301112</v>
      </c>
      <c r="D1139" s="740" t="s">
        <v>4351</v>
      </c>
      <c r="E1139" s="741" t="s">
        <v>2636</v>
      </c>
      <c r="F1139" s="661" t="s">
        <v>2622</v>
      </c>
      <c r="G1139" s="661" t="s">
        <v>2720</v>
      </c>
      <c r="H1139" s="661" t="s">
        <v>579</v>
      </c>
      <c r="I1139" s="661" t="s">
        <v>3593</v>
      </c>
      <c r="J1139" s="661" t="s">
        <v>3594</v>
      </c>
      <c r="K1139" s="661" t="s">
        <v>3595</v>
      </c>
      <c r="L1139" s="662">
        <v>739.92</v>
      </c>
      <c r="M1139" s="662">
        <v>739.92</v>
      </c>
      <c r="N1139" s="661">
        <v>1</v>
      </c>
      <c r="O1139" s="742">
        <v>1</v>
      </c>
      <c r="P1139" s="662">
        <v>739.92</v>
      </c>
      <c r="Q1139" s="677">
        <v>1</v>
      </c>
      <c r="R1139" s="661">
        <v>1</v>
      </c>
      <c r="S1139" s="677">
        <v>1</v>
      </c>
      <c r="T1139" s="742">
        <v>1</v>
      </c>
      <c r="U1139" s="700">
        <v>1</v>
      </c>
    </row>
    <row r="1140" spans="1:21" ht="14.4" customHeight="1" x14ac:dyDescent="0.3">
      <c r="A1140" s="660">
        <v>11</v>
      </c>
      <c r="B1140" s="661" t="s">
        <v>578</v>
      </c>
      <c r="C1140" s="661">
        <v>89301112</v>
      </c>
      <c r="D1140" s="740" t="s">
        <v>4351</v>
      </c>
      <c r="E1140" s="741" t="s">
        <v>2636</v>
      </c>
      <c r="F1140" s="661" t="s">
        <v>2622</v>
      </c>
      <c r="G1140" s="661" t="s">
        <v>2724</v>
      </c>
      <c r="H1140" s="661" t="s">
        <v>579</v>
      </c>
      <c r="I1140" s="661" t="s">
        <v>2678</v>
      </c>
      <c r="J1140" s="661" t="s">
        <v>2679</v>
      </c>
      <c r="K1140" s="661" t="s">
        <v>2680</v>
      </c>
      <c r="L1140" s="662">
        <v>200</v>
      </c>
      <c r="M1140" s="662">
        <v>5200</v>
      </c>
      <c r="N1140" s="661">
        <v>26</v>
      </c>
      <c r="O1140" s="742">
        <v>13</v>
      </c>
      <c r="P1140" s="662">
        <v>5200</v>
      </c>
      <c r="Q1140" s="677">
        <v>1</v>
      </c>
      <c r="R1140" s="661">
        <v>26</v>
      </c>
      <c r="S1140" s="677">
        <v>1</v>
      </c>
      <c r="T1140" s="742">
        <v>13</v>
      </c>
      <c r="U1140" s="700">
        <v>1</v>
      </c>
    </row>
    <row r="1141" spans="1:21" ht="14.4" customHeight="1" x14ac:dyDescent="0.3">
      <c r="A1141" s="660">
        <v>11</v>
      </c>
      <c r="B1141" s="661" t="s">
        <v>578</v>
      </c>
      <c r="C1141" s="661">
        <v>89301112</v>
      </c>
      <c r="D1141" s="740" t="s">
        <v>4351</v>
      </c>
      <c r="E1141" s="741" t="s">
        <v>2636</v>
      </c>
      <c r="F1141" s="661" t="s">
        <v>2622</v>
      </c>
      <c r="G1141" s="661" t="s">
        <v>2724</v>
      </c>
      <c r="H1141" s="661" t="s">
        <v>579</v>
      </c>
      <c r="I1141" s="661" t="s">
        <v>2681</v>
      </c>
      <c r="J1141" s="661" t="s">
        <v>2682</v>
      </c>
      <c r="K1141" s="661" t="s">
        <v>2683</v>
      </c>
      <c r="L1141" s="662">
        <v>278.75</v>
      </c>
      <c r="M1141" s="662">
        <v>10592.5</v>
      </c>
      <c r="N1141" s="661">
        <v>38</v>
      </c>
      <c r="O1141" s="742">
        <v>19</v>
      </c>
      <c r="P1141" s="662">
        <v>10035</v>
      </c>
      <c r="Q1141" s="677">
        <v>0.94736842105263153</v>
      </c>
      <c r="R1141" s="661">
        <v>36</v>
      </c>
      <c r="S1141" s="677">
        <v>0.94736842105263153</v>
      </c>
      <c r="T1141" s="742">
        <v>18</v>
      </c>
      <c r="U1141" s="700">
        <v>0.94736842105263153</v>
      </c>
    </row>
    <row r="1142" spans="1:21" ht="14.4" customHeight="1" x14ac:dyDescent="0.3">
      <c r="A1142" s="660">
        <v>11</v>
      </c>
      <c r="B1142" s="661" t="s">
        <v>578</v>
      </c>
      <c r="C1142" s="661">
        <v>89301112</v>
      </c>
      <c r="D1142" s="740" t="s">
        <v>4351</v>
      </c>
      <c r="E1142" s="741" t="s">
        <v>2636</v>
      </c>
      <c r="F1142" s="661" t="s">
        <v>2622</v>
      </c>
      <c r="G1142" s="661" t="s">
        <v>3084</v>
      </c>
      <c r="H1142" s="661" t="s">
        <v>579</v>
      </c>
      <c r="I1142" s="661" t="s">
        <v>3667</v>
      </c>
      <c r="J1142" s="661" t="s">
        <v>3668</v>
      </c>
      <c r="K1142" s="661" t="s">
        <v>3669</v>
      </c>
      <c r="L1142" s="662">
        <v>1659.44</v>
      </c>
      <c r="M1142" s="662">
        <v>11616.08</v>
      </c>
      <c r="N1142" s="661">
        <v>7</v>
      </c>
      <c r="O1142" s="742">
        <v>6</v>
      </c>
      <c r="P1142" s="662">
        <v>11616.08</v>
      </c>
      <c r="Q1142" s="677">
        <v>1</v>
      </c>
      <c r="R1142" s="661">
        <v>7</v>
      </c>
      <c r="S1142" s="677">
        <v>1</v>
      </c>
      <c r="T1142" s="742">
        <v>6</v>
      </c>
      <c r="U1142" s="700">
        <v>1</v>
      </c>
    </row>
    <row r="1143" spans="1:21" ht="14.4" customHeight="1" x14ac:dyDescent="0.3">
      <c r="A1143" s="660">
        <v>11</v>
      </c>
      <c r="B1143" s="661" t="s">
        <v>578</v>
      </c>
      <c r="C1143" s="661">
        <v>89301112</v>
      </c>
      <c r="D1143" s="740" t="s">
        <v>4351</v>
      </c>
      <c r="E1143" s="741" t="s">
        <v>2636</v>
      </c>
      <c r="F1143" s="661" t="s">
        <v>2622</v>
      </c>
      <c r="G1143" s="661" t="s">
        <v>3084</v>
      </c>
      <c r="H1143" s="661" t="s">
        <v>579</v>
      </c>
      <c r="I1143" s="661" t="s">
        <v>2910</v>
      </c>
      <c r="J1143" s="661" t="s">
        <v>2911</v>
      </c>
      <c r="K1143" s="661" t="s">
        <v>2912</v>
      </c>
      <c r="L1143" s="662">
        <v>553.15</v>
      </c>
      <c r="M1143" s="662">
        <v>29870.100000000006</v>
      </c>
      <c r="N1143" s="661">
        <v>54</v>
      </c>
      <c r="O1143" s="742">
        <v>16</v>
      </c>
      <c r="P1143" s="662">
        <v>26551.200000000004</v>
      </c>
      <c r="Q1143" s="677">
        <v>0.88888888888888884</v>
      </c>
      <c r="R1143" s="661">
        <v>48</v>
      </c>
      <c r="S1143" s="677">
        <v>0.88888888888888884</v>
      </c>
      <c r="T1143" s="742">
        <v>14</v>
      </c>
      <c r="U1143" s="700">
        <v>0.875</v>
      </c>
    </row>
    <row r="1144" spans="1:21" ht="14.4" customHeight="1" x14ac:dyDescent="0.3">
      <c r="A1144" s="660">
        <v>11</v>
      </c>
      <c r="B1144" s="661" t="s">
        <v>578</v>
      </c>
      <c r="C1144" s="661">
        <v>89301112</v>
      </c>
      <c r="D1144" s="740" t="s">
        <v>4351</v>
      </c>
      <c r="E1144" s="741" t="s">
        <v>2637</v>
      </c>
      <c r="F1144" s="661" t="s">
        <v>2621</v>
      </c>
      <c r="G1144" s="661" t="s">
        <v>2654</v>
      </c>
      <c r="H1144" s="661" t="s">
        <v>579</v>
      </c>
      <c r="I1144" s="661" t="s">
        <v>1210</v>
      </c>
      <c r="J1144" s="661" t="s">
        <v>2491</v>
      </c>
      <c r="K1144" s="661" t="s">
        <v>2492</v>
      </c>
      <c r="L1144" s="662">
        <v>333.31</v>
      </c>
      <c r="M1144" s="662">
        <v>666.62</v>
      </c>
      <c r="N1144" s="661">
        <v>2</v>
      </c>
      <c r="O1144" s="742">
        <v>0.5</v>
      </c>
      <c r="P1144" s="662"/>
      <c r="Q1144" s="677">
        <v>0</v>
      </c>
      <c r="R1144" s="661"/>
      <c r="S1144" s="677">
        <v>0</v>
      </c>
      <c r="T1144" s="742"/>
      <c r="U1144" s="700">
        <v>0</v>
      </c>
    </row>
    <row r="1145" spans="1:21" ht="14.4" customHeight="1" x14ac:dyDescent="0.3">
      <c r="A1145" s="660">
        <v>11</v>
      </c>
      <c r="B1145" s="661" t="s">
        <v>578</v>
      </c>
      <c r="C1145" s="661">
        <v>89301112</v>
      </c>
      <c r="D1145" s="740" t="s">
        <v>4351</v>
      </c>
      <c r="E1145" s="741" t="s">
        <v>2637</v>
      </c>
      <c r="F1145" s="661" t="s">
        <v>2621</v>
      </c>
      <c r="G1145" s="661" t="s">
        <v>2654</v>
      </c>
      <c r="H1145" s="661" t="s">
        <v>579</v>
      </c>
      <c r="I1145" s="661" t="s">
        <v>1210</v>
      </c>
      <c r="J1145" s="661" t="s">
        <v>2491</v>
      </c>
      <c r="K1145" s="661" t="s">
        <v>2492</v>
      </c>
      <c r="L1145" s="662">
        <v>156.86000000000001</v>
      </c>
      <c r="M1145" s="662">
        <v>627.44000000000005</v>
      </c>
      <c r="N1145" s="661">
        <v>4</v>
      </c>
      <c r="O1145" s="742">
        <v>2.5</v>
      </c>
      <c r="P1145" s="662">
        <v>470.58000000000004</v>
      </c>
      <c r="Q1145" s="677">
        <v>0.75</v>
      </c>
      <c r="R1145" s="661">
        <v>3</v>
      </c>
      <c r="S1145" s="677">
        <v>0.75</v>
      </c>
      <c r="T1145" s="742">
        <v>1.5</v>
      </c>
      <c r="U1145" s="700">
        <v>0.6</v>
      </c>
    </row>
    <row r="1146" spans="1:21" ht="14.4" customHeight="1" x14ac:dyDescent="0.3">
      <c r="A1146" s="660">
        <v>11</v>
      </c>
      <c r="B1146" s="661" t="s">
        <v>578</v>
      </c>
      <c r="C1146" s="661">
        <v>89301112</v>
      </c>
      <c r="D1146" s="740" t="s">
        <v>4351</v>
      </c>
      <c r="E1146" s="741" t="s">
        <v>2637</v>
      </c>
      <c r="F1146" s="661" t="s">
        <v>2621</v>
      </c>
      <c r="G1146" s="661" t="s">
        <v>2654</v>
      </c>
      <c r="H1146" s="661" t="s">
        <v>579</v>
      </c>
      <c r="I1146" s="661" t="s">
        <v>3688</v>
      </c>
      <c r="J1146" s="661" t="s">
        <v>3689</v>
      </c>
      <c r="K1146" s="661" t="s">
        <v>3690</v>
      </c>
      <c r="L1146" s="662">
        <v>112.76</v>
      </c>
      <c r="M1146" s="662">
        <v>112.76</v>
      </c>
      <c r="N1146" s="661">
        <v>1</v>
      </c>
      <c r="O1146" s="742">
        <v>1</v>
      </c>
      <c r="P1146" s="662"/>
      <c r="Q1146" s="677">
        <v>0</v>
      </c>
      <c r="R1146" s="661"/>
      <c r="S1146" s="677">
        <v>0</v>
      </c>
      <c r="T1146" s="742"/>
      <c r="U1146" s="700">
        <v>0</v>
      </c>
    </row>
    <row r="1147" spans="1:21" ht="14.4" customHeight="1" x14ac:dyDescent="0.3">
      <c r="A1147" s="660">
        <v>11</v>
      </c>
      <c r="B1147" s="661" t="s">
        <v>578</v>
      </c>
      <c r="C1147" s="661">
        <v>89301112</v>
      </c>
      <c r="D1147" s="740" t="s">
        <v>4351</v>
      </c>
      <c r="E1147" s="741" t="s">
        <v>2637</v>
      </c>
      <c r="F1147" s="661" t="s">
        <v>2621</v>
      </c>
      <c r="G1147" s="661" t="s">
        <v>2655</v>
      </c>
      <c r="H1147" s="661" t="s">
        <v>1059</v>
      </c>
      <c r="I1147" s="661" t="s">
        <v>1243</v>
      </c>
      <c r="J1147" s="661" t="s">
        <v>1244</v>
      </c>
      <c r="K1147" s="661" t="s">
        <v>1578</v>
      </c>
      <c r="L1147" s="662">
        <v>184.22</v>
      </c>
      <c r="M1147" s="662">
        <v>552.66</v>
      </c>
      <c r="N1147" s="661">
        <v>3</v>
      </c>
      <c r="O1147" s="742">
        <v>1.5</v>
      </c>
      <c r="P1147" s="662">
        <v>368.44</v>
      </c>
      <c r="Q1147" s="677">
        <v>0.66666666666666674</v>
      </c>
      <c r="R1147" s="661">
        <v>2</v>
      </c>
      <c r="S1147" s="677">
        <v>0.66666666666666663</v>
      </c>
      <c r="T1147" s="742">
        <v>0.5</v>
      </c>
      <c r="U1147" s="700">
        <v>0.33333333333333331</v>
      </c>
    </row>
    <row r="1148" spans="1:21" ht="14.4" customHeight="1" x14ac:dyDescent="0.3">
      <c r="A1148" s="660">
        <v>11</v>
      </c>
      <c r="B1148" s="661" t="s">
        <v>578</v>
      </c>
      <c r="C1148" s="661">
        <v>89301112</v>
      </c>
      <c r="D1148" s="740" t="s">
        <v>4351</v>
      </c>
      <c r="E1148" s="741" t="s">
        <v>2637</v>
      </c>
      <c r="F1148" s="661" t="s">
        <v>2621</v>
      </c>
      <c r="G1148" s="661" t="s">
        <v>2656</v>
      </c>
      <c r="H1148" s="661" t="s">
        <v>579</v>
      </c>
      <c r="I1148" s="661" t="s">
        <v>1600</v>
      </c>
      <c r="J1148" s="661" t="s">
        <v>3369</v>
      </c>
      <c r="K1148" s="661" t="s">
        <v>3370</v>
      </c>
      <c r="L1148" s="662">
        <v>14.2</v>
      </c>
      <c r="M1148" s="662">
        <v>28.4</v>
      </c>
      <c r="N1148" s="661">
        <v>2</v>
      </c>
      <c r="O1148" s="742">
        <v>1</v>
      </c>
      <c r="P1148" s="662">
        <v>28.4</v>
      </c>
      <c r="Q1148" s="677">
        <v>1</v>
      </c>
      <c r="R1148" s="661">
        <v>2</v>
      </c>
      <c r="S1148" s="677">
        <v>1</v>
      </c>
      <c r="T1148" s="742">
        <v>1</v>
      </c>
      <c r="U1148" s="700">
        <v>1</v>
      </c>
    </row>
    <row r="1149" spans="1:21" ht="14.4" customHeight="1" x14ac:dyDescent="0.3">
      <c r="A1149" s="660">
        <v>11</v>
      </c>
      <c r="B1149" s="661" t="s">
        <v>578</v>
      </c>
      <c r="C1149" s="661">
        <v>89301112</v>
      </c>
      <c r="D1149" s="740" t="s">
        <v>4351</v>
      </c>
      <c r="E1149" s="741" t="s">
        <v>2637</v>
      </c>
      <c r="F1149" s="661" t="s">
        <v>2621</v>
      </c>
      <c r="G1149" s="661" t="s">
        <v>2656</v>
      </c>
      <c r="H1149" s="661" t="s">
        <v>579</v>
      </c>
      <c r="I1149" s="661" t="s">
        <v>648</v>
      </c>
      <c r="J1149" s="661" t="s">
        <v>2657</v>
      </c>
      <c r="K1149" s="661" t="s">
        <v>2658</v>
      </c>
      <c r="L1149" s="662">
        <v>18.940000000000001</v>
      </c>
      <c r="M1149" s="662">
        <v>75.760000000000005</v>
      </c>
      <c r="N1149" s="661">
        <v>4</v>
      </c>
      <c r="O1149" s="742">
        <v>1</v>
      </c>
      <c r="P1149" s="662">
        <v>75.760000000000005</v>
      </c>
      <c r="Q1149" s="677">
        <v>1</v>
      </c>
      <c r="R1149" s="661">
        <v>4</v>
      </c>
      <c r="S1149" s="677">
        <v>1</v>
      </c>
      <c r="T1149" s="742">
        <v>1</v>
      </c>
      <c r="U1149" s="700">
        <v>1</v>
      </c>
    </row>
    <row r="1150" spans="1:21" ht="14.4" customHeight="1" x14ac:dyDescent="0.3">
      <c r="A1150" s="660">
        <v>11</v>
      </c>
      <c r="B1150" s="661" t="s">
        <v>578</v>
      </c>
      <c r="C1150" s="661">
        <v>89301112</v>
      </c>
      <c r="D1150" s="740" t="s">
        <v>4351</v>
      </c>
      <c r="E1150" s="741" t="s">
        <v>2637</v>
      </c>
      <c r="F1150" s="661" t="s">
        <v>2621</v>
      </c>
      <c r="G1150" s="661" t="s">
        <v>2976</v>
      </c>
      <c r="H1150" s="661" t="s">
        <v>579</v>
      </c>
      <c r="I1150" s="661" t="s">
        <v>2004</v>
      </c>
      <c r="J1150" s="661" t="s">
        <v>2005</v>
      </c>
      <c r="K1150" s="661" t="s">
        <v>2977</v>
      </c>
      <c r="L1150" s="662">
        <v>163.9</v>
      </c>
      <c r="M1150" s="662">
        <v>983.40000000000009</v>
      </c>
      <c r="N1150" s="661">
        <v>6</v>
      </c>
      <c r="O1150" s="742">
        <v>2</v>
      </c>
      <c r="P1150" s="662">
        <v>983.40000000000009</v>
      </c>
      <c r="Q1150" s="677">
        <v>1</v>
      </c>
      <c r="R1150" s="661">
        <v>6</v>
      </c>
      <c r="S1150" s="677">
        <v>1</v>
      </c>
      <c r="T1150" s="742">
        <v>2</v>
      </c>
      <c r="U1150" s="700">
        <v>1</v>
      </c>
    </row>
    <row r="1151" spans="1:21" ht="14.4" customHeight="1" x14ac:dyDescent="0.3">
      <c r="A1151" s="660">
        <v>11</v>
      </c>
      <c r="B1151" s="661" t="s">
        <v>578</v>
      </c>
      <c r="C1151" s="661">
        <v>89301112</v>
      </c>
      <c r="D1151" s="740" t="s">
        <v>4351</v>
      </c>
      <c r="E1151" s="741" t="s">
        <v>2637</v>
      </c>
      <c r="F1151" s="661" t="s">
        <v>2621</v>
      </c>
      <c r="G1151" s="661" t="s">
        <v>3111</v>
      </c>
      <c r="H1151" s="661" t="s">
        <v>579</v>
      </c>
      <c r="I1151" s="661" t="s">
        <v>3691</v>
      </c>
      <c r="J1151" s="661" t="s">
        <v>3692</v>
      </c>
      <c r="K1151" s="661" t="s">
        <v>3693</v>
      </c>
      <c r="L1151" s="662">
        <v>0</v>
      </c>
      <c r="M1151" s="662">
        <v>0</v>
      </c>
      <c r="N1151" s="661">
        <v>1</v>
      </c>
      <c r="O1151" s="742">
        <v>1</v>
      </c>
      <c r="P1151" s="662"/>
      <c r="Q1151" s="677"/>
      <c r="R1151" s="661"/>
      <c r="S1151" s="677">
        <v>0</v>
      </c>
      <c r="T1151" s="742"/>
      <c r="U1151" s="700">
        <v>0</v>
      </c>
    </row>
    <row r="1152" spans="1:21" ht="14.4" customHeight="1" x14ac:dyDescent="0.3">
      <c r="A1152" s="660">
        <v>11</v>
      </c>
      <c r="B1152" s="661" t="s">
        <v>578</v>
      </c>
      <c r="C1152" s="661">
        <v>89301112</v>
      </c>
      <c r="D1152" s="740" t="s">
        <v>4351</v>
      </c>
      <c r="E1152" s="741" t="s">
        <v>2637</v>
      </c>
      <c r="F1152" s="661" t="s">
        <v>2621</v>
      </c>
      <c r="G1152" s="661" t="s">
        <v>2662</v>
      </c>
      <c r="H1152" s="661" t="s">
        <v>579</v>
      </c>
      <c r="I1152" s="661" t="s">
        <v>2664</v>
      </c>
      <c r="J1152" s="661" t="s">
        <v>840</v>
      </c>
      <c r="K1152" s="661" t="s">
        <v>2665</v>
      </c>
      <c r="L1152" s="662">
        <v>0</v>
      </c>
      <c r="M1152" s="662">
        <v>0</v>
      </c>
      <c r="N1152" s="661">
        <v>1</v>
      </c>
      <c r="O1152" s="742">
        <v>1</v>
      </c>
      <c r="P1152" s="662"/>
      <c r="Q1152" s="677"/>
      <c r="R1152" s="661"/>
      <c r="S1152" s="677">
        <v>0</v>
      </c>
      <c r="T1152" s="742"/>
      <c r="U1152" s="700">
        <v>0</v>
      </c>
    </row>
    <row r="1153" spans="1:21" ht="14.4" customHeight="1" x14ac:dyDescent="0.3">
      <c r="A1153" s="660">
        <v>11</v>
      </c>
      <c r="B1153" s="661" t="s">
        <v>578</v>
      </c>
      <c r="C1153" s="661">
        <v>89301112</v>
      </c>
      <c r="D1153" s="740" t="s">
        <v>4351</v>
      </c>
      <c r="E1153" s="741" t="s">
        <v>2637</v>
      </c>
      <c r="F1153" s="661" t="s">
        <v>2621</v>
      </c>
      <c r="G1153" s="661" t="s">
        <v>3694</v>
      </c>
      <c r="H1153" s="661" t="s">
        <v>579</v>
      </c>
      <c r="I1153" s="661" t="s">
        <v>1370</v>
      </c>
      <c r="J1153" s="661" t="s">
        <v>1371</v>
      </c>
      <c r="K1153" s="661" t="s">
        <v>3695</v>
      </c>
      <c r="L1153" s="662">
        <v>0</v>
      </c>
      <c r="M1153" s="662">
        <v>0</v>
      </c>
      <c r="N1153" s="661">
        <v>2</v>
      </c>
      <c r="O1153" s="742">
        <v>1</v>
      </c>
      <c r="P1153" s="662">
        <v>0</v>
      </c>
      <c r="Q1153" s="677"/>
      <c r="R1153" s="661">
        <v>2</v>
      </c>
      <c r="S1153" s="677">
        <v>1</v>
      </c>
      <c r="T1153" s="742">
        <v>1</v>
      </c>
      <c r="U1153" s="700">
        <v>1</v>
      </c>
    </row>
    <row r="1154" spans="1:21" ht="14.4" customHeight="1" x14ac:dyDescent="0.3">
      <c r="A1154" s="660">
        <v>11</v>
      </c>
      <c r="B1154" s="661" t="s">
        <v>578</v>
      </c>
      <c r="C1154" s="661">
        <v>89301112</v>
      </c>
      <c r="D1154" s="740" t="s">
        <v>4351</v>
      </c>
      <c r="E1154" s="741" t="s">
        <v>2637</v>
      </c>
      <c r="F1154" s="661" t="s">
        <v>2621</v>
      </c>
      <c r="G1154" s="661" t="s">
        <v>2742</v>
      </c>
      <c r="H1154" s="661" t="s">
        <v>1059</v>
      </c>
      <c r="I1154" s="661" t="s">
        <v>3696</v>
      </c>
      <c r="J1154" s="661" t="s">
        <v>3697</v>
      </c>
      <c r="K1154" s="661" t="s">
        <v>3698</v>
      </c>
      <c r="L1154" s="662">
        <v>87.6</v>
      </c>
      <c r="M1154" s="662">
        <v>87.6</v>
      </c>
      <c r="N1154" s="661">
        <v>1</v>
      </c>
      <c r="O1154" s="742">
        <v>0.5</v>
      </c>
      <c r="P1154" s="662">
        <v>87.6</v>
      </c>
      <c r="Q1154" s="677">
        <v>1</v>
      </c>
      <c r="R1154" s="661">
        <v>1</v>
      </c>
      <c r="S1154" s="677">
        <v>1</v>
      </c>
      <c r="T1154" s="742">
        <v>0.5</v>
      </c>
      <c r="U1154" s="700">
        <v>1</v>
      </c>
    </row>
    <row r="1155" spans="1:21" ht="14.4" customHeight="1" x14ac:dyDescent="0.3">
      <c r="A1155" s="660">
        <v>11</v>
      </c>
      <c r="B1155" s="661" t="s">
        <v>578</v>
      </c>
      <c r="C1155" s="661">
        <v>89301112</v>
      </c>
      <c r="D1155" s="740" t="s">
        <v>4351</v>
      </c>
      <c r="E1155" s="741" t="s">
        <v>2637</v>
      </c>
      <c r="F1155" s="661" t="s">
        <v>2621</v>
      </c>
      <c r="G1155" s="661" t="s">
        <v>3151</v>
      </c>
      <c r="H1155" s="661" t="s">
        <v>579</v>
      </c>
      <c r="I1155" s="661" t="s">
        <v>3152</v>
      </c>
      <c r="J1155" s="661" t="s">
        <v>3153</v>
      </c>
      <c r="K1155" s="661" t="s">
        <v>2466</v>
      </c>
      <c r="L1155" s="662">
        <v>64.13</v>
      </c>
      <c r="M1155" s="662">
        <v>64.13</v>
      </c>
      <c r="N1155" s="661">
        <v>1</v>
      </c>
      <c r="O1155" s="742">
        <v>0.5</v>
      </c>
      <c r="P1155" s="662">
        <v>64.13</v>
      </c>
      <c r="Q1155" s="677">
        <v>1</v>
      </c>
      <c r="R1155" s="661">
        <v>1</v>
      </c>
      <c r="S1155" s="677">
        <v>1</v>
      </c>
      <c r="T1155" s="742">
        <v>0.5</v>
      </c>
      <c r="U1155" s="700">
        <v>1</v>
      </c>
    </row>
    <row r="1156" spans="1:21" ht="14.4" customHeight="1" x14ac:dyDescent="0.3">
      <c r="A1156" s="660">
        <v>11</v>
      </c>
      <c r="B1156" s="661" t="s">
        <v>578</v>
      </c>
      <c r="C1156" s="661">
        <v>89301112</v>
      </c>
      <c r="D1156" s="740" t="s">
        <v>4351</v>
      </c>
      <c r="E1156" s="741" t="s">
        <v>2637</v>
      </c>
      <c r="F1156" s="661" t="s">
        <v>2621</v>
      </c>
      <c r="G1156" s="661" t="s">
        <v>3699</v>
      </c>
      <c r="H1156" s="661" t="s">
        <v>579</v>
      </c>
      <c r="I1156" s="661" t="s">
        <v>3700</v>
      </c>
      <c r="J1156" s="661" t="s">
        <v>3701</v>
      </c>
      <c r="K1156" s="661" t="s">
        <v>3702</v>
      </c>
      <c r="L1156" s="662">
        <v>0</v>
      </c>
      <c r="M1156" s="662">
        <v>0</v>
      </c>
      <c r="N1156" s="661">
        <v>1</v>
      </c>
      <c r="O1156" s="742">
        <v>0.5</v>
      </c>
      <c r="P1156" s="662">
        <v>0</v>
      </c>
      <c r="Q1156" s="677"/>
      <c r="R1156" s="661">
        <v>1</v>
      </c>
      <c r="S1156" s="677">
        <v>1</v>
      </c>
      <c r="T1156" s="742">
        <v>0.5</v>
      </c>
      <c r="U1156" s="700">
        <v>1</v>
      </c>
    </row>
    <row r="1157" spans="1:21" ht="14.4" customHeight="1" x14ac:dyDescent="0.3">
      <c r="A1157" s="660">
        <v>11</v>
      </c>
      <c r="B1157" s="661" t="s">
        <v>578</v>
      </c>
      <c r="C1157" s="661">
        <v>89301112</v>
      </c>
      <c r="D1157" s="740" t="s">
        <v>4351</v>
      </c>
      <c r="E1157" s="741" t="s">
        <v>2637</v>
      </c>
      <c r="F1157" s="661" t="s">
        <v>2621</v>
      </c>
      <c r="G1157" s="661" t="s">
        <v>2667</v>
      </c>
      <c r="H1157" s="661" t="s">
        <v>1059</v>
      </c>
      <c r="I1157" s="661" t="s">
        <v>1173</v>
      </c>
      <c r="J1157" s="661" t="s">
        <v>1078</v>
      </c>
      <c r="K1157" s="661" t="s">
        <v>1174</v>
      </c>
      <c r="L1157" s="662">
        <v>625.29</v>
      </c>
      <c r="M1157" s="662">
        <v>6878.19</v>
      </c>
      <c r="N1157" s="661">
        <v>11</v>
      </c>
      <c r="O1157" s="742">
        <v>5.5</v>
      </c>
      <c r="P1157" s="662">
        <v>6878.19</v>
      </c>
      <c r="Q1157" s="677">
        <v>1</v>
      </c>
      <c r="R1157" s="661">
        <v>11</v>
      </c>
      <c r="S1157" s="677">
        <v>1</v>
      </c>
      <c r="T1157" s="742">
        <v>5.5</v>
      </c>
      <c r="U1157" s="700">
        <v>1</v>
      </c>
    </row>
    <row r="1158" spans="1:21" ht="14.4" customHeight="1" x14ac:dyDescent="0.3">
      <c r="A1158" s="660">
        <v>11</v>
      </c>
      <c r="B1158" s="661" t="s">
        <v>578</v>
      </c>
      <c r="C1158" s="661">
        <v>89301112</v>
      </c>
      <c r="D1158" s="740" t="s">
        <v>4351</v>
      </c>
      <c r="E1158" s="741" t="s">
        <v>2637</v>
      </c>
      <c r="F1158" s="661" t="s">
        <v>2621</v>
      </c>
      <c r="G1158" s="661" t="s">
        <v>2667</v>
      </c>
      <c r="H1158" s="661" t="s">
        <v>1059</v>
      </c>
      <c r="I1158" s="661" t="s">
        <v>1077</v>
      </c>
      <c r="J1158" s="661" t="s">
        <v>1078</v>
      </c>
      <c r="K1158" s="661" t="s">
        <v>1079</v>
      </c>
      <c r="L1158" s="662">
        <v>937.93</v>
      </c>
      <c r="M1158" s="662">
        <v>6565.5099999999993</v>
      </c>
      <c r="N1158" s="661">
        <v>7</v>
      </c>
      <c r="O1158" s="742">
        <v>6.5</v>
      </c>
      <c r="P1158" s="662">
        <v>1875.86</v>
      </c>
      <c r="Q1158" s="677">
        <v>0.28571428571428575</v>
      </c>
      <c r="R1158" s="661">
        <v>2</v>
      </c>
      <c r="S1158" s="677">
        <v>0.2857142857142857</v>
      </c>
      <c r="T1158" s="742">
        <v>2</v>
      </c>
      <c r="U1158" s="700">
        <v>0.30769230769230771</v>
      </c>
    </row>
    <row r="1159" spans="1:21" ht="14.4" customHeight="1" x14ac:dyDescent="0.3">
      <c r="A1159" s="660">
        <v>11</v>
      </c>
      <c r="B1159" s="661" t="s">
        <v>578</v>
      </c>
      <c r="C1159" s="661">
        <v>89301112</v>
      </c>
      <c r="D1159" s="740" t="s">
        <v>4351</v>
      </c>
      <c r="E1159" s="741" t="s">
        <v>2637</v>
      </c>
      <c r="F1159" s="661" t="s">
        <v>2621</v>
      </c>
      <c r="G1159" s="661" t="s">
        <v>2667</v>
      </c>
      <c r="H1159" s="661" t="s">
        <v>1059</v>
      </c>
      <c r="I1159" s="661" t="s">
        <v>1081</v>
      </c>
      <c r="J1159" s="661" t="s">
        <v>1078</v>
      </c>
      <c r="K1159" s="661" t="s">
        <v>1082</v>
      </c>
      <c r="L1159" s="662">
        <v>1166.47</v>
      </c>
      <c r="M1159" s="662">
        <v>1166.47</v>
      </c>
      <c r="N1159" s="661">
        <v>1</v>
      </c>
      <c r="O1159" s="742">
        <v>1</v>
      </c>
      <c r="P1159" s="662">
        <v>1166.47</v>
      </c>
      <c r="Q1159" s="677">
        <v>1</v>
      </c>
      <c r="R1159" s="661">
        <v>1</v>
      </c>
      <c r="S1159" s="677">
        <v>1</v>
      </c>
      <c r="T1159" s="742">
        <v>1</v>
      </c>
      <c r="U1159" s="700">
        <v>1</v>
      </c>
    </row>
    <row r="1160" spans="1:21" ht="14.4" customHeight="1" x14ac:dyDescent="0.3">
      <c r="A1160" s="660">
        <v>11</v>
      </c>
      <c r="B1160" s="661" t="s">
        <v>578</v>
      </c>
      <c r="C1160" s="661">
        <v>89301112</v>
      </c>
      <c r="D1160" s="740" t="s">
        <v>4351</v>
      </c>
      <c r="E1160" s="741" t="s">
        <v>2637</v>
      </c>
      <c r="F1160" s="661" t="s">
        <v>2621</v>
      </c>
      <c r="G1160" s="661" t="s">
        <v>2668</v>
      </c>
      <c r="H1160" s="661" t="s">
        <v>1059</v>
      </c>
      <c r="I1160" s="661" t="s">
        <v>1064</v>
      </c>
      <c r="J1160" s="661" t="s">
        <v>612</v>
      </c>
      <c r="K1160" s="661" t="s">
        <v>613</v>
      </c>
      <c r="L1160" s="662">
        <v>96.63</v>
      </c>
      <c r="M1160" s="662">
        <v>96.63</v>
      </c>
      <c r="N1160" s="661">
        <v>1</v>
      </c>
      <c r="O1160" s="742">
        <v>0.5</v>
      </c>
      <c r="P1160" s="662">
        <v>96.63</v>
      </c>
      <c r="Q1160" s="677">
        <v>1</v>
      </c>
      <c r="R1160" s="661">
        <v>1</v>
      </c>
      <c r="S1160" s="677">
        <v>1</v>
      </c>
      <c r="T1160" s="742">
        <v>0.5</v>
      </c>
      <c r="U1160" s="700">
        <v>1</v>
      </c>
    </row>
    <row r="1161" spans="1:21" ht="14.4" customHeight="1" x14ac:dyDescent="0.3">
      <c r="A1161" s="660">
        <v>11</v>
      </c>
      <c r="B1161" s="661" t="s">
        <v>578</v>
      </c>
      <c r="C1161" s="661">
        <v>89301112</v>
      </c>
      <c r="D1161" s="740" t="s">
        <v>4351</v>
      </c>
      <c r="E1161" s="741" t="s">
        <v>2637</v>
      </c>
      <c r="F1161" s="661" t="s">
        <v>2621</v>
      </c>
      <c r="G1161" s="661" t="s">
        <v>2668</v>
      </c>
      <c r="H1161" s="661" t="s">
        <v>1059</v>
      </c>
      <c r="I1161" s="661" t="s">
        <v>1064</v>
      </c>
      <c r="J1161" s="661" t="s">
        <v>612</v>
      </c>
      <c r="K1161" s="661" t="s">
        <v>613</v>
      </c>
      <c r="L1161" s="662">
        <v>59.55</v>
      </c>
      <c r="M1161" s="662">
        <v>59.55</v>
      </c>
      <c r="N1161" s="661">
        <v>1</v>
      </c>
      <c r="O1161" s="742">
        <v>1</v>
      </c>
      <c r="P1161" s="662"/>
      <c r="Q1161" s="677">
        <v>0</v>
      </c>
      <c r="R1161" s="661"/>
      <c r="S1161" s="677">
        <v>0</v>
      </c>
      <c r="T1161" s="742"/>
      <c r="U1161" s="700">
        <v>0</v>
      </c>
    </row>
    <row r="1162" spans="1:21" ht="14.4" customHeight="1" x14ac:dyDescent="0.3">
      <c r="A1162" s="660">
        <v>11</v>
      </c>
      <c r="B1162" s="661" t="s">
        <v>578</v>
      </c>
      <c r="C1162" s="661">
        <v>89301112</v>
      </c>
      <c r="D1162" s="740" t="s">
        <v>4351</v>
      </c>
      <c r="E1162" s="741" t="s">
        <v>2637</v>
      </c>
      <c r="F1162" s="661" t="s">
        <v>2621</v>
      </c>
      <c r="G1162" s="661" t="s">
        <v>2668</v>
      </c>
      <c r="H1162" s="661" t="s">
        <v>579</v>
      </c>
      <c r="I1162" s="661" t="s">
        <v>2177</v>
      </c>
      <c r="J1162" s="661" t="s">
        <v>612</v>
      </c>
      <c r="K1162" s="661" t="s">
        <v>2735</v>
      </c>
      <c r="L1162" s="662">
        <v>59.55</v>
      </c>
      <c r="M1162" s="662">
        <v>119.1</v>
      </c>
      <c r="N1162" s="661">
        <v>2</v>
      </c>
      <c r="O1162" s="742">
        <v>1</v>
      </c>
      <c r="P1162" s="662">
        <v>119.1</v>
      </c>
      <c r="Q1162" s="677">
        <v>1</v>
      </c>
      <c r="R1162" s="661">
        <v>2</v>
      </c>
      <c r="S1162" s="677">
        <v>1</v>
      </c>
      <c r="T1162" s="742">
        <v>1</v>
      </c>
      <c r="U1162" s="700">
        <v>1</v>
      </c>
    </row>
    <row r="1163" spans="1:21" ht="14.4" customHeight="1" x14ac:dyDescent="0.3">
      <c r="A1163" s="660">
        <v>11</v>
      </c>
      <c r="B1163" s="661" t="s">
        <v>578</v>
      </c>
      <c r="C1163" s="661">
        <v>89301112</v>
      </c>
      <c r="D1163" s="740" t="s">
        <v>4351</v>
      </c>
      <c r="E1163" s="741" t="s">
        <v>2637</v>
      </c>
      <c r="F1163" s="661" t="s">
        <v>2621</v>
      </c>
      <c r="G1163" s="661" t="s">
        <v>3703</v>
      </c>
      <c r="H1163" s="661" t="s">
        <v>579</v>
      </c>
      <c r="I1163" s="661" t="s">
        <v>997</v>
      </c>
      <c r="J1163" s="661" t="s">
        <v>706</v>
      </c>
      <c r="K1163" s="661" t="s">
        <v>3704</v>
      </c>
      <c r="L1163" s="662">
        <v>48.98</v>
      </c>
      <c r="M1163" s="662">
        <v>48.98</v>
      </c>
      <c r="N1163" s="661">
        <v>1</v>
      </c>
      <c r="O1163" s="742">
        <v>0.5</v>
      </c>
      <c r="P1163" s="662">
        <v>48.98</v>
      </c>
      <c r="Q1163" s="677">
        <v>1</v>
      </c>
      <c r="R1163" s="661">
        <v>1</v>
      </c>
      <c r="S1163" s="677">
        <v>1</v>
      </c>
      <c r="T1163" s="742">
        <v>0.5</v>
      </c>
      <c r="U1163" s="700">
        <v>1</v>
      </c>
    </row>
    <row r="1164" spans="1:21" ht="14.4" customHeight="1" x14ac:dyDescent="0.3">
      <c r="A1164" s="660">
        <v>11</v>
      </c>
      <c r="B1164" s="661" t="s">
        <v>578</v>
      </c>
      <c r="C1164" s="661">
        <v>89301112</v>
      </c>
      <c r="D1164" s="740" t="s">
        <v>4351</v>
      </c>
      <c r="E1164" s="741" t="s">
        <v>2637</v>
      </c>
      <c r="F1164" s="661" t="s">
        <v>2621</v>
      </c>
      <c r="G1164" s="661" t="s">
        <v>3007</v>
      </c>
      <c r="H1164" s="661" t="s">
        <v>579</v>
      </c>
      <c r="I1164" s="661" t="s">
        <v>3705</v>
      </c>
      <c r="J1164" s="661" t="s">
        <v>3706</v>
      </c>
      <c r="K1164" s="661" t="s">
        <v>2519</v>
      </c>
      <c r="L1164" s="662">
        <v>100.92</v>
      </c>
      <c r="M1164" s="662">
        <v>100.92</v>
      </c>
      <c r="N1164" s="661">
        <v>1</v>
      </c>
      <c r="O1164" s="742">
        <v>1</v>
      </c>
      <c r="P1164" s="662">
        <v>100.92</v>
      </c>
      <c r="Q1164" s="677">
        <v>1</v>
      </c>
      <c r="R1164" s="661">
        <v>1</v>
      </c>
      <c r="S1164" s="677">
        <v>1</v>
      </c>
      <c r="T1164" s="742">
        <v>1</v>
      </c>
      <c r="U1164" s="700">
        <v>1</v>
      </c>
    </row>
    <row r="1165" spans="1:21" ht="14.4" customHeight="1" x14ac:dyDescent="0.3">
      <c r="A1165" s="660">
        <v>11</v>
      </c>
      <c r="B1165" s="661" t="s">
        <v>578</v>
      </c>
      <c r="C1165" s="661">
        <v>89301112</v>
      </c>
      <c r="D1165" s="740" t="s">
        <v>4351</v>
      </c>
      <c r="E1165" s="741" t="s">
        <v>2637</v>
      </c>
      <c r="F1165" s="661" t="s">
        <v>2621</v>
      </c>
      <c r="G1165" s="661" t="s">
        <v>3707</v>
      </c>
      <c r="H1165" s="661" t="s">
        <v>579</v>
      </c>
      <c r="I1165" s="661" t="s">
        <v>1307</v>
      </c>
      <c r="J1165" s="661" t="s">
        <v>791</v>
      </c>
      <c r="K1165" s="661" t="s">
        <v>3708</v>
      </c>
      <c r="L1165" s="662">
        <v>57.85</v>
      </c>
      <c r="M1165" s="662">
        <v>57.85</v>
      </c>
      <c r="N1165" s="661">
        <v>1</v>
      </c>
      <c r="O1165" s="742">
        <v>1</v>
      </c>
      <c r="P1165" s="662">
        <v>57.85</v>
      </c>
      <c r="Q1165" s="677">
        <v>1</v>
      </c>
      <c r="R1165" s="661">
        <v>1</v>
      </c>
      <c r="S1165" s="677">
        <v>1</v>
      </c>
      <c r="T1165" s="742">
        <v>1</v>
      </c>
      <c r="U1165" s="700">
        <v>1</v>
      </c>
    </row>
    <row r="1166" spans="1:21" ht="14.4" customHeight="1" x14ac:dyDescent="0.3">
      <c r="A1166" s="660">
        <v>11</v>
      </c>
      <c r="B1166" s="661" t="s">
        <v>578</v>
      </c>
      <c r="C1166" s="661">
        <v>89301112</v>
      </c>
      <c r="D1166" s="740" t="s">
        <v>4351</v>
      </c>
      <c r="E1166" s="741" t="s">
        <v>2637</v>
      </c>
      <c r="F1166" s="661" t="s">
        <v>2622</v>
      </c>
      <c r="G1166" s="661" t="s">
        <v>2895</v>
      </c>
      <c r="H1166" s="661" t="s">
        <v>579</v>
      </c>
      <c r="I1166" s="661" t="s">
        <v>3244</v>
      </c>
      <c r="J1166" s="661" t="s">
        <v>3245</v>
      </c>
      <c r="K1166" s="661" t="s">
        <v>3037</v>
      </c>
      <c r="L1166" s="662">
        <v>300</v>
      </c>
      <c r="M1166" s="662">
        <v>2400</v>
      </c>
      <c r="N1166" s="661">
        <v>8</v>
      </c>
      <c r="O1166" s="742">
        <v>6</v>
      </c>
      <c r="P1166" s="662"/>
      <c r="Q1166" s="677">
        <v>0</v>
      </c>
      <c r="R1166" s="661"/>
      <c r="S1166" s="677">
        <v>0</v>
      </c>
      <c r="T1166" s="742"/>
      <c r="U1166" s="700">
        <v>0</v>
      </c>
    </row>
    <row r="1167" spans="1:21" ht="14.4" customHeight="1" x14ac:dyDescent="0.3">
      <c r="A1167" s="660">
        <v>11</v>
      </c>
      <c r="B1167" s="661" t="s">
        <v>578</v>
      </c>
      <c r="C1167" s="661">
        <v>89301112</v>
      </c>
      <c r="D1167" s="740" t="s">
        <v>4351</v>
      </c>
      <c r="E1167" s="741" t="s">
        <v>2637</v>
      </c>
      <c r="F1167" s="661" t="s">
        <v>2622</v>
      </c>
      <c r="G1167" s="661" t="s">
        <v>2895</v>
      </c>
      <c r="H1167" s="661" t="s">
        <v>579</v>
      </c>
      <c r="I1167" s="661" t="s">
        <v>3030</v>
      </c>
      <c r="J1167" s="661" t="s">
        <v>3031</v>
      </c>
      <c r="K1167" s="661" t="s">
        <v>3032</v>
      </c>
      <c r="L1167" s="662">
        <v>1000</v>
      </c>
      <c r="M1167" s="662">
        <v>4000</v>
      </c>
      <c r="N1167" s="661">
        <v>4</v>
      </c>
      <c r="O1167" s="742">
        <v>4</v>
      </c>
      <c r="P1167" s="662">
        <v>1000</v>
      </c>
      <c r="Q1167" s="677">
        <v>0.25</v>
      </c>
      <c r="R1167" s="661">
        <v>1</v>
      </c>
      <c r="S1167" s="677">
        <v>0.25</v>
      </c>
      <c r="T1167" s="742">
        <v>1</v>
      </c>
      <c r="U1167" s="700">
        <v>0.25</v>
      </c>
    </row>
    <row r="1168" spans="1:21" ht="14.4" customHeight="1" x14ac:dyDescent="0.3">
      <c r="A1168" s="660">
        <v>11</v>
      </c>
      <c r="B1168" s="661" t="s">
        <v>578</v>
      </c>
      <c r="C1168" s="661">
        <v>89301112</v>
      </c>
      <c r="D1168" s="740" t="s">
        <v>4351</v>
      </c>
      <c r="E1168" s="741" t="s">
        <v>2637</v>
      </c>
      <c r="F1168" s="661" t="s">
        <v>2622</v>
      </c>
      <c r="G1168" s="661" t="s">
        <v>2895</v>
      </c>
      <c r="H1168" s="661" t="s">
        <v>579</v>
      </c>
      <c r="I1168" s="661" t="s">
        <v>3709</v>
      </c>
      <c r="J1168" s="661" t="s">
        <v>3710</v>
      </c>
      <c r="K1168" s="661" t="s">
        <v>3711</v>
      </c>
      <c r="L1168" s="662">
        <v>1000</v>
      </c>
      <c r="M1168" s="662">
        <v>5000</v>
      </c>
      <c r="N1168" s="661">
        <v>5</v>
      </c>
      <c r="O1168" s="742">
        <v>5</v>
      </c>
      <c r="P1168" s="662"/>
      <c r="Q1168" s="677">
        <v>0</v>
      </c>
      <c r="R1168" s="661"/>
      <c r="S1168" s="677">
        <v>0</v>
      </c>
      <c r="T1168" s="742"/>
      <c r="U1168" s="700">
        <v>0</v>
      </c>
    </row>
    <row r="1169" spans="1:21" ht="14.4" customHeight="1" x14ac:dyDescent="0.3">
      <c r="A1169" s="660">
        <v>11</v>
      </c>
      <c r="B1169" s="661" t="s">
        <v>578</v>
      </c>
      <c r="C1169" s="661">
        <v>89301112</v>
      </c>
      <c r="D1169" s="740" t="s">
        <v>4351</v>
      </c>
      <c r="E1169" s="741" t="s">
        <v>2637</v>
      </c>
      <c r="F1169" s="661" t="s">
        <v>2622</v>
      </c>
      <c r="G1169" s="661" t="s">
        <v>2895</v>
      </c>
      <c r="H1169" s="661" t="s">
        <v>579</v>
      </c>
      <c r="I1169" s="661" t="s">
        <v>3033</v>
      </c>
      <c r="J1169" s="661" t="s">
        <v>3034</v>
      </c>
      <c r="K1169" s="661"/>
      <c r="L1169" s="662">
        <v>0</v>
      </c>
      <c r="M1169" s="662">
        <v>0</v>
      </c>
      <c r="N1169" s="661">
        <v>2</v>
      </c>
      <c r="O1169" s="742">
        <v>2</v>
      </c>
      <c r="P1169" s="662"/>
      <c r="Q1169" s="677"/>
      <c r="R1169" s="661"/>
      <c r="S1169" s="677">
        <v>0</v>
      </c>
      <c r="T1169" s="742"/>
      <c r="U1169" s="700">
        <v>0</v>
      </c>
    </row>
    <row r="1170" spans="1:21" ht="14.4" customHeight="1" x14ac:dyDescent="0.3">
      <c r="A1170" s="660">
        <v>11</v>
      </c>
      <c r="B1170" s="661" t="s">
        <v>578</v>
      </c>
      <c r="C1170" s="661">
        <v>89301112</v>
      </c>
      <c r="D1170" s="740" t="s">
        <v>4351</v>
      </c>
      <c r="E1170" s="741" t="s">
        <v>2637</v>
      </c>
      <c r="F1170" s="661" t="s">
        <v>2622</v>
      </c>
      <c r="G1170" s="661" t="s">
        <v>2895</v>
      </c>
      <c r="H1170" s="661" t="s">
        <v>579</v>
      </c>
      <c r="I1170" s="661" t="s">
        <v>2896</v>
      </c>
      <c r="J1170" s="661" t="s">
        <v>2897</v>
      </c>
      <c r="K1170" s="661" t="s">
        <v>2898</v>
      </c>
      <c r="L1170" s="662">
        <v>0</v>
      </c>
      <c r="M1170" s="662">
        <v>0</v>
      </c>
      <c r="N1170" s="661">
        <v>2</v>
      </c>
      <c r="O1170" s="742">
        <v>2</v>
      </c>
      <c r="P1170" s="662"/>
      <c r="Q1170" s="677"/>
      <c r="R1170" s="661"/>
      <c r="S1170" s="677">
        <v>0</v>
      </c>
      <c r="T1170" s="742"/>
      <c r="U1170" s="700">
        <v>0</v>
      </c>
    </row>
    <row r="1171" spans="1:21" ht="14.4" customHeight="1" x14ac:dyDescent="0.3">
      <c r="A1171" s="660">
        <v>11</v>
      </c>
      <c r="B1171" s="661" t="s">
        <v>578</v>
      </c>
      <c r="C1171" s="661">
        <v>89301112</v>
      </c>
      <c r="D1171" s="740" t="s">
        <v>4351</v>
      </c>
      <c r="E1171" s="741" t="s">
        <v>2637</v>
      </c>
      <c r="F1171" s="661" t="s">
        <v>2622</v>
      </c>
      <c r="G1171" s="661" t="s">
        <v>2895</v>
      </c>
      <c r="H1171" s="661" t="s">
        <v>579</v>
      </c>
      <c r="I1171" s="661" t="s">
        <v>3516</v>
      </c>
      <c r="J1171" s="661" t="s">
        <v>3517</v>
      </c>
      <c r="K1171" s="661" t="s">
        <v>3518</v>
      </c>
      <c r="L1171" s="662">
        <v>0</v>
      </c>
      <c r="M1171" s="662">
        <v>0</v>
      </c>
      <c r="N1171" s="661">
        <v>3</v>
      </c>
      <c r="O1171" s="742">
        <v>3</v>
      </c>
      <c r="P1171" s="662"/>
      <c r="Q1171" s="677"/>
      <c r="R1171" s="661"/>
      <c r="S1171" s="677">
        <v>0</v>
      </c>
      <c r="T1171" s="742"/>
      <c r="U1171" s="700">
        <v>0</v>
      </c>
    </row>
    <row r="1172" spans="1:21" ht="14.4" customHeight="1" x14ac:dyDescent="0.3">
      <c r="A1172" s="660">
        <v>11</v>
      </c>
      <c r="B1172" s="661" t="s">
        <v>578</v>
      </c>
      <c r="C1172" s="661">
        <v>89301112</v>
      </c>
      <c r="D1172" s="740" t="s">
        <v>4351</v>
      </c>
      <c r="E1172" s="741" t="s">
        <v>2637</v>
      </c>
      <c r="F1172" s="661" t="s">
        <v>2622</v>
      </c>
      <c r="G1172" s="661" t="s">
        <v>2895</v>
      </c>
      <c r="H1172" s="661" t="s">
        <v>579</v>
      </c>
      <c r="I1172" s="661" t="s">
        <v>3712</v>
      </c>
      <c r="J1172" s="661" t="s">
        <v>3713</v>
      </c>
      <c r="K1172" s="661" t="s">
        <v>3711</v>
      </c>
      <c r="L1172" s="662">
        <v>1000</v>
      </c>
      <c r="M1172" s="662">
        <v>3000</v>
      </c>
      <c r="N1172" s="661">
        <v>3</v>
      </c>
      <c r="O1172" s="742">
        <v>3</v>
      </c>
      <c r="P1172" s="662"/>
      <c r="Q1172" s="677">
        <v>0</v>
      </c>
      <c r="R1172" s="661"/>
      <c r="S1172" s="677">
        <v>0</v>
      </c>
      <c r="T1172" s="742"/>
      <c r="U1172" s="700">
        <v>0</v>
      </c>
    </row>
    <row r="1173" spans="1:21" ht="14.4" customHeight="1" x14ac:dyDescent="0.3">
      <c r="A1173" s="660">
        <v>11</v>
      </c>
      <c r="B1173" s="661" t="s">
        <v>578</v>
      </c>
      <c r="C1173" s="661">
        <v>89301112</v>
      </c>
      <c r="D1173" s="740" t="s">
        <v>4351</v>
      </c>
      <c r="E1173" s="741" t="s">
        <v>2637</v>
      </c>
      <c r="F1173" s="661" t="s">
        <v>2622</v>
      </c>
      <c r="G1173" s="661" t="s">
        <v>2895</v>
      </c>
      <c r="H1173" s="661" t="s">
        <v>579</v>
      </c>
      <c r="I1173" s="661" t="s">
        <v>3714</v>
      </c>
      <c r="J1173" s="661" t="s">
        <v>3715</v>
      </c>
      <c r="K1173" s="661" t="s">
        <v>3037</v>
      </c>
      <c r="L1173" s="662">
        <v>2000</v>
      </c>
      <c r="M1173" s="662">
        <v>6000</v>
      </c>
      <c r="N1173" s="661">
        <v>3</v>
      </c>
      <c r="O1173" s="742">
        <v>3</v>
      </c>
      <c r="P1173" s="662"/>
      <c r="Q1173" s="677">
        <v>0</v>
      </c>
      <c r="R1173" s="661"/>
      <c r="S1173" s="677">
        <v>0</v>
      </c>
      <c r="T1173" s="742"/>
      <c r="U1173" s="700">
        <v>0</v>
      </c>
    </row>
    <row r="1174" spans="1:21" ht="14.4" customHeight="1" x14ac:dyDescent="0.3">
      <c r="A1174" s="660">
        <v>11</v>
      </c>
      <c r="B1174" s="661" t="s">
        <v>578</v>
      </c>
      <c r="C1174" s="661">
        <v>89301112</v>
      </c>
      <c r="D1174" s="740" t="s">
        <v>4351</v>
      </c>
      <c r="E1174" s="741" t="s">
        <v>2637</v>
      </c>
      <c r="F1174" s="661" t="s">
        <v>2622</v>
      </c>
      <c r="G1174" s="661" t="s">
        <v>2895</v>
      </c>
      <c r="H1174" s="661" t="s">
        <v>579</v>
      </c>
      <c r="I1174" s="661" t="s">
        <v>3716</v>
      </c>
      <c r="J1174" s="661" t="s">
        <v>3717</v>
      </c>
      <c r="K1174" s="661" t="s">
        <v>3718</v>
      </c>
      <c r="L1174" s="662">
        <v>1000</v>
      </c>
      <c r="M1174" s="662">
        <v>1000</v>
      </c>
      <c r="N1174" s="661">
        <v>1</v>
      </c>
      <c r="O1174" s="742">
        <v>1</v>
      </c>
      <c r="P1174" s="662"/>
      <c r="Q1174" s="677">
        <v>0</v>
      </c>
      <c r="R1174" s="661"/>
      <c r="S1174" s="677">
        <v>0</v>
      </c>
      <c r="T1174" s="742"/>
      <c r="U1174" s="700">
        <v>0</v>
      </c>
    </row>
    <row r="1175" spans="1:21" ht="14.4" customHeight="1" x14ac:dyDescent="0.3">
      <c r="A1175" s="660">
        <v>11</v>
      </c>
      <c r="B1175" s="661" t="s">
        <v>578</v>
      </c>
      <c r="C1175" s="661">
        <v>89301112</v>
      </c>
      <c r="D1175" s="740" t="s">
        <v>4351</v>
      </c>
      <c r="E1175" s="741" t="s">
        <v>2637</v>
      </c>
      <c r="F1175" s="661" t="s">
        <v>2622</v>
      </c>
      <c r="G1175" s="661" t="s">
        <v>2895</v>
      </c>
      <c r="H1175" s="661" t="s">
        <v>579</v>
      </c>
      <c r="I1175" s="661" t="s">
        <v>3719</v>
      </c>
      <c r="J1175" s="661" t="s">
        <v>3717</v>
      </c>
      <c r="K1175" s="661" t="s">
        <v>3711</v>
      </c>
      <c r="L1175" s="662">
        <v>1000</v>
      </c>
      <c r="M1175" s="662">
        <v>1000</v>
      </c>
      <c r="N1175" s="661">
        <v>1</v>
      </c>
      <c r="O1175" s="742">
        <v>1</v>
      </c>
      <c r="P1175" s="662"/>
      <c r="Q1175" s="677">
        <v>0</v>
      </c>
      <c r="R1175" s="661"/>
      <c r="S1175" s="677">
        <v>0</v>
      </c>
      <c r="T1175" s="742"/>
      <c r="U1175" s="700">
        <v>0</v>
      </c>
    </row>
    <row r="1176" spans="1:21" ht="14.4" customHeight="1" x14ac:dyDescent="0.3">
      <c r="A1176" s="660">
        <v>11</v>
      </c>
      <c r="B1176" s="661" t="s">
        <v>578</v>
      </c>
      <c r="C1176" s="661">
        <v>89301112</v>
      </c>
      <c r="D1176" s="740" t="s">
        <v>4351</v>
      </c>
      <c r="E1176" s="741" t="s">
        <v>2637</v>
      </c>
      <c r="F1176" s="661" t="s">
        <v>2622</v>
      </c>
      <c r="G1176" s="661" t="s">
        <v>2677</v>
      </c>
      <c r="H1176" s="661" t="s">
        <v>579</v>
      </c>
      <c r="I1176" s="661" t="s">
        <v>3720</v>
      </c>
      <c r="J1176" s="661" t="s">
        <v>3721</v>
      </c>
      <c r="K1176" s="661" t="s">
        <v>3722</v>
      </c>
      <c r="L1176" s="662">
        <v>2000</v>
      </c>
      <c r="M1176" s="662">
        <v>2000</v>
      </c>
      <c r="N1176" s="661">
        <v>1</v>
      </c>
      <c r="O1176" s="742">
        <v>1</v>
      </c>
      <c r="P1176" s="662"/>
      <c r="Q1176" s="677">
        <v>0</v>
      </c>
      <c r="R1176" s="661"/>
      <c r="S1176" s="677">
        <v>0</v>
      </c>
      <c r="T1176" s="742"/>
      <c r="U1176" s="700">
        <v>0</v>
      </c>
    </row>
    <row r="1177" spans="1:21" ht="14.4" customHeight="1" x14ac:dyDescent="0.3">
      <c r="A1177" s="660">
        <v>11</v>
      </c>
      <c r="B1177" s="661" t="s">
        <v>578</v>
      </c>
      <c r="C1177" s="661">
        <v>89301112</v>
      </c>
      <c r="D1177" s="740" t="s">
        <v>4351</v>
      </c>
      <c r="E1177" s="741" t="s">
        <v>2637</v>
      </c>
      <c r="F1177" s="661" t="s">
        <v>2622</v>
      </c>
      <c r="G1177" s="661" t="s">
        <v>2677</v>
      </c>
      <c r="H1177" s="661" t="s">
        <v>579</v>
      </c>
      <c r="I1177" s="661" t="s">
        <v>3464</v>
      </c>
      <c r="J1177" s="661" t="s">
        <v>3465</v>
      </c>
      <c r="K1177" s="661" t="s">
        <v>3466</v>
      </c>
      <c r="L1177" s="662">
        <v>200</v>
      </c>
      <c r="M1177" s="662">
        <v>400</v>
      </c>
      <c r="N1177" s="661">
        <v>2</v>
      </c>
      <c r="O1177" s="742">
        <v>1</v>
      </c>
      <c r="P1177" s="662">
        <v>400</v>
      </c>
      <c r="Q1177" s="677">
        <v>1</v>
      </c>
      <c r="R1177" s="661">
        <v>2</v>
      </c>
      <c r="S1177" s="677">
        <v>1</v>
      </c>
      <c r="T1177" s="742">
        <v>1</v>
      </c>
      <c r="U1177" s="700">
        <v>1</v>
      </c>
    </row>
    <row r="1178" spans="1:21" ht="14.4" customHeight="1" x14ac:dyDescent="0.3">
      <c r="A1178" s="660">
        <v>11</v>
      </c>
      <c r="B1178" s="661" t="s">
        <v>578</v>
      </c>
      <c r="C1178" s="661">
        <v>89301112</v>
      </c>
      <c r="D1178" s="740" t="s">
        <v>4351</v>
      </c>
      <c r="E1178" s="741" t="s">
        <v>2637</v>
      </c>
      <c r="F1178" s="661" t="s">
        <v>2622</v>
      </c>
      <c r="G1178" s="661" t="s">
        <v>2677</v>
      </c>
      <c r="H1178" s="661" t="s">
        <v>579</v>
      </c>
      <c r="I1178" s="661" t="s">
        <v>2678</v>
      </c>
      <c r="J1178" s="661" t="s">
        <v>2679</v>
      </c>
      <c r="K1178" s="661" t="s">
        <v>2680</v>
      </c>
      <c r="L1178" s="662">
        <v>200</v>
      </c>
      <c r="M1178" s="662">
        <v>2400</v>
      </c>
      <c r="N1178" s="661">
        <v>12</v>
      </c>
      <c r="O1178" s="742">
        <v>6</v>
      </c>
      <c r="P1178" s="662">
        <v>2400</v>
      </c>
      <c r="Q1178" s="677">
        <v>1</v>
      </c>
      <c r="R1178" s="661">
        <v>12</v>
      </c>
      <c r="S1178" s="677">
        <v>1</v>
      </c>
      <c r="T1178" s="742">
        <v>6</v>
      </c>
      <c r="U1178" s="700">
        <v>1</v>
      </c>
    </row>
    <row r="1179" spans="1:21" ht="14.4" customHeight="1" x14ac:dyDescent="0.3">
      <c r="A1179" s="660">
        <v>11</v>
      </c>
      <c r="B1179" s="661" t="s">
        <v>578</v>
      </c>
      <c r="C1179" s="661">
        <v>89301112</v>
      </c>
      <c r="D1179" s="740" t="s">
        <v>4351</v>
      </c>
      <c r="E1179" s="741" t="s">
        <v>2637</v>
      </c>
      <c r="F1179" s="661" t="s">
        <v>2622</v>
      </c>
      <c r="G1179" s="661" t="s">
        <v>2677</v>
      </c>
      <c r="H1179" s="661" t="s">
        <v>579</v>
      </c>
      <c r="I1179" s="661" t="s">
        <v>2681</v>
      </c>
      <c r="J1179" s="661" t="s">
        <v>2682</v>
      </c>
      <c r="K1179" s="661" t="s">
        <v>2683</v>
      </c>
      <c r="L1179" s="662">
        <v>278.75</v>
      </c>
      <c r="M1179" s="662">
        <v>7247.5</v>
      </c>
      <c r="N1179" s="661">
        <v>26</v>
      </c>
      <c r="O1179" s="742">
        <v>13</v>
      </c>
      <c r="P1179" s="662">
        <v>7247.5</v>
      </c>
      <c r="Q1179" s="677">
        <v>1</v>
      </c>
      <c r="R1179" s="661">
        <v>26</v>
      </c>
      <c r="S1179" s="677">
        <v>1</v>
      </c>
      <c r="T1179" s="742">
        <v>13</v>
      </c>
      <c r="U1179" s="700">
        <v>1</v>
      </c>
    </row>
    <row r="1180" spans="1:21" ht="14.4" customHeight="1" x14ac:dyDescent="0.3">
      <c r="A1180" s="660">
        <v>11</v>
      </c>
      <c r="B1180" s="661" t="s">
        <v>578</v>
      </c>
      <c r="C1180" s="661">
        <v>89301112</v>
      </c>
      <c r="D1180" s="740" t="s">
        <v>4351</v>
      </c>
      <c r="E1180" s="741" t="s">
        <v>2637</v>
      </c>
      <c r="F1180" s="661" t="s">
        <v>2622</v>
      </c>
      <c r="G1180" s="661" t="s">
        <v>2906</v>
      </c>
      <c r="H1180" s="661" t="s">
        <v>579</v>
      </c>
      <c r="I1180" s="661" t="s">
        <v>3723</v>
      </c>
      <c r="J1180" s="661" t="s">
        <v>3724</v>
      </c>
      <c r="K1180" s="661" t="s">
        <v>3725</v>
      </c>
      <c r="L1180" s="662">
        <v>2605</v>
      </c>
      <c r="M1180" s="662">
        <v>2605</v>
      </c>
      <c r="N1180" s="661">
        <v>1</v>
      </c>
      <c r="O1180" s="742">
        <v>1</v>
      </c>
      <c r="P1180" s="662"/>
      <c r="Q1180" s="677">
        <v>0</v>
      </c>
      <c r="R1180" s="661"/>
      <c r="S1180" s="677">
        <v>0</v>
      </c>
      <c r="T1180" s="742"/>
      <c r="U1180" s="700">
        <v>0</v>
      </c>
    </row>
    <row r="1181" spans="1:21" ht="14.4" customHeight="1" x14ac:dyDescent="0.3">
      <c r="A1181" s="660">
        <v>11</v>
      </c>
      <c r="B1181" s="661" t="s">
        <v>578</v>
      </c>
      <c r="C1181" s="661">
        <v>89301112</v>
      </c>
      <c r="D1181" s="740" t="s">
        <v>4351</v>
      </c>
      <c r="E1181" s="741" t="s">
        <v>2637</v>
      </c>
      <c r="F1181" s="661" t="s">
        <v>2622</v>
      </c>
      <c r="G1181" s="661" t="s">
        <v>2684</v>
      </c>
      <c r="H1181" s="661" t="s">
        <v>579</v>
      </c>
      <c r="I1181" s="661" t="s">
        <v>2691</v>
      </c>
      <c r="J1181" s="661" t="s">
        <v>2692</v>
      </c>
      <c r="K1181" s="661" t="s">
        <v>2693</v>
      </c>
      <c r="L1181" s="662">
        <v>500</v>
      </c>
      <c r="M1181" s="662">
        <v>500</v>
      </c>
      <c r="N1181" s="661">
        <v>1</v>
      </c>
      <c r="O1181" s="742">
        <v>1</v>
      </c>
      <c r="P1181" s="662">
        <v>500</v>
      </c>
      <c r="Q1181" s="677">
        <v>1</v>
      </c>
      <c r="R1181" s="661">
        <v>1</v>
      </c>
      <c r="S1181" s="677">
        <v>1</v>
      </c>
      <c r="T1181" s="742">
        <v>1</v>
      </c>
      <c r="U1181" s="700">
        <v>1</v>
      </c>
    </row>
    <row r="1182" spans="1:21" ht="14.4" customHeight="1" x14ac:dyDescent="0.3">
      <c r="A1182" s="660">
        <v>11</v>
      </c>
      <c r="B1182" s="661" t="s">
        <v>578</v>
      </c>
      <c r="C1182" s="661">
        <v>89301112</v>
      </c>
      <c r="D1182" s="740" t="s">
        <v>4351</v>
      </c>
      <c r="E1182" s="741" t="s">
        <v>2637</v>
      </c>
      <c r="F1182" s="661" t="s">
        <v>2622</v>
      </c>
      <c r="G1182" s="661" t="s">
        <v>2684</v>
      </c>
      <c r="H1182" s="661" t="s">
        <v>579</v>
      </c>
      <c r="I1182" s="661" t="s">
        <v>2916</v>
      </c>
      <c r="J1182" s="661" t="s">
        <v>2917</v>
      </c>
      <c r="K1182" s="661" t="s">
        <v>2918</v>
      </c>
      <c r="L1182" s="662">
        <v>350</v>
      </c>
      <c r="M1182" s="662">
        <v>1050</v>
      </c>
      <c r="N1182" s="661">
        <v>3</v>
      </c>
      <c r="O1182" s="742">
        <v>3</v>
      </c>
      <c r="P1182" s="662">
        <v>1050</v>
      </c>
      <c r="Q1182" s="677">
        <v>1</v>
      </c>
      <c r="R1182" s="661">
        <v>3</v>
      </c>
      <c r="S1182" s="677">
        <v>1</v>
      </c>
      <c r="T1182" s="742">
        <v>3</v>
      </c>
      <c r="U1182" s="700">
        <v>1</v>
      </c>
    </row>
    <row r="1183" spans="1:21" ht="14.4" customHeight="1" x14ac:dyDescent="0.3">
      <c r="A1183" s="660">
        <v>11</v>
      </c>
      <c r="B1183" s="661" t="s">
        <v>578</v>
      </c>
      <c r="C1183" s="661">
        <v>89301112</v>
      </c>
      <c r="D1183" s="740" t="s">
        <v>4351</v>
      </c>
      <c r="E1183" s="741" t="s">
        <v>2637</v>
      </c>
      <c r="F1183" s="661" t="s">
        <v>2622</v>
      </c>
      <c r="G1183" s="661" t="s">
        <v>2684</v>
      </c>
      <c r="H1183" s="661" t="s">
        <v>579</v>
      </c>
      <c r="I1183" s="661" t="s">
        <v>2697</v>
      </c>
      <c r="J1183" s="661" t="s">
        <v>2698</v>
      </c>
      <c r="K1183" s="661" t="s">
        <v>2699</v>
      </c>
      <c r="L1183" s="662">
        <v>971.25</v>
      </c>
      <c r="M1183" s="662">
        <v>1942.5</v>
      </c>
      <c r="N1183" s="661">
        <v>2</v>
      </c>
      <c r="O1183" s="742">
        <v>2</v>
      </c>
      <c r="P1183" s="662">
        <v>1942.5</v>
      </c>
      <c r="Q1183" s="677">
        <v>1</v>
      </c>
      <c r="R1183" s="661">
        <v>2</v>
      </c>
      <c r="S1183" s="677">
        <v>1</v>
      </c>
      <c r="T1183" s="742">
        <v>2</v>
      </c>
      <c r="U1183" s="700">
        <v>1</v>
      </c>
    </row>
    <row r="1184" spans="1:21" ht="14.4" customHeight="1" x14ac:dyDescent="0.3">
      <c r="A1184" s="660">
        <v>11</v>
      </c>
      <c r="B1184" s="661" t="s">
        <v>578</v>
      </c>
      <c r="C1184" s="661">
        <v>89301112</v>
      </c>
      <c r="D1184" s="740" t="s">
        <v>4351</v>
      </c>
      <c r="E1184" s="741" t="s">
        <v>2637</v>
      </c>
      <c r="F1184" s="661" t="s">
        <v>2622</v>
      </c>
      <c r="G1184" s="661" t="s">
        <v>2684</v>
      </c>
      <c r="H1184" s="661" t="s">
        <v>579</v>
      </c>
      <c r="I1184" s="661" t="s">
        <v>3726</v>
      </c>
      <c r="J1184" s="661" t="s">
        <v>3727</v>
      </c>
      <c r="K1184" s="661" t="s">
        <v>3728</v>
      </c>
      <c r="L1184" s="662">
        <v>416.1</v>
      </c>
      <c r="M1184" s="662">
        <v>1664.4</v>
      </c>
      <c r="N1184" s="661">
        <v>4</v>
      </c>
      <c r="O1184" s="742">
        <v>4</v>
      </c>
      <c r="P1184" s="662">
        <v>1664.4</v>
      </c>
      <c r="Q1184" s="677">
        <v>1</v>
      </c>
      <c r="R1184" s="661">
        <v>4</v>
      </c>
      <c r="S1184" s="677">
        <v>1</v>
      </c>
      <c r="T1184" s="742">
        <v>4</v>
      </c>
      <c r="U1184" s="700">
        <v>1</v>
      </c>
    </row>
    <row r="1185" spans="1:21" ht="14.4" customHeight="1" x14ac:dyDescent="0.3">
      <c r="A1185" s="660">
        <v>11</v>
      </c>
      <c r="B1185" s="661" t="s">
        <v>578</v>
      </c>
      <c r="C1185" s="661">
        <v>89301112</v>
      </c>
      <c r="D1185" s="740" t="s">
        <v>4351</v>
      </c>
      <c r="E1185" s="741" t="s">
        <v>2637</v>
      </c>
      <c r="F1185" s="661" t="s">
        <v>2622</v>
      </c>
      <c r="G1185" s="661" t="s">
        <v>2684</v>
      </c>
      <c r="H1185" s="661" t="s">
        <v>579</v>
      </c>
      <c r="I1185" s="661" t="s">
        <v>3729</v>
      </c>
      <c r="J1185" s="661" t="s">
        <v>3730</v>
      </c>
      <c r="K1185" s="661" t="s">
        <v>3731</v>
      </c>
      <c r="L1185" s="662">
        <v>195</v>
      </c>
      <c r="M1185" s="662">
        <v>195</v>
      </c>
      <c r="N1185" s="661">
        <v>1</v>
      </c>
      <c r="O1185" s="742">
        <v>1</v>
      </c>
      <c r="P1185" s="662">
        <v>195</v>
      </c>
      <c r="Q1185" s="677">
        <v>1</v>
      </c>
      <c r="R1185" s="661">
        <v>1</v>
      </c>
      <c r="S1185" s="677">
        <v>1</v>
      </c>
      <c r="T1185" s="742">
        <v>1</v>
      </c>
      <c r="U1185" s="700">
        <v>1</v>
      </c>
    </row>
    <row r="1186" spans="1:21" ht="14.4" customHeight="1" x14ac:dyDescent="0.3">
      <c r="A1186" s="660">
        <v>11</v>
      </c>
      <c r="B1186" s="661" t="s">
        <v>578</v>
      </c>
      <c r="C1186" s="661">
        <v>89301112</v>
      </c>
      <c r="D1186" s="740" t="s">
        <v>4351</v>
      </c>
      <c r="E1186" s="741" t="s">
        <v>2637</v>
      </c>
      <c r="F1186" s="661" t="s">
        <v>2622</v>
      </c>
      <c r="G1186" s="661" t="s">
        <v>2818</v>
      </c>
      <c r="H1186" s="661" t="s">
        <v>579</v>
      </c>
      <c r="I1186" s="661" t="s">
        <v>3081</v>
      </c>
      <c r="J1186" s="661" t="s">
        <v>3082</v>
      </c>
      <c r="K1186" s="661" t="s">
        <v>3083</v>
      </c>
      <c r="L1186" s="662">
        <v>0</v>
      </c>
      <c r="M1186" s="662">
        <v>0</v>
      </c>
      <c r="N1186" s="661">
        <v>16</v>
      </c>
      <c r="O1186" s="742">
        <v>15</v>
      </c>
      <c r="P1186" s="662"/>
      <c r="Q1186" s="677"/>
      <c r="R1186" s="661"/>
      <c r="S1186" s="677">
        <v>0</v>
      </c>
      <c r="T1186" s="742"/>
      <c r="U1186" s="700">
        <v>0</v>
      </c>
    </row>
    <row r="1187" spans="1:21" ht="14.4" customHeight="1" x14ac:dyDescent="0.3">
      <c r="A1187" s="660">
        <v>11</v>
      </c>
      <c r="B1187" s="661" t="s">
        <v>578</v>
      </c>
      <c r="C1187" s="661">
        <v>89301112</v>
      </c>
      <c r="D1187" s="740" t="s">
        <v>4351</v>
      </c>
      <c r="E1187" s="741" t="s">
        <v>2637</v>
      </c>
      <c r="F1187" s="661" t="s">
        <v>2622</v>
      </c>
      <c r="G1187" s="661" t="s">
        <v>3336</v>
      </c>
      <c r="H1187" s="661" t="s">
        <v>579</v>
      </c>
      <c r="I1187" s="661" t="s">
        <v>3732</v>
      </c>
      <c r="J1187" s="661" t="s">
        <v>3733</v>
      </c>
      <c r="K1187" s="661" t="s">
        <v>3734</v>
      </c>
      <c r="L1187" s="662">
        <v>944</v>
      </c>
      <c r="M1187" s="662">
        <v>944</v>
      </c>
      <c r="N1187" s="661">
        <v>1</v>
      </c>
      <c r="O1187" s="742">
        <v>1</v>
      </c>
      <c r="P1187" s="662"/>
      <c r="Q1187" s="677">
        <v>0</v>
      </c>
      <c r="R1187" s="661"/>
      <c r="S1187" s="677">
        <v>0</v>
      </c>
      <c r="T1187" s="742"/>
      <c r="U1187" s="700">
        <v>0</v>
      </c>
    </row>
    <row r="1188" spans="1:21" ht="14.4" customHeight="1" x14ac:dyDescent="0.3">
      <c r="A1188" s="660">
        <v>11</v>
      </c>
      <c r="B1188" s="661" t="s">
        <v>578</v>
      </c>
      <c r="C1188" s="661">
        <v>89301112</v>
      </c>
      <c r="D1188" s="740" t="s">
        <v>4351</v>
      </c>
      <c r="E1188" s="741" t="s">
        <v>2637</v>
      </c>
      <c r="F1188" s="661" t="s">
        <v>2622</v>
      </c>
      <c r="G1188" s="661" t="s">
        <v>3336</v>
      </c>
      <c r="H1188" s="661" t="s">
        <v>579</v>
      </c>
      <c r="I1188" s="661" t="s">
        <v>3735</v>
      </c>
      <c r="J1188" s="661" t="s">
        <v>3736</v>
      </c>
      <c r="K1188" s="661" t="s">
        <v>3737</v>
      </c>
      <c r="L1188" s="662">
        <v>696</v>
      </c>
      <c r="M1188" s="662">
        <v>696</v>
      </c>
      <c r="N1188" s="661">
        <v>1</v>
      </c>
      <c r="O1188" s="742">
        <v>1</v>
      </c>
      <c r="P1188" s="662"/>
      <c r="Q1188" s="677">
        <v>0</v>
      </c>
      <c r="R1188" s="661"/>
      <c r="S1188" s="677">
        <v>0</v>
      </c>
      <c r="T1188" s="742"/>
      <c r="U1188" s="700">
        <v>0</v>
      </c>
    </row>
    <row r="1189" spans="1:21" ht="14.4" customHeight="1" x14ac:dyDescent="0.3">
      <c r="A1189" s="660">
        <v>11</v>
      </c>
      <c r="B1189" s="661" t="s">
        <v>578</v>
      </c>
      <c r="C1189" s="661">
        <v>89301112</v>
      </c>
      <c r="D1189" s="740" t="s">
        <v>4351</v>
      </c>
      <c r="E1189" s="741" t="s">
        <v>2637</v>
      </c>
      <c r="F1189" s="661" t="s">
        <v>2622</v>
      </c>
      <c r="G1189" s="661" t="s">
        <v>3336</v>
      </c>
      <c r="H1189" s="661" t="s">
        <v>579</v>
      </c>
      <c r="I1189" s="661" t="s">
        <v>3738</v>
      </c>
      <c r="J1189" s="661" t="s">
        <v>3736</v>
      </c>
      <c r="K1189" s="661" t="s">
        <v>3739</v>
      </c>
      <c r="L1189" s="662">
        <v>10985</v>
      </c>
      <c r="M1189" s="662">
        <v>10985</v>
      </c>
      <c r="N1189" s="661">
        <v>1</v>
      </c>
      <c r="O1189" s="742">
        <v>1</v>
      </c>
      <c r="P1189" s="662"/>
      <c r="Q1189" s="677">
        <v>0</v>
      </c>
      <c r="R1189" s="661"/>
      <c r="S1189" s="677">
        <v>0</v>
      </c>
      <c r="T1189" s="742"/>
      <c r="U1189" s="700">
        <v>0</v>
      </c>
    </row>
    <row r="1190" spans="1:21" ht="14.4" customHeight="1" x14ac:dyDescent="0.3">
      <c r="A1190" s="660">
        <v>11</v>
      </c>
      <c r="B1190" s="661" t="s">
        <v>578</v>
      </c>
      <c r="C1190" s="661">
        <v>89301112</v>
      </c>
      <c r="D1190" s="740" t="s">
        <v>4351</v>
      </c>
      <c r="E1190" s="741" t="s">
        <v>2637</v>
      </c>
      <c r="F1190" s="661" t="s">
        <v>2622</v>
      </c>
      <c r="G1190" s="661" t="s">
        <v>3336</v>
      </c>
      <c r="H1190" s="661" t="s">
        <v>579</v>
      </c>
      <c r="I1190" s="661" t="s">
        <v>3740</v>
      </c>
      <c r="J1190" s="661" t="s">
        <v>3733</v>
      </c>
      <c r="K1190" s="661" t="s">
        <v>3741</v>
      </c>
      <c r="L1190" s="662">
        <v>196</v>
      </c>
      <c r="M1190" s="662">
        <v>196</v>
      </c>
      <c r="N1190" s="661">
        <v>1</v>
      </c>
      <c r="O1190" s="742">
        <v>1</v>
      </c>
      <c r="P1190" s="662"/>
      <c r="Q1190" s="677">
        <v>0</v>
      </c>
      <c r="R1190" s="661"/>
      <c r="S1190" s="677">
        <v>0</v>
      </c>
      <c r="T1190" s="742"/>
      <c r="U1190" s="700">
        <v>0</v>
      </c>
    </row>
    <row r="1191" spans="1:21" ht="14.4" customHeight="1" x14ac:dyDescent="0.3">
      <c r="A1191" s="660">
        <v>11</v>
      </c>
      <c r="B1191" s="661" t="s">
        <v>578</v>
      </c>
      <c r="C1191" s="661">
        <v>89301112</v>
      </c>
      <c r="D1191" s="740" t="s">
        <v>4351</v>
      </c>
      <c r="E1191" s="741" t="s">
        <v>2637</v>
      </c>
      <c r="F1191" s="661" t="s">
        <v>2622</v>
      </c>
      <c r="G1191" s="661" t="s">
        <v>3336</v>
      </c>
      <c r="H1191" s="661" t="s">
        <v>579</v>
      </c>
      <c r="I1191" s="661" t="s">
        <v>3742</v>
      </c>
      <c r="J1191" s="661" t="s">
        <v>3733</v>
      </c>
      <c r="K1191" s="661" t="s">
        <v>3743</v>
      </c>
      <c r="L1191" s="662">
        <v>779</v>
      </c>
      <c r="M1191" s="662">
        <v>779</v>
      </c>
      <c r="N1191" s="661">
        <v>1</v>
      </c>
      <c r="O1191" s="742">
        <v>1</v>
      </c>
      <c r="P1191" s="662"/>
      <c r="Q1191" s="677">
        <v>0</v>
      </c>
      <c r="R1191" s="661"/>
      <c r="S1191" s="677">
        <v>0</v>
      </c>
      <c r="T1191" s="742"/>
      <c r="U1191" s="700">
        <v>0</v>
      </c>
    </row>
    <row r="1192" spans="1:21" ht="14.4" customHeight="1" x14ac:dyDescent="0.3">
      <c r="A1192" s="660">
        <v>11</v>
      </c>
      <c r="B1192" s="661" t="s">
        <v>578</v>
      </c>
      <c r="C1192" s="661">
        <v>89301112</v>
      </c>
      <c r="D1192" s="740" t="s">
        <v>4351</v>
      </c>
      <c r="E1192" s="741" t="s">
        <v>2637</v>
      </c>
      <c r="F1192" s="661" t="s">
        <v>2622</v>
      </c>
      <c r="G1192" s="661" t="s">
        <v>3336</v>
      </c>
      <c r="H1192" s="661" t="s">
        <v>579</v>
      </c>
      <c r="I1192" s="661" t="s">
        <v>3744</v>
      </c>
      <c r="J1192" s="661" t="s">
        <v>3736</v>
      </c>
      <c r="K1192" s="661" t="s">
        <v>3745</v>
      </c>
      <c r="L1192" s="662">
        <v>2069</v>
      </c>
      <c r="M1192" s="662">
        <v>2069</v>
      </c>
      <c r="N1192" s="661">
        <v>1</v>
      </c>
      <c r="O1192" s="742">
        <v>1</v>
      </c>
      <c r="P1192" s="662"/>
      <c r="Q1192" s="677">
        <v>0</v>
      </c>
      <c r="R1192" s="661"/>
      <c r="S1192" s="677">
        <v>0</v>
      </c>
      <c r="T1192" s="742"/>
      <c r="U1192" s="700">
        <v>0</v>
      </c>
    </row>
    <row r="1193" spans="1:21" ht="14.4" customHeight="1" x14ac:dyDescent="0.3">
      <c r="A1193" s="660">
        <v>11</v>
      </c>
      <c r="B1193" s="661" t="s">
        <v>578</v>
      </c>
      <c r="C1193" s="661">
        <v>89301112</v>
      </c>
      <c r="D1193" s="740" t="s">
        <v>4351</v>
      </c>
      <c r="E1193" s="741" t="s">
        <v>2637</v>
      </c>
      <c r="F1193" s="661" t="s">
        <v>2622</v>
      </c>
      <c r="G1193" s="661" t="s">
        <v>3336</v>
      </c>
      <c r="H1193" s="661" t="s">
        <v>579</v>
      </c>
      <c r="I1193" s="661" t="s">
        <v>3746</v>
      </c>
      <c r="J1193" s="661" t="s">
        <v>3736</v>
      </c>
      <c r="K1193" s="661" t="s">
        <v>3747</v>
      </c>
      <c r="L1193" s="662">
        <v>2868</v>
      </c>
      <c r="M1193" s="662">
        <v>2868</v>
      </c>
      <c r="N1193" s="661">
        <v>1</v>
      </c>
      <c r="O1193" s="742">
        <v>1</v>
      </c>
      <c r="P1193" s="662"/>
      <c r="Q1193" s="677">
        <v>0</v>
      </c>
      <c r="R1193" s="661"/>
      <c r="S1193" s="677">
        <v>0</v>
      </c>
      <c r="T1193" s="742"/>
      <c r="U1193" s="700">
        <v>0</v>
      </c>
    </row>
    <row r="1194" spans="1:21" ht="14.4" customHeight="1" x14ac:dyDescent="0.3">
      <c r="A1194" s="660">
        <v>11</v>
      </c>
      <c r="B1194" s="661" t="s">
        <v>578</v>
      </c>
      <c r="C1194" s="661">
        <v>89301112</v>
      </c>
      <c r="D1194" s="740" t="s">
        <v>4351</v>
      </c>
      <c r="E1194" s="741" t="s">
        <v>2637</v>
      </c>
      <c r="F1194" s="661" t="s">
        <v>2622</v>
      </c>
      <c r="G1194" s="661" t="s">
        <v>3336</v>
      </c>
      <c r="H1194" s="661" t="s">
        <v>579</v>
      </c>
      <c r="I1194" s="661" t="s">
        <v>3748</v>
      </c>
      <c r="J1194" s="661" t="s">
        <v>3749</v>
      </c>
      <c r="K1194" s="661" t="s">
        <v>3750</v>
      </c>
      <c r="L1194" s="662">
        <v>21000</v>
      </c>
      <c r="M1194" s="662">
        <v>21000</v>
      </c>
      <c r="N1194" s="661">
        <v>1</v>
      </c>
      <c r="O1194" s="742">
        <v>1</v>
      </c>
      <c r="P1194" s="662"/>
      <c r="Q1194" s="677">
        <v>0</v>
      </c>
      <c r="R1194" s="661"/>
      <c r="S1194" s="677">
        <v>0</v>
      </c>
      <c r="T1194" s="742"/>
      <c r="U1194" s="700">
        <v>0</v>
      </c>
    </row>
    <row r="1195" spans="1:21" ht="14.4" customHeight="1" x14ac:dyDescent="0.3">
      <c r="A1195" s="660">
        <v>11</v>
      </c>
      <c r="B1195" s="661" t="s">
        <v>578</v>
      </c>
      <c r="C1195" s="661">
        <v>89301112</v>
      </c>
      <c r="D1195" s="740" t="s">
        <v>4351</v>
      </c>
      <c r="E1195" s="741" t="s">
        <v>2637</v>
      </c>
      <c r="F1195" s="661" t="s">
        <v>2622</v>
      </c>
      <c r="G1195" s="661" t="s">
        <v>3336</v>
      </c>
      <c r="H1195" s="661" t="s">
        <v>579</v>
      </c>
      <c r="I1195" s="661" t="s">
        <v>3751</v>
      </c>
      <c r="J1195" s="661" t="s">
        <v>3752</v>
      </c>
      <c r="K1195" s="661" t="s">
        <v>3753</v>
      </c>
      <c r="L1195" s="662">
        <v>1000</v>
      </c>
      <c r="M1195" s="662">
        <v>1000</v>
      </c>
      <c r="N1195" s="661">
        <v>1</v>
      </c>
      <c r="O1195" s="742">
        <v>1</v>
      </c>
      <c r="P1195" s="662"/>
      <c r="Q1195" s="677">
        <v>0</v>
      </c>
      <c r="R1195" s="661"/>
      <c r="S1195" s="677">
        <v>0</v>
      </c>
      <c r="T1195" s="742"/>
      <c r="U1195" s="700">
        <v>0</v>
      </c>
    </row>
    <row r="1196" spans="1:21" ht="14.4" customHeight="1" x14ac:dyDescent="0.3">
      <c r="A1196" s="660">
        <v>11</v>
      </c>
      <c r="B1196" s="661" t="s">
        <v>578</v>
      </c>
      <c r="C1196" s="661">
        <v>89301112</v>
      </c>
      <c r="D1196" s="740" t="s">
        <v>4351</v>
      </c>
      <c r="E1196" s="741" t="s">
        <v>2637</v>
      </c>
      <c r="F1196" s="661" t="s">
        <v>2622</v>
      </c>
      <c r="G1196" s="661" t="s">
        <v>3336</v>
      </c>
      <c r="H1196" s="661" t="s">
        <v>579</v>
      </c>
      <c r="I1196" s="661" t="s">
        <v>3754</v>
      </c>
      <c r="J1196" s="661" t="s">
        <v>3733</v>
      </c>
      <c r="K1196" s="661" t="s">
        <v>3755</v>
      </c>
      <c r="L1196" s="662">
        <v>290</v>
      </c>
      <c r="M1196" s="662">
        <v>290</v>
      </c>
      <c r="N1196" s="661">
        <v>1</v>
      </c>
      <c r="O1196" s="742">
        <v>1</v>
      </c>
      <c r="P1196" s="662"/>
      <c r="Q1196" s="677">
        <v>0</v>
      </c>
      <c r="R1196" s="661"/>
      <c r="S1196" s="677">
        <v>0</v>
      </c>
      <c r="T1196" s="742"/>
      <c r="U1196" s="700">
        <v>0</v>
      </c>
    </row>
    <row r="1197" spans="1:21" ht="14.4" customHeight="1" x14ac:dyDescent="0.3">
      <c r="A1197" s="660">
        <v>11</v>
      </c>
      <c r="B1197" s="661" t="s">
        <v>578</v>
      </c>
      <c r="C1197" s="661">
        <v>89301112</v>
      </c>
      <c r="D1197" s="740" t="s">
        <v>4351</v>
      </c>
      <c r="E1197" s="741" t="s">
        <v>2637</v>
      </c>
      <c r="F1197" s="661" t="s">
        <v>2622</v>
      </c>
      <c r="G1197" s="661" t="s">
        <v>3336</v>
      </c>
      <c r="H1197" s="661" t="s">
        <v>579</v>
      </c>
      <c r="I1197" s="661" t="s">
        <v>3756</v>
      </c>
      <c r="J1197" s="661" t="s">
        <v>3733</v>
      </c>
      <c r="K1197" s="661" t="s">
        <v>3757</v>
      </c>
      <c r="L1197" s="662">
        <v>1884</v>
      </c>
      <c r="M1197" s="662">
        <v>1884</v>
      </c>
      <c r="N1197" s="661">
        <v>1</v>
      </c>
      <c r="O1197" s="742">
        <v>1</v>
      </c>
      <c r="P1197" s="662"/>
      <c r="Q1197" s="677">
        <v>0</v>
      </c>
      <c r="R1197" s="661"/>
      <c r="S1197" s="677">
        <v>0</v>
      </c>
      <c r="T1197" s="742"/>
      <c r="U1197" s="700">
        <v>0</v>
      </c>
    </row>
    <row r="1198" spans="1:21" ht="14.4" customHeight="1" x14ac:dyDescent="0.3">
      <c r="A1198" s="660">
        <v>11</v>
      </c>
      <c r="B1198" s="661" t="s">
        <v>578</v>
      </c>
      <c r="C1198" s="661">
        <v>89301112</v>
      </c>
      <c r="D1198" s="740" t="s">
        <v>4351</v>
      </c>
      <c r="E1198" s="741" t="s">
        <v>2637</v>
      </c>
      <c r="F1198" s="661" t="s">
        <v>2622</v>
      </c>
      <c r="G1198" s="661" t="s">
        <v>2720</v>
      </c>
      <c r="H1198" s="661" t="s">
        <v>579</v>
      </c>
      <c r="I1198" s="661" t="s">
        <v>3204</v>
      </c>
      <c r="J1198" s="661" t="s">
        <v>3205</v>
      </c>
      <c r="K1198" s="661" t="s">
        <v>3206</v>
      </c>
      <c r="L1198" s="662">
        <v>600</v>
      </c>
      <c r="M1198" s="662">
        <v>600</v>
      </c>
      <c r="N1198" s="661">
        <v>1</v>
      </c>
      <c r="O1198" s="742">
        <v>1</v>
      </c>
      <c r="P1198" s="662">
        <v>600</v>
      </c>
      <c r="Q1198" s="677">
        <v>1</v>
      </c>
      <c r="R1198" s="661">
        <v>1</v>
      </c>
      <c r="S1198" s="677">
        <v>1</v>
      </c>
      <c r="T1198" s="742">
        <v>1</v>
      </c>
      <c r="U1198" s="700">
        <v>1</v>
      </c>
    </row>
    <row r="1199" spans="1:21" ht="14.4" customHeight="1" x14ac:dyDescent="0.3">
      <c r="A1199" s="660">
        <v>11</v>
      </c>
      <c r="B1199" s="661" t="s">
        <v>578</v>
      </c>
      <c r="C1199" s="661">
        <v>89301112</v>
      </c>
      <c r="D1199" s="740" t="s">
        <v>4351</v>
      </c>
      <c r="E1199" s="741" t="s">
        <v>2637</v>
      </c>
      <c r="F1199" s="661" t="s">
        <v>2622</v>
      </c>
      <c r="G1199" s="661" t="s">
        <v>2720</v>
      </c>
      <c r="H1199" s="661" t="s">
        <v>579</v>
      </c>
      <c r="I1199" s="661" t="s">
        <v>3726</v>
      </c>
      <c r="J1199" s="661" t="s">
        <v>3727</v>
      </c>
      <c r="K1199" s="661" t="s">
        <v>3728</v>
      </c>
      <c r="L1199" s="662">
        <v>416.1</v>
      </c>
      <c r="M1199" s="662">
        <v>416.1</v>
      </c>
      <c r="N1199" s="661">
        <v>1</v>
      </c>
      <c r="O1199" s="742">
        <v>1</v>
      </c>
      <c r="P1199" s="662">
        <v>416.1</v>
      </c>
      <c r="Q1199" s="677">
        <v>1</v>
      </c>
      <c r="R1199" s="661">
        <v>1</v>
      </c>
      <c r="S1199" s="677">
        <v>1</v>
      </c>
      <c r="T1199" s="742">
        <v>1</v>
      </c>
      <c r="U1199" s="700">
        <v>1</v>
      </c>
    </row>
    <row r="1200" spans="1:21" ht="14.4" customHeight="1" x14ac:dyDescent="0.3">
      <c r="A1200" s="660">
        <v>11</v>
      </c>
      <c r="B1200" s="661" t="s">
        <v>578</v>
      </c>
      <c r="C1200" s="661">
        <v>89301112</v>
      </c>
      <c r="D1200" s="740" t="s">
        <v>4351</v>
      </c>
      <c r="E1200" s="741" t="s">
        <v>2637</v>
      </c>
      <c r="F1200" s="661" t="s">
        <v>2622</v>
      </c>
      <c r="G1200" s="661" t="s">
        <v>2724</v>
      </c>
      <c r="H1200" s="661" t="s">
        <v>579</v>
      </c>
      <c r="I1200" s="661" t="s">
        <v>2681</v>
      </c>
      <c r="J1200" s="661" t="s">
        <v>2682</v>
      </c>
      <c r="K1200" s="661" t="s">
        <v>2683</v>
      </c>
      <c r="L1200" s="662">
        <v>278.75</v>
      </c>
      <c r="M1200" s="662">
        <v>1115</v>
      </c>
      <c r="N1200" s="661">
        <v>4</v>
      </c>
      <c r="O1200" s="742">
        <v>2</v>
      </c>
      <c r="P1200" s="662">
        <v>1115</v>
      </c>
      <c r="Q1200" s="677">
        <v>1</v>
      </c>
      <c r="R1200" s="661">
        <v>4</v>
      </c>
      <c r="S1200" s="677">
        <v>1</v>
      </c>
      <c r="T1200" s="742">
        <v>2</v>
      </c>
      <c r="U1200" s="700">
        <v>1</v>
      </c>
    </row>
    <row r="1201" spans="1:21" ht="14.4" customHeight="1" x14ac:dyDescent="0.3">
      <c r="A1201" s="660">
        <v>11</v>
      </c>
      <c r="B1201" s="661" t="s">
        <v>578</v>
      </c>
      <c r="C1201" s="661">
        <v>89301112</v>
      </c>
      <c r="D1201" s="740" t="s">
        <v>4351</v>
      </c>
      <c r="E1201" s="741" t="s">
        <v>2637</v>
      </c>
      <c r="F1201" s="661" t="s">
        <v>2622</v>
      </c>
      <c r="G1201" s="661" t="s">
        <v>2725</v>
      </c>
      <c r="H1201" s="661" t="s">
        <v>579</v>
      </c>
      <c r="I1201" s="661" t="s">
        <v>3758</v>
      </c>
      <c r="J1201" s="661" t="s">
        <v>3759</v>
      </c>
      <c r="K1201" s="661" t="s">
        <v>3760</v>
      </c>
      <c r="L1201" s="662">
        <v>0</v>
      </c>
      <c r="M1201" s="662">
        <v>0</v>
      </c>
      <c r="N1201" s="661">
        <v>2</v>
      </c>
      <c r="O1201" s="742">
        <v>1</v>
      </c>
      <c r="P1201" s="662"/>
      <c r="Q1201" s="677"/>
      <c r="R1201" s="661"/>
      <c r="S1201" s="677">
        <v>0</v>
      </c>
      <c r="T1201" s="742"/>
      <c r="U1201" s="700">
        <v>0</v>
      </c>
    </row>
    <row r="1202" spans="1:21" ht="14.4" customHeight="1" x14ac:dyDescent="0.3">
      <c r="A1202" s="660">
        <v>11</v>
      </c>
      <c r="B1202" s="661" t="s">
        <v>578</v>
      </c>
      <c r="C1202" s="661">
        <v>89301112</v>
      </c>
      <c r="D1202" s="740" t="s">
        <v>4351</v>
      </c>
      <c r="E1202" s="741" t="s">
        <v>2637</v>
      </c>
      <c r="F1202" s="661" t="s">
        <v>2622</v>
      </c>
      <c r="G1202" s="661" t="s">
        <v>2725</v>
      </c>
      <c r="H1202" s="661" t="s">
        <v>579</v>
      </c>
      <c r="I1202" s="661" t="s">
        <v>3081</v>
      </c>
      <c r="J1202" s="661" t="s">
        <v>3082</v>
      </c>
      <c r="K1202" s="661" t="s">
        <v>3083</v>
      </c>
      <c r="L1202" s="662">
        <v>0</v>
      </c>
      <c r="M1202" s="662">
        <v>0</v>
      </c>
      <c r="N1202" s="661">
        <v>3</v>
      </c>
      <c r="O1202" s="742">
        <v>3</v>
      </c>
      <c r="P1202" s="662"/>
      <c r="Q1202" s="677"/>
      <c r="R1202" s="661"/>
      <c r="S1202" s="677">
        <v>0</v>
      </c>
      <c r="T1202" s="742"/>
      <c r="U1202" s="700">
        <v>0</v>
      </c>
    </row>
    <row r="1203" spans="1:21" ht="14.4" customHeight="1" x14ac:dyDescent="0.3">
      <c r="A1203" s="660">
        <v>11</v>
      </c>
      <c r="B1203" s="661" t="s">
        <v>578</v>
      </c>
      <c r="C1203" s="661">
        <v>89301112</v>
      </c>
      <c r="D1203" s="740" t="s">
        <v>4351</v>
      </c>
      <c r="E1203" s="741" t="s">
        <v>2638</v>
      </c>
      <c r="F1203" s="661" t="s">
        <v>2621</v>
      </c>
      <c r="G1203" s="661" t="s">
        <v>2654</v>
      </c>
      <c r="H1203" s="661" t="s">
        <v>579</v>
      </c>
      <c r="I1203" s="661" t="s">
        <v>1210</v>
      </c>
      <c r="J1203" s="661" t="s">
        <v>2491</v>
      </c>
      <c r="K1203" s="661" t="s">
        <v>2492</v>
      </c>
      <c r="L1203" s="662">
        <v>333.31</v>
      </c>
      <c r="M1203" s="662">
        <v>999.93000000000006</v>
      </c>
      <c r="N1203" s="661">
        <v>3</v>
      </c>
      <c r="O1203" s="742">
        <v>1.5</v>
      </c>
      <c r="P1203" s="662">
        <v>999.93000000000006</v>
      </c>
      <c r="Q1203" s="677">
        <v>1</v>
      </c>
      <c r="R1203" s="661">
        <v>3</v>
      </c>
      <c r="S1203" s="677">
        <v>1</v>
      </c>
      <c r="T1203" s="742">
        <v>1.5</v>
      </c>
      <c r="U1203" s="700">
        <v>1</v>
      </c>
    </row>
    <row r="1204" spans="1:21" ht="14.4" customHeight="1" x14ac:dyDescent="0.3">
      <c r="A1204" s="660">
        <v>11</v>
      </c>
      <c r="B1204" s="661" t="s">
        <v>578</v>
      </c>
      <c r="C1204" s="661">
        <v>89301112</v>
      </c>
      <c r="D1204" s="740" t="s">
        <v>4351</v>
      </c>
      <c r="E1204" s="741" t="s">
        <v>2638</v>
      </c>
      <c r="F1204" s="661" t="s">
        <v>2621</v>
      </c>
      <c r="G1204" s="661" t="s">
        <v>2654</v>
      </c>
      <c r="H1204" s="661" t="s">
        <v>579</v>
      </c>
      <c r="I1204" s="661" t="s">
        <v>1210</v>
      </c>
      <c r="J1204" s="661" t="s">
        <v>2491</v>
      </c>
      <c r="K1204" s="661" t="s">
        <v>2492</v>
      </c>
      <c r="L1204" s="662">
        <v>156.86000000000001</v>
      </c>
      <c r="M1204" s="662">
        <v>941.16000000000008</v>
      </c>
      <c r="N1204" s="661">
        <v>6</v>
      </c>
      <c r="O1204" s="742">
        <v>3</v>
      </c>
      <c r="P1204" s="662">
        <v>627.44000000000005</v>
      </c>
      <c r="Q1204" s="677">
        <v>0.66666666666666663</v>
      </c>
      <c r="R1204" s="661">
        <v>4</v>
      </c>
      <c r="S1204" s="677">
        <v>0.66666666666666663</v>
      </c>
      <c r="T1204" s="742">
        <v>2</v>
      </c>
      <c r="U1204" s="700">
        <v>0.66666666666666663</v>
      </c>
    </row>
    <row r="1205" spans="1:21" ht="14.4" customHeight="1" x14ac:dyDescent="0.3">
      <c r="A1205" s="660">
        <v>11</v>
      </c>
      <c r="B1205" s="661" t="s">
        <v>578</v>
      </c>
      <c r="C1205" s="661">
        <v>89301112</v>
      </c>
      <c r="D1205" s="740" t="s">
        <v>4351</v>
      </c>
      <c r="E1205" s="741" t="s">
        <v>2638</v>
      </c>
      <c r="F1205" s="661" t="s">
        <v>2621</v>
      </c>
      <c r="G1205" s="661" t="s">
        <v>2655</v>
      </c>
      <c r="H1205" s="661" t="s">
        <v>1059</v>
      </c>
      <c r="I1205" s="661" t="s">
        <v>1243</v>
      </c>
      <c r="J1205" s="661" t="s">
        <v>1244</v>
      </c>
      <c r="K1205" s="661" t="s">
        <v>1578</v>
      </c>
      <c r="L1205" s="662">
        <v>178.27</v>
      </c>
      <c r="M1205" s="662">
        <v>356.54</v>
      </c>
      <c r="N1205" s="661">
        <v>2</v>
      </c>
      <c r="O1205" s="742">
        <v>1</v>
      </c>
      <c r="P1205" s="662">
        <v>356.54</v>
      </c>
      <c r="Q1205" s="677">
        <v>1</v>
      </c>
      <c r="R1205" s="661">
        <v>2</v>
      </c>
      <c r="S1205" s="677">
        <v>1</v>
      </c>
      <c r="T1205" s="742">
        <v>1</v>
      </c>
      <c r="U1205" s="700">
        <v>1</v>
      </c>
    </row>
    <row r="1206" spans="1:21" ht="14.4" customHeight="1" x14ac:dyDescent="0.3">
      <c r="A1206" s="660">
        <v>11</v>
      </c>
      <c r="B1206" s="661" t="s">
        <v>578</v>
      </c>
      <c r="C1206" s="661">
        <v>89301112</v>
      </c>
      <c r="D1206" s="740" t="s">
        <v>4351</v>
      </c>
      <c r="E1206" s="741" t="s">
        <v>2638</v>
      </c>
      <c r="F1206" s="661" t="s">
        <v>2621</v>
      </c>
      <c r="G1206" s="661" t="s">
        <v>2655</v>
      </c>
      <c r="H1206" s="661" t="s">
        <v>1059</v>
      </c>
      <c r="I1206" s="661" t="s">
        <v>1243</v>
      </c>
      <c r="J1206" s="661" t="s">
        <v>1244</v>
      </c>
      <c r="K1206" s="661" t="s">
        <v>1578</v>
      </c>
      <c r="L1206" s="662">
        <v>184.22</v>
      </c>
      <c r="M1206" s="662">
        <v>1289.54</v>
      </c>
      <c r="N1206" s="661">
        <v>7</v>
      </c>
      <c r="O1206" s="742">
        <v>4</v>
      </c>
      <c r="P1206" s="662">
        <v>1105.32</v>
      </c>
      <c r="Q1206" s="677">
        <v>0.8571428571428571</v>
      </c>
      <c r="R1206" s="661">
        <v>6</v>
      </c>
      <c r="S1206" s="677">
        <v>0.8571428571428571</v>
      </c>
      <c r="T1206" s="742">
        <v>3.5</v>
      </c>
      <c r="U1206" s="700">
        <v>0.875</v>
      </c>
    </row>
    <row r="1207" spans="1:21" ht="14.4" customHeight="1" x14ac:dyDescent="0.3">
      <c r="A1207" s="660">
        <v>11</v>
      </c>
      <c r="B1207" s="661" t="s">
        <v>578</v>
      </c>
      <c r="C1207" s="661">
        <v>89301112</v>
      </c>
      <c r="D1207" s="740" t="s">
        <v>4351</v>
      </c>
      <c r="E1207" s="741" t="s">
        <v>2638</v>
      </c>
      <c r="F1207" s="661" t="s">
        <v>2621</v>
      </c>
      <c r="G1207" s="661" t="s">
        <v>2655</v>
      </c>
      <c r="H1207" s="661" t="s">
        <v>1059</v>
      </c>
      <c r="I1207" s="661" t="s">
        <v>3761</v>
      </c>
      <c r="J1207" s="661" t="s">
        <v>3762</v>
      </c>
      <c r="K1207" s="661" t="s">
        <v>3763</v>
      </c>
      <c r="L1207" s="662">
        <v>57.93</v>
      </c>
      <c r="M1207" s="662">
        <v>115.86</v>
      </c>
      <c r="N1207" s="661">
        <v>2</v>
      </c>
      <c r="O1207" s="742">
        <v>0.5</v>
      </c>
      <c r="P1207" s="662">
        <v>115.86</v>
      </c>
      <c r="Q1207" s="677">
        <v>1</v>
      </c>
      <c r="R1207" s="661">
        <v>2</v>
      </c>
      <c r="S1207" s="677">
        <v>1</v>
      </c>
      <c r="T1207" s="742">
        <v>0.5</v>
      </c>
      <c r="U1207" s="700">
        <v>1</v>
      </c>
    </row>
    <row r="1208" spans="1:21" ht="14.4" customHeight="1" x14ac:dyDescent="0.3">
      <c r="A1208" s="660">
        <v>11</v>
      </c>
      <c r="B1208" s="661" t="s">
        <v>578</v>
      </c>
      <c r="C1208" s="661">
        <v>89301112</v>
      </c>
      <c r="D1208" s="740" t="s">
        <v>4351</v>
      </c>
      <c r="E1208" s="741" t="s">
        <v>2638</v>
      </c>
      <c r="F1208" s="661" t="s">
        <v>2621</v>
      </c>
      <c r="G1208" s="661" t="s">
        <v>2946</v>
      </c>
      <c r="H1208" s="661" t="s">
        <v>579</v>
      </c>
      <c r="I1208" s="661" t="s">
        <v>2947</v>
      </c>
      <c r="J1208" s="661" t="s">
        <v>2948</v>
      </c>
      <c r="K1208" s="661" t="s">
        <v>2949</v>
      </c>
      <c r="L1208" s="662">
        <v>83.48</v>
      </c>
      <c r="M1208" s="662">
        <v>166.96</v>
      </c>
      <c r="N1208" s="661">
        <v>2</v>
      </c>
      <c r="O1208" s="742">
        <v>1.5</v>
      </c>
      <c r="P1208" s="662">
        <v>83.48</v>
      </c>
      <c r="Q1208" s="677">
        <v>0.5</v>
      </c>
      <c r="R1208" s="661">
        <v>1</v>
      </c>
      <c r="S1208" s="677">
        <v>0.5</v>
      </c>
      <c r="T1208" s="742">
        <v>0.5</v>
      </c>
      <c r="U1208" s="700">
        <v>0.33333333333333331</v>
      </c>
    </row>
    <row r="1209" spans="1:21" ht="14.4" customHeight="1" x14ac:dyDescent="0.3">
      <c r="A1209" s="660">
        <v>11</v>
      </c>
      <c r="B1209" s="661" t="s">
        <v>578</v>
      </c>
      <c r="C1209" s="661">
        <v>89301112</v>
      </c>
      <c r="D1209" s="740" t="s">
        <v>4351</v>
      </c>
      <c r="E1209" s="741" t="s">
        <v>2638</v>
      </c>
      <c r="F1209" s="661" t="s">
        <v>2621</v>
      </c>
      <c r="G1209" s="661" t="s">
        <v>2946</v>
      </c>
      <c r="H1209" s="661" t="s">
        <v>579</v>
      </c>
      <c r="I1209" s="661" t="s">
        <v>3095</v>
      </c>
      <c r="J1209" s="661" t="s">
        <v>2948</v>
      </c>
      <c r="K1209" s="661" t="s">
        <v>3096</v>
      </c>
      <c r="L1209" s="662">
        <v>0</v>
      </c>
      <c r="M1209" s="662">
        <v>0</v>
      </c>
      <c r="N1209" s="661">
        <v>2</v>
      </c>
      <c r="O1209" s="742">
        <v>1.5</v>
      </c>
      <c r="P1209" s="662">
        <v>0</v>
      </c>
      <c r="Q1209" s="677"/>
      <c r="R1209" s="661">
        <v>2</v>
      </c>
      <c r="S1209" s="677">
        <v>1</v>
      </c>
      <c r="T1209" s="742">
        <v>1.5</v>
      </c>
      <c r="U1209" s="700">
        <v>1</v>
      </c>
    </row>
    <row r="1210" spans="1:21" ht="14.4" customHeight="1" x14ac:dyDescent="0.3">
      <c r="A1210" s="660">
        <v>11</v>
      </c>
      <c r="B1210" s="661" t="s">
        <v>578</v>
      </c>
      <c r="C1210" s="661">
        <v>89301112</v>
      </c>
      <c r="D1210" s="740" t="s">
        <v>4351</v>
      </c>
      <c r="E1210" s="741" t="s">
        <v>2638</v>
      </c>
      <c r="F1210" s="661" t="s">
        <v>2621</v>
      </c>
      <c r="G1210" s="661" t="s">
        <v>2950</v>
      </c>
      <c r="H1210" s="661" t="s">
        <v>579</v>
      </c>
      <c r="I1210" s="661" t="s">
        <v>3764</v>
      </c>
      <c r="J1210" s="661" t="s">
        <v>3765</v>
      </c>
      <c r="K1210" s="661" t="s">
        <v>3766</v>
      </c>
      <c r="L1210" s="662">
        <v>0</v>
      </c>
      <c r="M1210" s="662">
        <v>0</v>
      </c>
      <c r="N1210" s="661">
        <v>1</v>
      </c>
      <c r="O1210" s="742">
        <v>1</v>
      </c>
      <c r="P1210" s="662">
        <v>0</v>
      </c>
      <c r="Q1210" s="677"/>
      <c r="R1210" s="661">
        <v>1</v>
      </c>
      <c r="S1210" s="677">
        <v>1</v>
      </c>
      <c r="T1210" s="742">
        <v>1</v>
      </c>
      <c r="U1210" s="700">
        <v>1</v>
      </c>
    </row>
    <row r="1211" spans="1:21" ht="14.4" customHeight="1" x14ac:dyDescent="0.3">
      <c r="A1211" s="660">
        <v>11</v>
      </c>
      <c r="B1211" s="661" t="s">
        <v>578</v>
      </c>
      <c r="C1211" s="661">
        <v>89301112</v>
      </c>
      <c r="D1211" s="740" t="s">
        <v>4351</v>
      </c>
      <c r="E1211" s="741" t="s">
        <v>2638</v>
      </c>
      <c r="F1211" s="661" t="s">
        <v>2621</v>
      </c>
      <c r="G1211" s="661" t="s">
        <v>2824</v>
      </c>
      <c r="H1211" s="661" t="s">
        <v>579</v>
      </c>
      <c r="I1211" s="661" t="s">
        <v>926</v>
      </c>
      <c r="J1211" s="661" t="s">
        <v>927</v>
      </c>
      <c r="K1211" s="661" t="s">
        <v>928</v>
      </c>
      <c r="L1211" s="662">
        <v>84.78</v>
      </c>
      <c r="M1211" s="662">
        <v>339.12</v>
      </c>
      <c r="N1211" s="661">
        <v>4</v>
      </c>
      <c r="O1211" s="742">
        <v>3.5</v>
      </c>
      <c r="P1211" s="662">
        <v>254.34</v>
      </c>
      <c r="Q1211" s="677">
        <v>0.75</v>
      </c>
      <c r="R1211" s="661">
        <v>3</v>
      </c>
      <c r="S1211" s="677">
        <v>0.75</v>
      </c>
      <c r="T1211" s="742">
        <v>2.5</v>
      </c>
      <c r="U1211" s="700">
        <v>0.7142857142857143</v>
      </c>
    </row>
    <row r="1212" spans="1:21" ht="14.4" customHeight="1" x14ac:dyDescent="0.3">
      <c r="A1212" s="660">
        <v>11</v>
      </c>
      <c r="B1212" s="661" t="s">
        <v>578</v>
      </c>
      <c r="C1212" s="661">
        <v>89301112</v>
      </c>
      <c r="D1212" s="740" t="s">
        <v>4351</v>
      </c>
      <c r="E1212" s="741" t="s">
        <v>2638</v>
      </c>
      <c r="F1212" s="661" t="s">
        <v>2621</v>
      </c>
      <c r="G1212" s="661" t="s">
        <v>2824</v>
      </c>
      <c r="H1212" s="661" t="s">
        <v>579</v>
      </c>
      <c r="I1212" s="661" t="s">
        <v>3767</v>
      </c>
      <c r="J1212" s="661" t="s">
        <v>3768</v>
      </c>
      <c r="K1212" s="661" t="s">
        <v>3769</v>
      </c>
      <c r="L1212" s="662">
        <v>0</v>
      </c>
      <c r="M1212" s="662">
        <v>0</v>
      </c>
      <c r="N1212" s="661">
        <v>17</v>
      </c>
      <c r="O1212" s="742">
        <v>10.5</v>
      </c>
      <c r="P1212" s="662">
        <v>0</v>
      </c>
      <c r="Q1212" s="677"/>
      <c r="R1212" s="661">
        <v>7</v>
      </c>
      <c r="S1212" s="677">
        <v>0.41176470588235292</v>
      </c>
      <c r="T1212" s="742">
        <v>4</v>
      </c>
      <c r="U1212" s="700">
        <v>0.38095238095238093</v>
      </c>
    </row>
    <row r="1213" spans="1:21" ht="14.4" customHeight="1" x14ac:dyDescent="0.3">
      <c r="A1213" s="660">
        <v>11</v>
      </c>
      <c r="B1213" s="661" t="s">
        <v>578</v>
      </c>
      <c r="C1213" s="661">
        <v>89301112</v>
      </c>
      <c r="D1213" s="740" t="s">
        <v>4351</v>
      </c>
      <c r="E1213" s="741" t="s">
        <v>2638</v>
      </c>
      <c r="F1213" s="661" t="s">
        <v>2621</v>
      </c>
      <c r="G1213" s="661" t="s">
        <v>2824</v>
      </c>
      <c r="H1213" s="661" t="s">
        <v>579</v>
      </c>
      <c r="I1213" s="661" t="s">
        <v>3770</v>
      </c>
      <c r="J1213" s="661" t="s">
        <v>3768</v>
      </c>
      <c r="K1213" s="661" t="s">
        <v>2958</v>
      </c>
      <c r="L1213" s="662">
        <v>0</v>
      </c>
      <c r="M1213" s="662">
        <v>0</v>
      </c>
      <c r="N1213" s="661">
        <v>5</v>
      </c>
      <c r="O1213" s="742">
        <v>4</v>
      </c>
      <c r="P1213" s="662">
        <v>0</v>
      </c>
      <c r="Q1213" s="677"/>
      <c r="R1213" s="661">
        <v>2</v>
      </c>
      <c r="S1213" s="677">
        <v>0.4</v>
      </c>
      <c r="T1213" s="742">
        <v>1</v>
      </c>
      <c r="U1213" s="700">
        <v>0.25</v>
      </c>
    </row>
    <row r="1214" spans="1:21" ht="14.4" customHeight="1" x14ac:dyDescent="0.3">
      <c r="A1214" s="660">
        <v>11</v>
      </c>
      <c r="B1214" s="661" t="s">
        <v>578</v>
      </c>
      <c r="C1214" s="661">
        <v>89301112</v>
      </c>
      <c r="D1214" s="740" t="s">
        <v>4351</v>
      </c>
      <c r="E1214" s="741" t="s">
        <v>2638</v>
      </c>
      <c r="F1214" s="661" t="s">
        <v>2621</v>
      </c>
      <c r="G1214" s="661" t="s">
        <v>2824</v>
      </c>
      <c r="H1214" s="661" t="s">
        <v>579</v>
      </c>
      <c r="I1214" s="661" t="s">
        <v>3101</v>
      </c>
      <c r="J1214" s="661" t="s">
        <v>3102</v>
      </c>
      <c r="K1214" s="661" t="s">
        <v>3100</v>
      </c>
      <c r="L1214" s="662">
        <v>0</v>
      </c>
      <c r="M1214" s="662">
        <v>0</v>
      </c>
      <c r="N1214" s="661">
        <v>1</v>
      </c>
      <c r="O1214" s="742">
        <v>1</v>
      </c>
      <c r="P1214" s="662">
        <v>0</v>
      </c>
      <c r="Q1214" s="677"/>
      <c r="R1214" s="661">
        <v>1</v>
      </c>
      <c r="S1214" s="677">
        <v>1</v>
      </c>
      <c r="T1214" s="742">
        <v>1</v>
      </c>
      <c r="U1214" s="700">
        <v>1</v>
      </c>
    </row>
    <row r="1215" spans="1:21" ht="14.4" customHeight="1" x14ac:dyDescent="0.3">
      <c r="A1215" s="660">
        <v>11</v>
      </c>
      <c r="B1215" s="661" t="s">
        <v>578</v>
      </c>
      <c r="C1215" s="661">
        <v>89301112</v>
      </c>
      <c r="D1215" s="740" t="s">
        <v>4351</v>
      </c>
      <c r="E1215" s="741" t="s">
        <v>2638</v>
      </c>
      <c r="F1215" s="661" t="s">
        <v>2621</v>
      </c>
      <c r="G1215" s="661" t="s">
        <v>2824</v>
      </c>
      <c r="H1215" s="661" t="s">
        <v>579</v>
      </c>
      <c r="I1215" s="661" t="s">
        <v>3106</v>
      </c>
      <c r="J1215" s="661" t="s">
        <v>3102</v>
      </c>
      <c r="K1215" s="661" t="s">
        <v>3107</v>
      </c>
      <c r="L1215" s="662">
        <v>188.41</v>
      </c>
      <c r="M1215" s="662">
        <v>188.41</v>
      </c>
      <c r="N1215" s="661">
        <v>1</v>
      </c>
      <c r="O1215" s="742">
        <v>1</v>
      </c>
      <c r="P1215" s="662">
        <v>188.41</v>
      </c>
      <c r="Q1215" s="677">
        <v>1</v>
      </c>
      <c r="R1215" s="661">
        <v>1</v>
      </c>
      <c r="S1215" s="677">
        <v>1</v>
      </c>
      <c r="T1215" s="742">
        <v>1</v>
      </c>
      <c r="U1215" s="700">
        <v>1</v>
      </c>
    </row>
    <row r="1216" spans="1:21" ht="14.4" customHeight="1" x14ac:dyDescent="0.3">
      <c r="A1216" s="660">
        <v>11</v>
      </c>
      <c r="B1216" s="661" t="s">
        <v>578</v>
      </c>
      <c r="C1216" s="661">
        <v>89301112</v>
      </c>
      <c r="D1216" s="740" t="s">
        <v>4351</v>
      </c>
      <c r="E1216" s="741" t="s">
        <v>2638</v>
      </c>
      <c r="F1216" s="661" t="s">
        <v>2621</v>
      </c>
      <c r="G1216" s="661" t="s">
        <v>2824</v>
      </c>
      <c r="H1216" s="661" t="s">
        <v>579</v>
      </c>
      <c r="I1216" s="661" t="s">
        <v>3771</v>
      </c>
      <c r="J1216" s="661" t="s">
        <v>2826</v>
      </c>
      <c r="K1216" s="661" t="s">
        <v>3772</v>
      </c>
      <c r="L1216" s="662">
        <v>188.41</v>
      </c>
      <c r="M1216" s="662">
        <v>188.41</v>
      </c>
      <c r="N1216" s="661">
        <v>1</v>
      </c>
      <c r="O1216" s="742">
        <v>1</v>
      </c>
      <c r="P1216" s="662"/>
      <c r="Q1216" s="677">
        <v>0</v>
      </c>
      <c r="R1216" s="661"/>
      <c r="S1216" s="677">
        <v>0</v>
      </c>
      <c r="T1216" s="742"/>
      <c r="U1216" s="700">
        <v>0</v>
      </c>
    </row>
    <row r="1217" spans="1:21" ht="14.4" customHeight="1" x14ac:dyDescent="0.3">
      <c r="A1217" s="660">
        <v>11</v>
      </c>
      <c r="B1217" s="661" t="s">
        <v>578</v>
      </c>
      <c r="C1217" s="661">
        <v>89301112</v>
      </c>
      <c r="D1217" s="740" t="s">
        <v>4351</v>
      </c>
      <c r="E1217" s="741" t="s">
        <v>2638</v>
      </c>
      <c r="F1217" s="661" t="s">
        <v>2621</v>
      </c>
      <c r="G1217" s="661" t="s">
        <v>2824</v>
      </c>
      <c r="H1217" s="661" t="s">
        <v>579</v>
      </c>
      <c r="I1217" s="661" t="s">
        <v>3773</v>
      </c>
      <c r="J1217" s="661" t="s">
        <v>3774</v>
      </c>
      <c r="K1217" s="661" t="s">
        <v>3775</v>
      </c>
      <c r="L1217" s="662">
        <v>67.489999999999995</v>
      </c>
      <c r="M1217" s="662">
        <v>67.489999999999995</v>
      </c>
      <c r="N1217" s="661">
        <v>1</v>
      </c>
      <c r="O1217" s="742">
        <v>1</v>
      </c>
      <c r="P1217" s="662">
        <v>67.489999999999995</v>
      </c>
      <c r="Q1217" s="677">
        <v>1</v>
      </c>
      <c r="R1217" s="661">
        <v>1</v>
      </c>
      <c r="S1217" s="677">
        <v>1</v>
      </c>
      <c r="T1217" s="742">
        <v>1</v>
      </c>
      <c r="U1217" s="700">
        <v>1</v>
      </c>
    </row>
    <row r="1218" spans="1:21" ht="14.4" customHeight="1" x14ac:dyDescent="0.3">
      <c r="A1218" s="660">
        <v>11</v>
      </c>
      <c r="B1218" s="661" t="s">
        <v>578</v>
      </c>
      <c r="C1218" s="661">
        <v>89301112</v>
      </c>
      <c r="D1218" s="740" t="s">
        <v>4351</v>
      </c>
      <c r="E1218" s="741" t="s">
        <v>2638</v>
      </c>
      <c r="F1218" s="661" t="s">
        <v>2621</v>
      </c>
      <c r="G1218" s="661" t="s">
        <v>2707</v>
      </c>
      <c r="H1218" s="661" t="s">
        <v>1059</v>
      </c>
      <c r="I1218" s="661" t="s">
        <v>2708</v>
      </c>
      <c r="J1218" s="661" t="s">
        <v>2709</v>
      </c>
      <c r="K1218" s="661" t="s">
        <v>2710</v>
      </c>
      <c r="L1218" s="662">
        <v>41.55</v>
      </c>
      <c r="M1218" s="662">
        <v>166.2</v>
      </c>
      <c r="N1218" s="661">
        <v>4</v>
      </c>
      <c r="O1218" s="742">
        <v>2</v>
      </c>
      <c r="P1218" s="662">
        <v>83.1</v>
      </c>
      <c r="Q1218" s="677">
        <v>0.5</v>
      </c>
      <c r="R1218" s="661">
        <v>2</v>
      </c>
      <c r="S1218" s="677">
        <v>0.5</v>
      </c>
      <c r="T1218" s="742">
        <v>1</v>
      </c>
      <c r="U1218" s="700">
        <v>0.5</v>
      </c>
    </row>
    <row r="1219" spans="1:21" ht="14.4" customHeight="1" x14ac:dyDescent="0.3">
      <c r="A1219" s="660">
        <v>11</v>
      </c>
      <c r="B1219" s="661" t="s">
        <v>578</v>
      </c>
      <c r="C1219" s="661">
        <v>89301112</v>
      </c>
      <c r="D1219" s="740" t="s">
        <v>4351</v>
      </c>
      <c r="E1219" s="741" t="s">
        <v>2638</v>
      </c>
      <c r="F1219" s="661" t="s">
        <v>2621</v>
      </c>
      <c r="G1219" s="661" t="s">
        <v>2881</v>
      </c>
      <c r="H1219" s="661" t="s">
        <v>579</v>
      </c>
      <c r="I1219" s="661" t="s">
        <v>2978</v>
      </c>
      <c r="J1219" s="661" t="s">
        <v>2883</v>
      </c>
      <c r="K1219" s="661" t="s">
        <v>2979</v>
      </c>
      <c r="L1219" s="662">
        <v>166.97</v>
      </c>
      <c r="M1219" s="662">
        <v>500.90999999999997</v>
      </c>
      <c r="N1219" s="661">
        <v>3</v>
      </c>
      <c r="O1219" s="742">
        <v>1</v>
      </c>
      <c r="P1219" s="662">
        <v>500.90999999999997</v>
      </c>
      <c r="Q1219" s="677">
        <v>1</v>
      </c>
      <c r="R1219" s="661">
        <v>3</v>
      </c>
      <c r="S1219" s="677">
        <v>1</v>
      </c>
      <c r="T1219" s="742">
        <v>1</v>
      </c>
      <c r="U1219" s="700">
        <v>1</v>
      </c>
    </row>
    <row r="1220" spans="1:21" ht="14.4" customHeight="1" x14ac:dyDescent="0.3">
      <c r="A1220" s="660">
        <v>11</v>
      </c>
      <c r="B1220" s="661" t="s">
        <v>578</v>
      </c>
      <c r="C1220" s="661">
        <v>89301112</v>
      </c>
      <c r="D1220" s="740" t="s">
        <v>4351</v>
      </c>
      <c r="E1220" s="741" t="s">
        <v>2638</v>
      </c>
      <c r="F1220" s="661" t="s">
        <v>2621</v>
      </c>
      <c r="G1220" s="661" t="s">
        <v>2881</v>
      </c>
      <c r="H1220" s="661" t="s">
        <v>579</v>
      </c>
      <c r="I1220" s="661" t="s">
        <v>2882</v>
      </c>
      <c r="J1220" s="661" t="s">
        <v>2883</v>
      </c>
      <c r="K1220" s="661" t="s">
        <v>2884</v>
      </c>
      <c r="L1220" s="662">
        <v>0</v>
      </c>
      <c r="M1220" s="662">
        <v>0</v>
      </c>
      <c r="N1220" s="661">
        <v>7</v>
      </c>
      <c r="O1220" s="742">
        <v>7</v>
      </c>
      <c r="P1220" s="662">
        <v>0</v>
      </c>
      <c r="Q1220" s="677"/>
      <c r="R1220" s="661">
        <v>5</v>
      </c>
      <c r="S1220" s="677">
        <v>0.7142857142857143</v>
      </c>
      <c r="T1220" s="742">
        <v>5</v>
      </c>
      <c r="U1220" s="700">
        <v>0.7142857142857143</v>
      </c>
    </row>
    <row r="1221" spans="1:21" ht="14.4" customHeight="1" x14ac:dyDescent="0.3">
      <c r="A1221" s="660">
        <v>11</v>
      </c>
      <c r="B1221" s="661" t="s">
        <v>578</v>
      </c>
      <c r="C1221" s="661">
        <v>89301112</v>
      </c>
      <c r="D1221" s="740" t="s">
        <v>4351</v>
      </c>
      <c r="E1221" s="741" t="s">
        <v>2638</v>
      </c>
      <c r="F1221" s="661" t="s">
        <v>2621</v>
      </c>
      <c r="G1221" s="661" t="s">
        <v>2729</v>
      </c>
      <c r="H1221" s="661" t="s">
        <v>579</v>
      </c>
      <c r="I1221" s="661" t="s">
        <v>3776</v>
      </c>
      <c r="J1221" s="661" t="s">
        <v>3649</v>
      </c>
      <c r="K1221" s="661" t="s">
        <v>2958</v>
      </c>
      <c r="L1221" s="662">
        <v>0</v>
      </c>
      <c r="M1221" s="662">
        <v>0</v>
      </c>
      <c r="N1221" s="661">
        <v>1</v>
      </c>
      <c r="O1221" s="742">
        <v>0.5</v>
      </c>
      <c r="P1221" s="662">
        <v>0</v>
      </c>
      <c r="Q1221" s="677"/>
      <c r="R1221" s="661">
        <v>1</v>
      </c>
      <c r="S1221" s="677">
        <v>1</v>
      </c>
      <c r="T1221" s="742">
        <v>0.5</v>
      </c>
      <c r="U1221" s="700">
        <v>1</v>
      </c>
    </row>
    <row r="1222" spans="1:21" ht="14.4" customHeight="1" x14ac:dyDescent="0.3">
      <c r="A1222" s="660">
        <v>11</v>
      </c>
      <c r="B1222" s="661" t="s">
        <v>578</v>
      </c>
      <c r="C1222" s="661">
        <v>89301112</v>
      </c>
      <c r="D1222" s="740" t="s">
        <v>4351</v>
      </c>
      <c r="E1222" s="741" t="s">
        <v>2638</v>
      </c>
      <c r="F1222" s="661" t="s">
        <v>2621</v>
      </c>
      <c r="G1222" s="661" t="s">
        <v>2729</v>
      </c>
      <c r="H1222" s="661" t="s">
        <v>579</v>
      </c>
      <c r="I1222" s="661" t="s">
        <v>914</v>
      </c>
      <c r="J1222" s="661" t="s">
        <v>915</v>
      </c>
      <c r="K1222" s="661" t="s">
        <v>2730</v>
      </c>
      <c r="L1222" s="662">
        <v>63.67</v>
      </c>
      <c r="M1222" s="662">
        <v>2546.8000000000002</v>
      </c>
      <c r="N1222" s="661">
        <v>40</v>
      </c>
      <c r="O1222" s="742">
        <v>17</v>
      </c>
      <c r="P1222" s="662">
        <v>1591.75</v>
      </c>
      <c r="Q1222" s="677">
        <v>0.625</v>
      </c>
      <c r="R1222" s="661">
        <v>25</v>
      </c>
      <c r="S1222" s="677">
        <v>0.625</v>
      </c>
      <c r="T1222" s="742">
        <v>10.5</v>
      </c>
      <c r="U1222" s="700">
        <v>0.61764705882352944</v>
      </c>
    </row>
    <row r="1223" spans="1:21" ht="14.4" customHeight="1" x14ac:dyDescent="0.3">
      <c r="A1223" s="660">
        <v>11</v>
      </c>
      <c r="B1223" s="661" t="s">
        <v>578</v>
      </c>
      <c r="C1223" s="661">
        <v>89301112</v>
      </c>
      <c r="D1223" s="740" t="s">
        <v>4351</v>
      </c>
      <c r="E1223" s="741" t="s">
        <v>2638</v>
      </c>
      <c r="F1223" s="661" t="s">
        <v>2621</v>
      </c>
      <c r="G1223" s="661" t="s">
        <v>3510</v>
      </c>
      <c r="H1223" s="661" t="s">
        <v>579</v>
      </c>
      <c r="I1223" s="661" t="s">
        <v>3777</v>
      </c>
      <c r="J1223" s="661" t="s">
        <v>3512</v>
      </c>
      <c r="K1223" s="661"/>
      <c r="L1223" s="662">
        <v>0</v>
      </c>
      <c r="M1223" s="662">
        <v>0</v>
      </c>
      <c r="N1223" s="661">
        <v>1</v>
      </c>
      <c r="O1223" s="742">
        <v>0.5</v>
      </c>
      <c r="P1223" s="662">
        <v>0</v>
      </c>
      <c r="Q1223" s="677"/>
      <c r="R1223" s="661">
        <v>1</v>
      </c>
      <c r="S1223" s="677">
        <v>1</v>
      </c>
      <c r="T1223" s="742">
        <v>0.5</v>
      </c>
      <c r="U1223" s="700">
        <v>1</v>
      </c>
    </row>
    <row r="1224" spans="1:21" ht="14.4" customHeight="1" x14ac:dyDescent="0.3">
      <c r="A1224" s="660">
        <v>11</v>
      </c>
      <c r="B1224" s="661" t="s">
        <v>578</v>
      </c>
      <c r="C1224" s="661">
        <v>89301112</v>
      </c>
      <c r="D1224" s="740" t="s">
        <v>4351</v>
      </c>
      <c r="E1224" s="741" t="s">
        <v>2638</v>
      </c>
      <c r="F1224" s="661" t="s">
        <v>2621</v>
      </c>
      <c r="G1224" s="661" t="s">
        <v>3120</v>
      </c>
      <c r="H1224" s="661" t="s">
        <v>579</v>
      </c>
      <c r="I1224" s="661" t="s">
        <v>1822</v>
      </c>
      <c r="J1224" s="661" t="s">
        <v>1823</v>
      </c>
      <c r="K1224" s="661" t="s">
        <v>3121</v>
      </c>
      <c r="L1224" s="662">
        <v>50.27</v>
      </c>
      <c r="M1224" s="662">
        <v>100.54</v>
      </c>
      <c r="N1224" s="661">
        <v>2</v>
      </c>
      <c r="O1224" s="742">
        <v>1.5</v>
      </c>
      <c r="P1224" s="662">
        <v>50.27</v>
      </c>
      <c r="Q1224" s="677">
        <v>0.5</v>
      </c>
      <c r="R1224" s="661">
        <v>1</v>
      </c>
      <c r="S1224" s="677">
        <v>0.5</v>
      </c>
      <c r="T1224" s="742">
        <v>1</v>
      </c>
      <c r="U1224" s="700">
        <v>0.66666666666666663</v>
      </c>
    </row>
    <row r="1225" spans="1:21" ht="14.4" customHeight="1" x14ac:dyDescent="0.3">
      <c r="A1225" s="660">
        <v>11</v>
      </c>
      <c r="B1225" s="661" t="s">
        <v>578</v>
      </c>
      <c r="C1225" s="661">
        <v>89301112</v>
      </c>
      <c r="D1225" s="740" t="s">
        <v>4351</v>
      </c>
      <c r="E1225" s="741" t="s">
        <v>2638</v>
      </c>
      <c r="F1225" s="661" t="s">
        <v>2621</v>
      </c>
      <c r="G1225" s="661" t="s">
        <v>3120</v>
      </c>
      <c r="H1225" s="661" t="s">
        <v>579</v>
      </c>
      <c r="I1225" s="661" t="s">
        <v>3778</v>
      </c>
      <c r="J1225" s="661" t="s">
        <v>1823</v>
      </c>
      <c r="K1225" s="661" t="s">
        <v>3779</v>
      </c>
      <c r="L1225" s="662">
        <v>58.1</v>
      </c>
      <c r="M1225" s="662">
        <v>58.1</v>
      </c>
      <c r="N1225" s="661">
        <v>1</v>
      </c>
      <c r="O1225" s="742">
        <v>0.5</v>
      </c>
      <c r="P1225" s="662"/>
      <c r="Q1225" s="677">
        <v>0</v>
      </c>
      <c r="R1225" s="661"/>
      <c r="S1225" s="677">
        <v>0</v>
      </c>
      <c r="T1225" s="742"/>
      <c r="U1225" s="700">
        <v>0</v>
      </c>
    </row>
    <row r="1226" spans="1:21" ht="14.4" customHeight="1" x14ac:dyDescent="0.3">
      <c r="A1226" s="660">
        <v>11</v>
      </c>
      <c r="B1226" s="661" t="s">
        <v>578</v>
      </c>
      <c r="C1226" s="661">
        <v>89301112</v>
      </c>
      <c r="D1226" s="740" t="s">
        <v>4351</v>
      </c>
      <c r="E1226" s="741" t="s">
        <v>2638</v>
      </c>
      <c r="F1226" s="661" t="s">
        <v>2621</v>
      </c>
      <c r="G1226" s="661" t="s">
        <v>2662</v>
      </c>
      <c r="H1226" s="661" t="s">
        <v>579</v>
      </c>
      <c r="I1226" s="661" t="s">
        <v>839</v>
      </c>
      <c r="J1226" s="661" t="s">
        <v>840</v>
      </c>
      <c r="K1226" s="661" t="s">
        <v>2663</v>
      </c>
      <c r="L1226" s="662">
        <v>0</v>
      </c>
      <c r="M1226" s="662">
        <v>0</v>
      </c>
      <c r="N1226" s="661">
        <v>1</v>
      </c>
      <c r="O1226" s="742">
        <v>0.5</v>
      </c>
      <c r="P1226" s="662">
        <v>0</v>
      </c>
      <c r="Q1226" s="677"/>
      <c r="R1226" s="661">
        <v>1</v>
      </c>
      <c r="S1226" s="677">
        <v>1</v>
      </c>
      <c r="T1226" s="742">
        <v>0.5</v>
      </c>
      <c r="U1226" s="700">
        <v>1</v>
      </c>
    </row>
    <row r="1227" spans="1:21" ht="14.4" customHeight="1" x14ac:dyDescent="0.3">
      <c r="A1227" s="660">
        <v>11</v>
      </c>
      <c r="B1227" s="661" t="s">
        <v>578</v>
      </c>
      <c r="C1227" s="661">
        <v>89301112</v>
      </c>
      <c r="D1227" s="740" t="s">
        <v>4351</v>
      </c>
      <c r="E1227" s="741" t="s">
        <v>2638</v>
      </c>
      <c r="F1227" s="661" t="s">
        <v>2621</v>
      </c>
      <c r="G1227" s="661" t="s">
        <v>2984</v>
      </c>
      <c r="H1227" s="661" t="s">
        <v>579</v>
      </c>
      <c r="I1227" s="661" t="s">
        <v>2985</v>
      </c>
      <c r="J1227" s="661" t="s">
        <v>2986</v>
      </c>
      <c r="K1227" s="661" t="s">
        <v>2958</v>
      </c>
      <c r="L1227" s="662">
        <v>77.08</v>
      </c>
      <c r="M1227" s="662">
        <v>308.32</v>
      </c>
      <c r="N1227" s="661">
        <v>4</v>
      </c>
      <c r="O1227" s="742">
        <v>2.5</v>
      </c>
      <c r="P1227" s="662">
        <v>154.16</v>
      </c>
      <c r="Q1227" s="677">
        <v>0.5</v>
      </c>
      <c r="R1227" s="661">
        <v>2</v>
      </c>
      <c r="S1227" s="677">
        <v>0.5</v>
      </c>
      <c r="T1227" s="742">
        <v>2</v>
      </c>
      <c r="U1227" s="700">
        <v>0.8</v>
      </c>
    </row>
    <row r="1228" spans="1:21" ht="14.4" customHeight="1" x14ac:dyDescent="0.3">
      <c r="A1228" s="660">
        <v>11</v>
      </c>
      <c r="B1228" s="661" t="s">
        <v>578</v>
      </c>
      <c r="C1228" s="661">
        <v>89301112</v>
      </c>
      <c r="D1228" s="740" t="s">
        <v>4351</v>
      </c>
      <c r="E1228" s="741" t="s">
        <v>2638</v>
      </c>
      <c r="F1228" s="661" t="s">
        <v>2621</v>
      </c>
      <c r="G1228" s="661" t="s">
        <v>2742</v>
      </c>
      <c r="H1228" s="661" t="s">
        <v>1059</v>
      </c>
      <c r="I1228" s="661" t="s">
        <v>3780</v>
      </c>
      <c r="J1228" s="661" t="s">
        <v>2761</v>
      </c>
      <c r="K1228" s="661" t="s">
        <v>3781</v>
      </c>
      <c r="L1228" s="662">
        <v>0</v>
      </c>
      <c r="M1228" s="662">
        <v>0</v>
      </c>
      <c r="N1228" s="661">
        <v>2</v>
      </c>
      <c r="O1228" s="742">
        <v>1</v>
      </c>
      <c r="P1228" s="662">
        <v>0</v>
      </c>
      <c r="Q1228" s="677"/>
      <c r="R1228" s="661">
        <v>2</v>
      </c>
      <c r="S1228" s="677">
        <v>1</v>
      </c>
      <c r="T1228" s="742">
        <v>1</v>
      </c>
      <c r="U1228" s="700">
        <v>1</v>
      </c>
    </row>
    <row r="1229" spans="1:21" ht="14.4" customHeight="1" x14ac:dyDescent="0.3">
      <c r="A1229" s="660">
        <v>11</v>
      </c>
      <c r="B1229" s="661" t="s">
        <v>578</v>
      </c>
      <c r="C1229" s="661">
        <v>89301112</v>
      </c>
      <c r="D1229" s="740" t="s">
        <v>4351</v>
      </c>
      <c r="E1229" s="741" t="s">
        <v>2638</v>
      </c>
      <c r="F1229" s="661" t="s">
        <v>2621</v>
      </c>
      <c r="G1229" s="661" t="s">
        <v>2666</v>
      </c>
      <c r="H1229" s="661" t="s">
        <v>1059</v>
      </c>
      <c r="I1229" s="661" t="s">
        <v>1258</v>
      </c>
      <c r="J1229" s="661" t="s">
        <v>1259</v>
      </c>
      <c r="K1229" s="661" t="s">
        <v>1260</v>
      </c>
      <c r="L1229" s="662">
        <v>154.01</v>
      </c>
      <c r="M1229" s="662">
        <v>154.01</v>
      </c>
      <c r="N1229" s="661">
        <v>1</v>
      </c>
      <c r="O1229" s="742">
        <v>1</v>
      </c>
      <c r="P1229" s="662">
        <v>154.01</v>
      </c>
      <c r="Q1229" s="677">
        <v>1</v>
      </c>
      <c r="R1229" s="661">
        <v>1</v>
      </c>
      <c r="S1229" s="677">
        <v>1</v>
      </c>
      <c r="T1229" s="742">
        <v>1</v>
      </c>
      <c r="U1229" s="700">
        <v>1</v>
      </c>
    </row>
    <row r="1230" spans="1:21" ht="14.4" customHeight="1" x14ac:dyDescent="0.3">
      <c r="A1230" s="660">
        <v>11</v>
      </c>
      <c r="B1230" s="661" t="s">
        <v>578</v>
      </c>
      <c r="C1230" s="661">
        <v>89301112</v>
      </c>
      <c r="D1230" s="740" t="s">
        <v>4351</v>
      </c>
      <c r="E1230" s="741" t="s">
        <v>2638</v>
      </c>
      <c r="F1230" s="661" t="s">
        <v>2621</v>
      </c>
      <c r="G1230" s="661" t="s">
        <v>3236</v>
      </c>
      <c r="H1230" s="661" t="s">
        <v>1059</v>
      </c>
      <c r="I1230" s="661" t="s">
        <v>3415</v>
      </c>
      <c r="J1230" s="661" t="s">
        <v>3416</v>
      </c>
      <c r="K1230" s="661" t="s">
        <v>3417</v>
      </c>
      <c r="L1230" s="662">
        <v>647.77</v>
      </c>
      <c r="M1230" s="662">
        <v>647.77</v>
      </c>
      <c r="N1230" s="661">
        <v>1</v>
      </c>
      <c r="O1230" s="742">
        <v>0.5</v>
      </c>
      <c r="P1230" s="662">
        <v>647.77</v>
      </c>
      <c r="Q1230" s="677">
        <v>1</v>
      </c>
      <c r="R1230" s="661">
        <v>1</v>
      </c>
      <c r="S1230" s="677">
        <v>1</v>
      </c>
      <c r="T1230" s="742">
        <v>0.5</v>
      </c>
      <c r="U1230" s="700">
        <v>1</v>
      </c>
    </row>
    <row r="1231" spans="1:21" ht="14.4" customHeight="1" x14ac:dyDescent="0.3">
      <c r="A1231" s="660">
        <v>11</v>
      </c>
      <c r="B1231" s="661" t="s">
        <v>578</v>
      </c>
      <c r="C1231" s="661">
        <v>89301112</v>
      </c>
      <c r="D1231" s="740" t="s">
        <v>4351</v>
      </c>
      <c r="E1231" s="741" t="s">
        <v>2638</v>
      </c>
      <c r="F1231" s="661" t="s">
        <v>2621</v>
      </c>
      <c r="G1231" s="661" t="s">
        <v>3151</v>
      </c>
      <c r="H1231" s="661" t="s">
        <v>579</v>
      </c>
      <c r="I1231" s="661" t="s">
        <v>3782</v>
      </c>
      <c r="J1231" s="661" t="s">
        <v>3783</v>
      </c>
      <c r="K1231" s="661" t="s">
        <v>2466</v>
      </c>
      <c r="L1231" s="662">
        <v>64.13</v>
      </c>
      <c r="M1231" s="662">
        <v>256.52</v>
      </c>
      <c r="N1231" s="661">
        <v>4</v>
      </c>
      <c r="O1231" s="742">
        <v>3.5</v>
      </c>
      <c r="P1231" s="662">
        <v>192.39</v>
      </c>
      <c r="Q1231" s="677">
        <v>0.75</v>
      </c>
      <c r="R1231" s="661">
        <v>3</v>
      </c>
      <c r="S1231" s="677">
        <v>0.75</v>
      </c>
      <c r="T1231" s="742">
        <v>2.5</v>
      </c>
      <c r="U1231" s="700">
        <v>0.7142857142857143</v>
      </c>
    </row>
    <row r="1232" spans="1:21" ht="14.4" customHeight="1" x14ac:dyDescent="0.3">
      <c r="A1232" s="660">
        <v>11</v>
      </c>
      <c r="B1232" s="661" t="s">
        <v>578</v>
      </c>
      <c r="C1232" s="661">
        <v>89301112</v>
      </c>
      <c r="D1232" s="740" t="s">
        <v>4351</v>
      </c>
      <c r="E1232" s="741" t="s">
        <v>2638</v>
      </c>
      <c r="F1232" s="661" t="s">
        <v>2621</v>
      </c>
      <c r="G1232" s="661" t="s">
        <v>2997</v>
      </c>
      <c r="H1232" s="661" t="s">
        <v>1059</v>
      </c>
      <c r="I1232" s="661" t="s">
        <v>2998</v>
      </c>
      <c r="J1232" s="661" t="s">
        <v>1548</v>
      </c>
      <c r="K1232" s="661" t="s">
        <v>2999</v>
      </c>
      <c r="L1232" s="662">
        <v>193.26</v>
      </c>
      <c r="M1232" s="662">
        <v>193.26</v>
      </c>
      <c r="N1232" s="661">
        <v>1</v>
      </c>
      <c r="O1232" s="742">
        <v>1</v>
      </c>
      <c r="P1232" s="662">
        <v>193.26</v>
      </c>
      <c r="Q1232" s="677">
        <v>1</v>
      </c>
      <c r="R1232" s="661">
        <v>1</v>
      </c>
      <c r="S1232" s="677">
        <v>1</v>
      </c>
      <c r="T1232" s="742">
        <v>1</v>
      </c>
      <c r="U1232" s="700">
        <v>1</v>
      </c>
    </row>
    <row r="1233" spans="1:21" ht="14.4" customHeight="1" x14ac:dyDescent="0.3">
      <c r="A1233" s="660">
        <v>11</v>
      </c>
      <c r="B1233" s="661" t="s">
        <v>578</v>
      </c>
      <c r="C1233" s="661">
        <v>89301112</v>
      </c>
      <c r="D1233" s="740" t="s">
        <v>4351</v>
      </c>
      <c r="E1233" s="741" t="s">
        <v>2638</v>
      </c>
      <c r="F1233" s="661" t="s">
        <v>2621</v>
      </c>
      <c r="G1233" s="661" t="s">
        <v>2997</v>
      </c>
      <c r="H1233" s="661" t="s">
        <v>1059</v>
      </c>
      <c r="I1233" s="661" t="s">
        <v>2998</v>
      </c>
      <c r="J1233" s="661" t="s">
        <v>1548</v>
      </c>
      <c r="K1233" s="661" t="s">
        <v>2999</v>
      </c>
      <c r="L1233" s="662">
        <v>101.24</v>
      </c>
      <c r="M1233" s="662">
        <v>101.24</v>
      </c>
      <c r="N1233" s="661">
        <v>1</v>
      </c>
      <c r="O1233" s="742">
        <v>1</v>
      </c>
      <c r="P1233" s="662">
        <v>101.24</v>
      </c>
      <c r="Q1233" s="677">
        <v>1</v>
      </c>
      <c r="R1233" s="661">
        <v>1</v>
      </c>
      <c r="S1233" s="677">
        <v>1</v>
      </c>
      <c r="T1233" s="742">
        <v>1</v>
      </c>
      <c r="U1233" s="700">
        <v>1</v>
      </c>
    </row>
    <row r="1234" spans="1:21" ht="14.4" customHeight="1" x14ac:dyDescent="0.3">
      <c r="A1234" s="660">
        <v>11</v>
      </c>
      <c r="B1234" s="661" t="s">
        <v>578</v>
      </c>
      <c r="C1234" s="661">
        <v>89301112</v>
      </c>
      <c r="D1234" s="740" t="s">
        <v>4351</v>
      </c>
      <c r="E1234" s="741" t="s">
        <v>2638</v>
      </c>
      <c r="F1234" s="661" t="s">
        <v>2621</v>
      </c>
      <c r="G1234" s="661" t="s">
        <v>2667</v>
      </c>
      <c r="H1234" s="661" t="s">
        <v>1059</v>
      </c>
      <c r="I1234" s="661" t="s">
        <v>1173</v>
      </c>
      <c r="J1234" s="661" t="s">
        <v>1078</v>
      </c>
      <c r="K1234" s="661" t="s">
        <v>1174</v>
      </c>
      <c r="L1234" s="662">
        <v>625.29</v>
      </c>
      <c r="M1234" s="662">
        <v>4377.03</v>
      </c>
      <c r="N1234" s="661">
        <v>7</v>
      </c>
      <c r="O1234" s="742">
        <v>5</v>
      </c>
      <c r="P1234" s="662">
        <v>2501.16</v>
      </c>
      <c r="Q1234" s="677">
        <v>0.5714285714285714</v>
      </c>
      <c r="R1234" s="661">
        <v>4</v>
      </c>
      <c r="S1234" s="677">
        <v>0.5714285714285714</v>
      </c>
      <c r="T1234" s="742">
        <v>2</v>
      </c>
      <c r="U1234" s="700">
        <v>0.4</v>
      </c>
    </row>
    <row r="1235" spans="1:21" ht="14.4" customHeight="1" x14ac:dyDescent="0.3">
      <c r="A1235" s="660">
        <v>11</v>
      </c>
      <c r="B1235" s="661" t="s">
        <v>578</v>
      </c>
      <c r="C1235" s="661">
        <v>89301112</v>
      </c>
      <c r="D1235" s="740" t="s">
        <v>4351</v>
      </c>
      <c r="E1235" s="741" t="s">
        <v>2638</v>
      </c>
      <c r="F1235" s="661" t="s">
        <v>2621</v>
      </c>
      <c r="G1235" s="661" t="s">
        <v>2667</v>
      </c>
      <c r="H1235" s="661" t="s">
        <v>1059</v>
      </c>
      <c r="I1235" s="661" t="s">
        <v>2864</v>
      </c>
      <c r="J1235" s="661" t="s">
        <v>1078</v>
      </c>
      <c r="K1235" s="661" t="s">
        <v>2865</v>
      </c>
      <c r="L1235" s="662">
        <v>187.59</v>
      </c>
      <c r="M1235" s="662">
        <v>187.59</v>
      </c>
      <c r="N1235" s="661">
        <v>1</v>
      </c>
      <c r="O1235" s="742">
        <v>1</v>
      </c>
      <c r="P1235" s="662">
        <v>187.59</v>
      </c>
      <c r="Q1235" s="677">
        <v>1</v>
      </c>
      <c r="R1235" s="661">
        <v>1</v>
      </c>
      <c r="S1235" s="677">
        <v>1</v>
      </c>
      <c r="T1235" s="742">
        <v>1</v>
      </c>
      <c r="U1235" s="700">
        <v>1</v>
      </c>
    </row>
    <row r="1236" spans="1:21" ht="14.4" customHeight="1" x14ac:dyDescent="0.3">
      <c r="A1236" s="660">
        <v>11</v>
      </c>
      <c r="B1236" s="661" t="s">
        <v>578</v>
      </c>
      <c r="C1236" s="661">
        <v>89301112</v>
      </c>
      <c r="D1236" s="740" t="s">
        <v>4351</v>
      </c>
      <c r="E1236" s="741" t="s">
        <v>2638</v>
      </c>
      <c r="F1236" s="661" t="s">
        <v>2621</v>
      </c>
      <c r="G1236" s="661" t="s">
        <v>2667</v>
      </c>
      <c r="H1236" s="661" t="s">
        <v>1059</v>
      </c>
      <c r="I1236" s="661" t="s">
        <v>1077</v>
      </c>
      <c r="J1236" s="661" t="s">
        <v>1078</v>
      </c>
      <c r="K1236" s="661" t="s">
        <v>1079</v>
      </c>
      <c r="L1236" s="662">
        <v>937.93</v>
      </c>
      <c r="M1236" s="662">
        <v>13131.02</v>
      </c>
      <c r="N1236" s="661">
        <v>14</v>
      </c>
      <c r="O1236" s="742">
        <v>8</v>
      </c>
      <c r="P1236" s="662">
        <v>13131.02</v>
      </c>
      <c r="Q1236" s="677">
        <v>1</v>
      </c>
      <c r="R1236" s="661">
        <v>14</v>
      </c>
      <c r="S1236" s="677">
        <v>1</v>
      </c>
      <c r="T1236" s="742">
        <v>8</v>
      </c>
      <c r="U1236" s="700">
        <v>1</v>
      </c>
    </row>
    <row r="1237" spans="1:21" ht="14.4" customHeight="1" x14ac:dyDescent="0.3">
      <c r="A1237" s="660">
        <v>11</v>
      </c>
      <c r="B1237" s="661" t="s">
        <v>578</v>
      </c>
      <c r="C1237" s="661">
        <v>89301112</v>
      </c>
      <c r="D1237" s="740" t="s">
        <v>4351</v>
      </c>
      <c r="E1237" s="741" t="s">
        <v>2638</v>
      </c>
      <c r="F1237" s="661" t="s">
        <v>2621</v>
      </c>
      <c r="G1237" s="661" t="s">
        <v>2667</v>
      </c>
      <c r="H1237" s="661" t="s">
        <v>1059</v>
      </c>
      <c r="I1237" s="661" t="s">
        <v>1081</v>
      </c>
      <c r="J1237" s="661" t="s">
        <v>1078</v>
      </c>
      <c r="K1237" s="661" t="s">
        <v>1082</v>
      </c>
      <c r="L1237" s="662">
        <v>1166.47</v>
      </c>
      <c r="M1237" s="662">
        <v>1166.47</v>
      </c>
      <c r="N1237" s="661">
        <v>1</v>
      </c>
      <c r="O1237" s="742">
        <v>1</v>
      </c>
      <c r="P1237" s="662">
        <v>1166.47</v>
      </c>
      <c r="Q1237" s="677">
        <v>1</v>
      </c>
      <c r="R1237" s="661">
        <v>1</v>
      </c>
      <c r="S1237" s="677">
        <v>1</v>
      </c>
      <c r="T1237" s="742">
        <v>1</v>
      </c>
      <c r="U1237" s="700">
        <v>1</v>
      </c>
    </row>
    <row r="1238" spans="1:21" ht="14.4" customHeight="1" x14ac:dyDescent="0.3">
      <c r="A1238" s="660">
        <v>11</v>
      </c>
      <c r="B1238" s="661" t="s">
        <v>578</v>
      </c>
      <c r="C1238" s="661">
        <v>89301112</v>
      </c>
      <c r="D1238" s="740" t="s">
        <v>4351</v>
      </c>
      <c r="E1238" s="741" t="s">
        <v>2638</v>
      </c>
      <c r="F1238" s="661" t="s">
        <v>2621</v>
      </c>
      <c r="G1238" s="661" t="s">
        <v>2668</v>
      </c>
      <c r="H1238" s="661" t="s">
        <v>1059</v>
      </c>
      <c r="I1238" s="661" t="s">
        <v>1064</v>
      </c>
      <c r="J1238" s="661" t="s">
        <v>612</v>
      </c>
      <c r="K1238" s="661" t="s">
        <v>613</v>
      </c>
      <c r="L1238" s="662">
        <v>96.63</v>
      </c>
      <c r="M1238" s="662">
        <v>7537.1400000000049</v>
      </c>
      <c r="N1238" s="661">
        <v>78</v>
      </c>
      <c r="O1238" s="742">
        <v>62</v>
      </c>
      <c r="P1238" s="662">
        <v>4928.1300000000037</v>
      </c>
      <c r="Q1238" s="677">
        <v>0.65384615384615397</v>
      </c>
      <c r="R1238" s="661">
        <v>51</v>
      </c>
      <c r="S1238" s="677">
        <v>0.65384615384615385</v>
      </c>
      <c r="T1238" s="742">
        <v>40.5</v>
      </c>
      <c r="U1238" s="700">
        <v>0.65322580645161288</v>
      </c>
    </row>
    <row r="1239" spans="1:21" ht="14.4" customHeight="1" x14ac:dyDescent="0.3">
      <c r="A1239" s="660">
        <v>11</v>
      </c>
      <c r="B1239" s="661" t="s">
        <v>578</v>
      </c>
      <c r="C1239" s="661">
        <v>89301112</v>
      </c>
      <c r="D1239" s="740" t="s">
        <v>4351</v>
      </c>
      <c r="E1239" s="741" t="s">
        <v>2638</v>
      </c>
      <c r="F1239" s="661" t="s">
        <v>2621</v>
      </c>
      <c r="G1239" s="661" t="s">
        <v>2668</v>
      </c>
      <c r="H1239" s="661" t="s">
        <v>1059</v>
      </c>
      <c r="I1239" s="661" t="s">
        <v>1064</v>
      </c>
      <c r="J1239" s="661" t="s">
        <v>612</v>
      </c>
      <c r="K1239" s="661" t="s">
        <v>613</v>
      </c>
      <c r="L1239" s="662">
        <v>59.55</v>
      </c>
      <c r="M1239" s="662">
        <v>1369.6499999999999</v>
      </c>
      <c r="N1239" s="661">
        <v>23</v>
      </c>
      <c r="O1239" s="742">
        <v>19</v>
      </c>
      <c r="P1239" s="662">
        <v>833.69999999999982</v>
      </c>
      <c r="Q1239" s="677">
        <v>0.60869565217391297</v>
      </c>
      <c r="R1239" s="661">
        <v>14</v>
      </c>
      <c r="S1239" s="677">
        <v>0.60869565217391308</v>
      </c>
      <c r="T1239" s="742">
        <v>10.5</v>
      </c>
      <c r="U1239" s="700">
        <v>0.55263157894736847</v>
      </c>
    </row>
    <row r="1240" spans="1:21" ht="14.4" customHeight="1" x14ac:dyDescent="0.3">
      <c r="A1240" s="660">
        <v>11</v>
      </c>
      <c r="B1240" s="661" t="s">
        <v>578</v>
      </c>
      <c r="C1240" s="661">
        <v>89301112</v>
      </c>
      <c r="D1240" s="740" t="s">
        <v>4351</v>
      </c>
      <c r="E1240" s="741" t="s">
        <v>2638</v>
      </c>
      <c r="F1240" s="661" t="s">
        <v>2621</v>
      </c>
      <c r="G1240" s="661" t="s">
        <v>2668</v>
      </c>
      <c r="H1240" s="661" t="s">
        <v>1059</v>
      </c>
      <c r="I1240" s="661" t="s">
        <v>1064</v>
      </c>
      <c r="J1240" s="661" t="s">
        <v>612</v>
      </c>
      <c r="K1240" s="661" t="s">
        <v>613</v>
      </c>
      <c r="L1240" s="662">
        <v>50.62</v>
      </c>
      <c r="M1240" s="662">
        <v>1417.36</v>
      </c>
      <c r="N1240" s="661">
        <v>28</v>
      </c>
      <c r="O1240" s="742">
        <v>24</v>
      </c>
      <c r="P1240" s="662">
        <v>860.54</v>
      </c>
      <c r="Q1240" s="677">
        <v>0.60714285714285721</v>
      </c>
      <c r="R1240" s="661">
        <v>17</v>
      </c>
      <c r="S1240" s="677">
        <v>0.6071428571428571</v>
      </c>
      <c r="T1240" s="742">
        <v>14.5</v>
      </c>
      <c r="U1240" s="700">
        <v>0.60416666666666663</v>
      </c>
    </row>
    <row r="1241" spans="1:21" ht="14.4" customHeight="1" x14ac:dyDescent="0.3">
      <c r="A1241" s="660">
        <v>11</v>
      </c>
      <c r="B1241" s="661" t="s">
        <v>578</v>
      </c>
      <c r="C1241" s="661">
        <v>89301112</v>
      </c>
      <c r="D1241" s="740" t="s">
        <v>4351</v>
      </c>
      <c r="E1241" s="741" t="s">
        <v>2638</v>
      </c>
      <c r="F1241" s="661" t="s">
        <v>2621</v>
      </c>
      <c r="G1241" s="661" t="s">
        <v>2668</v>
      </c>
      <c r="H1241" s="661" t="s">
        <v>579</v>
      </c>
      <c r="I1241" s="661" t="s">
        <v>2177</v>
      </c>
      <c r="J1241" s="661" t="s">
        <v>612</v>
      </c>
      <c r="K1241" s="661" t="s">
        <v>2735</v>
      </c>
      <c r="L1241" s="662">
        <v>96.63</v>
      </c>
      <c r="M1241" s="662">
        <v>289.89</v>
      </c>
      <c r="N1241" s="661">
        <v>3</v>
      </c>
      <c r="O1241" s="742">
        <v>2</v>
      </c>
      <c r="P1241" s="662"/>
      <c r="Q1241" s="677">
        <v>0</v>
      </c>
      <c r="R1241" s="661"/>
      <c r="S1241" s="677">
        <v>0</v>
      </c>
      <c r="T1241" s="742"/>
      <c r="U1241" s="700">
        <v>0</v>
      </c>
    </row>
    <row r="1242" spans="1:21" ht="14.4" customHeight="1" x14ac:dyDescent="0.3">
      <c r="A1242" s="660">
        <v>11</v>
      </c>
      <c r="B1242" s="661" t="s">
        <v>578</v>
      </c>
      <c r="C1242" s="661">
        <v>89301112</v>
      </c>
      <c r="D1242" s="740" t="s">
        <v>4351</v>
      </c>
      <c r="E1242" s="741" t="s">
        <v>2638</v>
      </c>
      <c r="F1242" s="661" t="s">
        <v>2621</v>
      </c>
      <c r="G1242" s="661" t="s">
        <v>2668</v>
      </c>
      <c r="H1242" s="661" t="s">
        <v>579</v>
      </c>
      <c r="I1242" s="661" t="s">
        <v>2177</v>
      </c>
      <c r="J1242" s="661" t="s">
        <v>612</v>
      </c>
      <c r="K1242" s="661" t="s">
        <v>2735</v>
      </c>
      <c r="L1242" s="662">
        <v>50.62</v>
      </c>
      <c r="M1242" s="662">
        <v>151.85999999999999</v>
      </c>
      <c r="N1242" s="661">
        <v>3</v>
      </c>
      <c r="O1242" s="742">
        <v>3</v>
      </c>
      <c r="P1242" s="662">
        <v>50.62</v>
      </c>
      <c r="Q1242" s="677">
        <v>0.33333333333333337</v>
      </c>
      <c r="R1242" s="661">
        <v>1</v>
      </c>
      <c r="S1242" s="677">
        <v>0.33333333333333331</v>
      </c>
      <c r="T1242" s="742">
        <v>1</v>
      </c>
      <c r="U1242" s="700">
        <v>0.33333333333333331</v>
      </c>
    </row>
    <row r="1243" spans="1:21" ht="14.4" customHeight="1" x14ac:dyDescent="0.3">
      <c r="A1243" s="660">
        <v>11</v>
      </c>
      <c r="B1243" s="661" t="s">
        <v>578</v>
      </c>
      <c r="C1243" s="661">
        <v>89301112</v>
      </c>
      <c r="D1243" s="740" t="s">
        <v>4351</v>
      </c>
      <c r="E1243" s="741" t="s">
        <v>2638</v>
      </c>
      <c r="F1243" s="661" t="s">
        <v>2621</v>
      </c>
      <c r="G1243" s="661" t="s">
        <v>3291</v>
      </c>
      <c r="H1243" s="661" t="s">
        <v>579</v>
      </c>
      <c r="I1243" s="661" t="s">
        <v>3292</v>
      </c>
      <c r="J1243" s="661" t="s">
        <v>3293</v>
      </c>
      <c r="K1243" s="661" t="s">
        <v>3294</v>
      </c>
      <c r="L1243" s="662">
        <v>85.91</v>
      </c>
      <c r="M1243" s="662">
        <v>85.91</v>
      </c>
      <c r="N1243" s="661">
        <v>1</v>
      </c>
      <c r="O1243" s="742">
        <v>1</v>
      </c>
      <c r="P1243" s="662">
        <v>85.91</v>
      </c>
      <c r="Q1243" s="677">
        <v>1</v>
      </c>
      <c r="R1243" s="661">
        <v>1</v>
      </c>
      <c r="S1243" s="677">
        <v>1</v>
      </c>
      <c r="T1243" s="742">
        <v>1</v>
      </c>
      <c r="U1243" s="700">
        <v>1</v>
      </c>
    </row>
    <row r="1244" spans="1:21" ht="14.4" customHeight="1" x14ac:dyDescent="0.3">
      <c r="A1244" s="660">
        <v>11</v>
      </c>
      <c r="B1244" s="661" t="s">
        <v>578</v>
      </c>
      <c r="C1244" s="661">
        <v>89301112</v>
      </c>
      <c r="D1244" s="740" t="s">
        <v>4351</v>
      </c>
      <c r="E1244" s="741" t="s">
        <v>2638</v>
      </c>
      <c r="F1244" s="661" t="s">
        <v>2621</v>
      </c>
      <c r="G1244" s="661" t="s">
        <v>2836</v>
      </c>
      <c r="H1244" s="661" t="s">
        <v>579</v>
      </c>
      <c r="I1244" s="661" t="s">
        <v>3010</v>
      </c>
      <c r="J1244" s="661" t="s">
        <v>2838</v>
      </c>
      <c r="K1244" s="661" t="s">
        <v>1714</v>
      </c>
      <c r="L1244" s="662">
        <v>113.37</v>
      </c>
      <c r="M1244" s="662">
        <v>226.74</v>
      </c>
      <c r="N1244" s="661">
        <v>2</v>
      </c>
      <c r="O1244" s="742">
        <v>1</v>
      </c>
      <c r="P1244" s="662"/>
      <c r="Q1244" s="677">
        <v>0</v>
      </c>
      <c r="R1244" s="661"/>
      <c r="S1244" s="677">
        <v>0</v>
      </c>
      <c r="T1244" s="742"/>
      <c r="U1244" s="700">
        <v>0</v>
      </c>
    </row>
    <row r="1245" spans="1:21" ht="14.4" customHeight="1" x14ac:dyDescent="0.3">
      <c r="A1245" s="660">
        <v>11</v>
      </c>
      <c r="B1245" s="661" t="s">
        <v>578</v>
      </c>
      <c r="C1245" s="661">
        <v>89301112</v>
      </c>
      <c r="D1245" s="740" t="s">
        <v>4351</v>
      </c>
      <c r="E1245" s="741" t="s">
        <v>2638</v>
      </c>
      <c r="F1245" s="661" t="s">
        <v>2621</v>
      </c>
      <c r="G1245" s="661" t="s">
        <v>2836</v>
      </c>
      <c r="H1245" s="661" t="s">
        <v>579</v>
      </c>
      <c r="I1245" s="661" t="s">
        <v>2837</v>
      </c>
      <c r="J1245" s="661" t="s">
        <v>2838</v>
      </c>
      <c r="K1245" s="661" t="s">
        <v>2661</v>
      </c>
      <c r="L1245" s="662">
        <v>56.69</v>
      </c>
      <c r="M1245" s="662">
        <v>113.38</v>
      </c>
      <c r="N1245" s="661">
        <v>2</v>
      </c>
      <c r="O1245" s="742">
        <v>2</v>
      </c>
      <c r="P1245" s="662">
        <v>56.69</v>
      </c>
      <c r="Q1245" s="677">
        <v>0.5</v>
      </c>
      <c r="R1245" s="661">
        <v>1</v>
      </c>
      <c r="S1245" s="677">
        <v>0.5</v>
      </c>
      <c r="T1245" s="742">
        <v>1</v>
      </c>
      <c r="U1245" s="700">
        <v>0.5</v>
      </c>
    </row>
    <row r="1246" spans="1:21" ht="14.4" customHeight="1" x14ac:dyDescent="0.3">
      <c r="A1246" s="660">
        <v>11</v>
      </c>
      <c r="B1246" s="661" t="s">
        <v>578</v>
      </c>
      <c r="C1246" s="661">
        <v>89301112</v>
      </c>
      <c r="D1246" s="740" t="s">
        <v>4351</v>
      </c>
      <c r="E1246" s="741" t="s">
        <v>2638</v>
      </c>
      <c r="F1246" s="661" t="s">
        <v>2621</v>
      </c>
      <c r="G1246" s="661" t="s">
        <v>2674</v>
      </c>
      <c r="H1246" s="661" t="s">
        <v>579</v>
      </c>
      <c r="I1246" s="661" t="s">
        <v>736</v>
      </c>
      <c r="J1246" s="661" t="s">
        <v>2675</v>
      </c>
      <c r="K1246" s="661" t="s">
        <v>2676</v>
      </c>
      <c r="L1246" s="662">
        <v>0</v>
      </c>
      <c r="M1246" s="662">
        <v>0</v>
      </c>
      <c r="N1246" s="661">
        <v>5</v>
      </c>
      <c r="O1246" s="742">
        <v>4</v>
      </c>
      <c r="P1246" s="662">
        <v>0</v>
      </c>
      <c r="Q1246" s="677"/>
      <c r="R1246" s="661">
        <v>1</v>
      </c>
      <c r="S1246" s="677">
        <v>0.2</v>
      </c>
      <c r="T1246" s="742">
        <v>1</v>
      </c>
      <c r="U1246" s="700">
        <v>0.25</v>
      </c>
    </row>
    <row r="1247" spans="1:21" ht="14.4" customHeight="1" x14ac:dyDescent="0.3">
      <c r="A1247" s="660">
        <v>11</v>
      </c>
      <c r="B1247" s="661" t="s">
        <v>578</v>
      </c>
      <c r="C1247" s="661">
        <v>89301112</v>
      </c>
      <c r="D1247" s="740" t="s">
        <v>4351</v>
      </c>
      <c r="E1247" s="741" t="s">
        <v>2638</v>
      </c>
      <c r="F1247" s="661" t="s">
        <v>2621</v>
      </c>
      <c r="G1247" s="661" t="s">
        <v>3784</v>
      </c>
      <c r="H1247" s="661" t="s">
        <v>579</v>
      </c>
      <c r="I1247" s="661" t="s">
        <v>3785</v>
      </c>
      <c r="J1247" s="661" t="s">
        <v>3786</v>
      </c>
      <c r="K1247" s="661" t="s">
        <v>3787</v>
      </c>
      <c r="L1247" s="662">
        <v>85.49</v>
      </c>
      <c r="M1247" s="662">
        <v>85.49</v>
      </c>
      <c r="N1247" s="661">
        <v>1</v>
      </c>
      <c r="O1247" s="742">
        <v>1</v>
      </c>
      <c r="P1247" s="662">
        <v>85.49</v>
      </c>
      <c r="Q1247" s="677">
        <v>1</v>
      </c>
      <c r="R1247" s="661">
        <v>1</v>
      </c>
      <c r="S1247" s="677">
        <v>1</v>
      </c>
      <c r="T1247" s="742">
        <v>1</v>
      </c>
      <c r="U1247" s="700">
        <v>1</v>
      </c>
    </row>
    <row r="1248" spans="1:21" ht="14.4" customHeight="1" x14ac:dyDescent="0.3">
      <c r="A1248" s="660">
        <v>11</v>
      </c>
      <c r="B1248" s="661" t="s">
        <v>578</v>
      </c>
      <c r="C1248" s="661">
        <v>89301112</v>
      </c>
      <c r="D1248" s="740" t="s">
        <v>4351</v>
      </c>
      <c r="E1248" s="741" t="s">
        <v>2638</v>
      </c>
      <c r="F1248" s="661" t="s">
        <v>2621</v>
      </c>
      <c r="G1248" s="661" t="s">
        <v>2713</v>
      </c>
      <c r="H1248" s="661" t="s">
        <v>1059</v>
      </c>
      <c r="I1248" s="661" t="s">
        <v>1514</v>
      </c>
      <c r="J1248" s="661" t="s">
        <v>1515</v>
      </c>
      <c r="K1248" s="661" t="s">
        <v>1516</v>
      </c>
      <c r="L1248" s="662">
        <v>32.74</v>
      </c>
      <c r="M1248" s="662">
        <v>130.96</v>
      </c>
      <c r="N1248" s="661">
        <v>4</v>
      </c>
      <c r="O1248" s="742">
        <v>2.5</v>
      </c>
      <c r="P1248" s="662"/>
      <c r="Q1248" s="677">
        <v>0</v>
      </c>
      <c r="R1248" s="661"/>
      <c r="S1248" s="677">
        <v>0</v>
      </c>
      <c r="T1248" s="742"/>
      <c r="U1248" s="700">
        <v>0</v>
      </c>
    </row>
    <row r="1249" spans="1:21" ht="14.4" customHeight="1" x14ac:dyDescent="0.3">
      <c r="A1249" s="660">
        <v>11</v>
      </c>
      <c r="B1249" s="661" t="s">
        <v>578</v>
      </c>
      <c r="C1249" s="661">
        <v>89301112</v>
      </c>
      <c r="D1249" s="740" t="s">
        <v>4351</v>
      </c>
      <c r="E1249" s="741" t="s">
        <v>2638</v>
      </c>
      <c r="F1249" s="661" t="s">
        <v>2621</v>
      </c>
      <c r="G1249" s="661" t="s">
        <v>2713</v>
      </c>
      <c r="H1249" s="661" t="s">
        <v>1059</v>
      </c>
      <c r="I1249" s="661" t="s">
        <v>1111</v>
      </c>
      <c r="J1249" s="661" t="s">
        <v>1112</v>
      </c>
      <c r="K1249" s="661" t="s">
        <v>2507</v>
      </c>
      <c r="L1249" s="662">
        <v>98.23</v>
      </c>
      <c r="M1249" s="662">
        <v>294.69</v>
      </c>
      <c r="N1249" s="661">
        <v>3</v>
      </c>
      <c r="O1249" s="742">
        <v>1</v>
      </c>
      <c r="P1249" s="662">
        <v>294.69</v>
      </c>
      <c r="Q1249" s="677">
        <v>1</v>
      </c>
      <c r="R1249" s="661">
        <v>3</v>
      </c>
      <c r="S1249" s="677">
        <v>1</v>
      </c>
      <c r="T1249" s="742">
        <v>1</v>
      </c>
      <c r="U1249" s="700">
        <v>1</v>
      </c>
    </row>
    <row r="1250" spans="1:21" ht="14.4" customHeight="1" x14ac:dyDescent="0.3">
      <c r="A1250" s="660">
        <v>11</v>
      </c>
      <c r="B1250" s="661" t="s">
        <v>578</v>
      </c>
      <c r="C1250" s="661">
        <v>89301112</v>
      </c>
      <c r="D1250" s="740" t="s">
        <v>4351</v>
      </c>
      <c r="E1250" s="741" t="s">
        <v>2638</v>
      </c>
      <c r="F1250" s="661" t="s">
        <v>2621</v>
      </c>
      <c r="G1250" s="661" t="s">
        <v>2848</v>
      </c>
      <c r="H1250" s="661" t="s">
        <v>579</v>
      </c>
      <c r="I1250" s="661" t="s">
        <v>3788</v>
      </c>
      <c r="J1250" s="661" t="s">
        <v>2850</v>
      </c>
      <c r="K1250" s="661" t="s">
        <v>3789</v>
      </c>
      <c r="L1250" s="662">
        <v>52.42</v>
      </c>
      <c r="M1250" s="662">
        <v>52.42</v>
      </c>
      <c r="N1250" s="661">
        <v>1</v>
      </c>
      <c r="O1250" s="742">
        <v>1</v>
      </c>
      <c r="P1250" s="662">
        <v>52.42</v>
      </c>
      <c r="Q1250" s="677">
        <v>1</v>
      </c>
      <c r="R1250" s="661">
        <v>1</v>
      </c>
      <c r="S1250" s="677">
        <v>1</v>
      </c>
      <c r="T1250" s="742">
        <v>1</v>
      </c>
      <c r="U1250" s="700">
        <v>1</v>
      </c>
    </row>
    <row r="1251" spans="1:21" ht="14.4" customHeight="1" x14ac:dyDescent="0.3">
      <c r="A1251" s="660">
        <v>11</v>
      </c>
      <c r="B1251" s="661" t="s">
        <v>578</v>
      </c>
      <c r="C1251" s="661">
        <v>89301112</v>
      </c>
      <c r="D1251" s="740" t="s">
        <v>4351</v>
      </c>
      <c r="E1251" s="741" t="s">
        <v>2638</v>
      </c>
      <c r="F1251" s="661" t="s">
        <v>2621</v>
      </c>
      <c r="G1251" s="661" t="s">
        <v>2848</v>
      </c>
      <c r="H1251" s="661" t="s">
        <v>579</v>
      </c>
      <c r="I1251" s="661" t="s">
        <v>2849</v>
      </c>
      <c r="J1251" s="661" t="s">
        <v>2850</v>
      </c>
      <c r="K1251" s="661" t="s">
        <v>881</v>
      </c>
      <c r="L1251" s="662">
        <v>154.33000000000001</v>
      </c>
      <c r="M1251" s="662">
        <v>154.33000000000001</v>
      </c>
      <c r="N1251" s="661">
        <v>1</v>
      </c>
      <c r="O1251" s="742">
        <v>1</v>
      </c>
      <c r="P1251" s="662">
        <v>154.33000000000001</v>
      </c>
      <c r="Q1251" s="677">
        <v>1</v>
      </c>
      <c r="R1251" s="661">
        <v>1</v>
      </c>
      <c r="S1251" s="677">
        <v>1</v>
      </c>
      <c r="T1251" s="742">
        <v>1</v>
      </c>
      <c r="U1251" s="700">
        <v>1</v>
      </c>
    </row>
    <row r="1252" spans="1:21" ht="14.4" customHeight="1" x14ac:dyDescent="0.3">
      <c r="A1252" s="660">
        <v>11</v>
      </c>
      <c r="B1252" s="661" t="s">
        <v>578</v>
      </c>
      <c r="C1252" s="661">
        <v>89301112</v>
      </c>
      <c r="D1252" s="740" t="s">
        <v>4351</v>
      </c>
      <c r="E1252" s="741" t="s">
        <v>2638</v>
      </c>
      <c r="F1252" s="661" t="s">
        <v>2621</v>
      </c>
      <c r="G1252" s="661" t="s">
        <v>2736</v>
      </c>
      <c r="H1252" s="661" t="s">
        <v>579</v>
      </c>
      <c r="I1252" s="661" t="s">
        <v>1364</v>
      </c>
      <c r="J1252" s="661" t="s">
        <v>1365</v>
      </c>
      <c r="K1252" s="661" t="s">
        <v>881</v>
      </c>
      <c r="L1252" s="662">
        <v>0</v>
      </c>
      <c r="M1252" s="662">
        <v>0</v>
      </c>
      <c r="N1252" s="661">
        <v>4</v>
      </c>
      <c r="O1252" s="742">
        <v>3</v>
      </c>
      <c r="P1252" s="662">
        <v>0</v>
      </c>
      <c r="Q1252" s="677"/>
      <c r="R1252" s="661">
        <v>4</v>
      </c>
      <c r="S1252" s="677">
        <v>1</v>
      </c>
      <c r="T1252" s="742">
        <v>3</v>
      </c>
      <c r="U1252" s="700">
        <v>1</v>
      </c>
    </row>
    <row r="1253" spans="1:21" ht="14.4" customHeight="1" x14ac:dyDescent="0.3">
      <c r="A1253" s="660">
        <v>11</v>
      </c>
      <c r="B1253" s="661" t="s">
        <v>578</v>
      </c>
      <c r="C1253" s="661">
        <v>89301112</v>
      </c>
      <c r="D1253" s="740" t="s">
        <v>4351</v>
      </c>
      <c r="E1253" s="741" t="s">
        <v>2638</v>
      </c>
      <c r="F1253" s="661" t="s">
        <v>2621</v>
      </c>
      <c r="G1253" s="661" t="s">
        <v>2736</v>
      </c>
      <c r="H1253" s="661" t="s">
        <v>579</v>
      </c>
      <c r="I1253" s="661" t="s">
        <v>3451</v>
      </c>
      <c r="J1253" s="661" t="s">
        <v>1365</v>
      </c>
      <c r="K1253" s="661" t="s">
        <v>684</v>
      </c>
      <c r="L1253" s="662">
        <v>0</v>
      </c>
      <c r="M1253" s="662">
        <v>0</v>
      </c>
      <c r="N1253" s="661">
        <v>2</v>
      </c>
      <c r="O1253" s="742">
        <v>1.5</v>
      </c>
      <c r="P1253" s="662">
        <v>0</v>
      </c>
      <c r="Q1253" s="677"/>
      <c r="R1253" s="661">
        <v>2</v>
      </c>
      <c r="S1253" s="677">
        <v>1</v>
      </c>
      <c r="T1253" s="742">
        <v>1.5</v>
      </c>
      <c r="U1253" s="700">
        <v>1</v>
      </c>
    </row>
    <row r="1254" spans="1:21" ht="14.4" customHeight="1" x14ac:dyDescent="0.3">
      <c r="A1254" s="660">
        <v>11</v>
      </c>
      <c r="B1254" s="661" t="s">
        <v>578</v>
      </c>
      <c r="C1254" s="661">
        <v>89301112</v>
      </c>
      <c r="D1254" s="740" t="s">
        <v>4351</v>
      </c>
      <c r="E1254" s="741" t="s">
        <v>2638</v>
      </c>
      <c r="F1254" s="661" t="s">
        <v>2621</v>
      </c>
      <c r="G1254" s="661" t="s">
        <v>2736</v>
      </c>
      <c r="H1254" s="661" t="s">
        <v>579</v>
      </c>
      <c r="I1254" s="661" t="s">
        <v>3186</v>
      </c>
      <c r="J1254" s="661" t="s">
        <v>2738</v>
      </c>
      <c r="K1254" s="661" t="s">
        <v>3187</v>
      </c>
      <c r="L1254" s="662">
        <v>0</v>
      </c>
      <c r="M1254" s="662">
        <v>0</v>
      </c>
      <c r="N1254" s="661">
        <v>1</v>
      </c>
      <c r="O1254" s="742">
        <v>1</v>
      </c>
      <c r="P1254" s="662"/>
      <c r="Q1254" s="677"/>
      <c r="R1254" s="661"/>
      <c r="S1254" s="677">
        <v>0</v>
      </c>
      <c r="T1254" s="742"/>
      <c r="U1254" s="700">
        <v>0</v>
      </c>
    </row>
    <row r="1255" spans="1:21" ht="14.4" customHeight="1" x14ac:dyDescent="0.3">
      <c r="A1255" s="660">
        <v>11</v>
      </c>
      <c r="B1255" s="661" t="s">
        <v>578</v>
      </c>
      <c r="C1255" s="661">
        <v>89301112</v>
      </c>
      <c r="D1255" s="740" t="s">
        <v>4351</v>
      </c>
      <c r="E1255" s="741" t="s">
        <v>2638</v>
      </c>
      <c r="F1255" s="661" t="s">
        <v>2622</v>
      </c>
      <c r="G1255" s="661" t="s">
        <v>2895</v>
      </c>
      <c r="H1255" s="661" t="s">
        <v>579</v>
      </c>
      <c r="I1255" s="661" t="s">
        <v>2896</v>
      </c>
      <c r="J1255" s="661" t="s">
        <v>2897</v>
      </c>
      <c r="K1255" s="661" t="s">
        <v>2898</v>
      </c>
      <c r="L1255" s="662">
        <v>0</v>
      </c>
      <c r="M1255" s="662">
        <v>0</v>
      </c>
      <c r="N1255" s="661">
        <v>43</v>
      </c>
      <c r="O1255" s="742">
        <v>43</v>
      </c>
      <c r="P1255" s="662">
        <v>0</v>
      </c>
      <c r="Q1255" s="677"/>
      <c r="R1255" s="661">
        <v>1</v>
      </c>
      <c r="S1255" s="677">
        <v>2.3255813953488372E-2</v>
      </c>
      <c r="T1255" s="742">
        <v>1</v>
      </c>
      <c r="U1255" s="700">
        <v>2.3255813953488372E-2</v>
      </c>
    </row>
    <row r="1256" spans="1:21" ht="14.4" customHeight="1" x14ac:dyDescent="0.3">
      <c r="A1256" s="660">
        <v>11</v>
      </c>
      <c r="B1256" s="661" t="s">
        <v>578</v>
      </c>
      <c r="C1256" s="661">
        <v>89301112</v>
      </c>
      <c r="D1256" s="740" t="s">
        <v>4351</v>
      </c>
      <c r="E1256" s="741" t="s">
        <v>2638</v>
      </c>
      <c r="F1256" s="661" t="s">
        <v>2622</v>
      </c>
      <c r="G1256" s="661" t="s">
        <v>2895</v>
      </c>
      <c r="H1256" s="661" t="s">
        <v>579</v>
      </c>
      <c r="I1256" s="661" t="s">
        <v>3790</v>
      </c>
      <c r="J1256" s="661" t="s">
        <v>3791</v>
      </c>
      <c r="K1256" s="661" t="s">
        <v>3792</v>
      </c>
      <c r="L1256" s="662">
        <v>0</v>
      </c>
      <c r="M1256" s="662">
        <v>0</v>
      </c>
      <c r="N1256" s="661">
        <v>1</v>
      </c>
      <c r="O1256" s="742">
        <v>1</v>
      </c>
      <c r="P1256" s="662"/>
      <c r="Q1256" s="677"/>
      <c r="R1256" s="661"/>
      <c r="S1256" s="677">
        <v>0</v>
      </c>
      <c r="T1256" s="742"/>
      <c r="U1256" s="700">
        <v>0</v>
      </c>
    </row>
    <row r="1257" spans="1:21" ht="14.4" customHeight="1" x14ac:dyDescent="0.3">
      <c r="A1257" s="660">
        <v>11</v>
      </c>
      <c r="B1257" s="661" t="s">
        <v>578</v>
      </c>
      <c r="C1257" s="661">
        <v>89301112</v>
      </c>
      <c r="D1257" s="740" t="s">
        <v>4351</v>
      </c>
      <c r="E1257" s="741" t="s">
        <v>2638</v>
      </c>
      <c r="F1257" s="661" t="s">
        <v>2622</v>
      </c>
      <c r="G1257" s="661" t="s">
        <v>2899</v>
      </c>
      <c r="H1257" s="661" t="s">
        <v>579</v>
      </c>
      <c r="I1257" s="661" t="s">
        <v>2903</v>
      </c>
      <c r="J1257" s="661" t="s">
        <v>2904</v>
      </c>
      <c r="K1257" s="661" t="s">
        <v>2905</v>
      </c>
      <c r="L1257" s="662">
        <v>35.75</v>
      </c>
      <c r="M1257" s="662">
        <v>178.75</v>
      </c>
      <c r="N1257" s="661">
        <v>5</v>
      </c>
      <c r="O1257" s="742">
        <v>4</v>
      </c>
      <c r="P1257" s="662">
        <v>107.25</v>
      </c>
      <c r="Q1257" s="677">
        <v>0.6</v>
      </c>
      <c r="R1257" s="661">
        <v>3</v>
      </c>
      <c r="S1257" s="677">
        <v>0.6</v>
      </c>
      <c r="T1257" s="742">
        <v>2</v>
      </c>
      <c r="U1257" s="700">
        <v>0.5</v>
      </c>
    </row>
    <row r="1258" spans="1:21" ht="14.4" customHeight="1" x14ac:dyDescent="0.3">
      <c r="A1258" s="660">
        <v>11</v>
      </c>
      <c r="B1258" s="661" t="s">
        <v>578</v>
      </c>
      <c r="C1258" s="661">
        <v>89301112</v>
      </c>
      <c r="D1258" s="740" t="s">
        <v>4351</v>
      </c>
      <c r="E1258" s="741" t="s">
        <v>2638</v>
      </c>
      <c r="F1258" s="661" t="s">
        <v>2622</v>
      </c>
      <c r="G1258" s="661" t="s">
        <v>2899</v>
      </c>
      <c r="H1258" s="661" t="s">
        <v>579</v>
      </c>
      <c r="I1258" s="661" t="s">
        <v>3538</v>
      </c>
      <c r="J1258" s="661" t="s">
        <v>3042</v>
      </c>
      <c r="K1258" s="661" t="s">
        <v>3539</v>
      </c>
      <c r="L1258" s="662">
        <v>25.4</v>
      </c>
      <c r="M1258" s="662">
        <v>25.4</v>
      </c>
      <c r="N1258" s="661">
        <v>1</v>
      </c>
      <c r="O1258" s="742">
        <v>1</v>
      </c>
      <c r="P1258" s="662">
        <v>25.4</v>
      </c>
      <c r="Q1258" s="677">
        <v>1</v>
      </c>
      <c r="R1258" s="661">
        <v>1</v>
      </c>
      <c r="S1258" s="677">
        <v>1</v>
      </c>
      <c r="T1258" s="742">
        <v>1</v>
      </c>
      <c r="U1258" s="700">
        <v>1</v>
      </c>
    </row>
    <row r="1259" spans="1:21" ht="14.4" customHeight="1" x14ac:dyDescent="0.3">
      <c r="A1259" s="660">
        <v>11</v>
      </c>
      <c r="B1259" s="661" t="s">
        <v>578</v>
      </c>
      <c r="C1259" s="661">
        <v>89301112</v>
      </c>
      <c r="D1259" s="740" t="s">
        <v>4351</v>
      </c>
      <c r="E1259" s="741" t="s">
        <v>2638</v>
      </c>
      <c r="F1259" s="661" t="s">
        <v>2622</v>
      </c>
      <c r="G1259" s="661" t="s">
        <v>2677</v>
      </c>
      <c r="H1259" s="661" t="s">
        <v>579</v>
      </c>
      <c r="I1259" s="661" t="s">
        <v>3793</v>
      </c>
      <c r="J1259" s="661" t="s">
        <v>3794</v>
      </c>
      <c r="K1259" s="661" t="s">
        <v>3795</v>
      </c>
      <c r="L1259" s="662">
        <v>1483</v>
      </c>
      <c r="M1259" s="662">
        <v>1483</v>
      </c>
      <c r="N1259" s="661">
        <v>1</v>
      </c>
      <c r="O1259" s="742">
        <v>1</v>
      </c>
      <c r="P1259" s="662">
        <v>1483</v>
      </c>
      <c r="Q1259" s="677">
        <v>1</v>
      </c>
      <c r="R1259" s="661">
        <v>1</v>
      </c>
      <c r="S1259" s="677">
        <v>1</v>
      </c>
      <c r="T1259" s="742">
        <v>1</v>
      </c>
      <c r="U1259" s="700">
        <v>1</v>
      </c>
    </row>
    <row r="1260" spans="1:21" ht="14.4" customHeight="1" x14ac:dyDescent="0.3">
      <c r="A1260" s="660">
        <v>11</v>
      </c>
      <c r="B1260" s="661" t="s">
        <v>578</v>
      </c>
      <c r="C1260" s="661">
        <v>89301112</v>
      </c>
      <c r="D1260" s="740" t="s">
        <v>4351</v>
      </c>
      <c r="E1260" s="741" t="s">
        <v>2638</v>
      </c>
      <c r="F1260" s="661" t="s">
        <v>2622</v>
      </c>
      <c r="G1260" s="661" t="s">
        <v>2677</v>
      </c>
      <c r="H1260" s="661" t="s">
        <v>579</v>
      </c>
      <c r="I1260" s="661" t="s">
        <v>2678</v>
      </c>
      <c r="J1260" s="661" t="s">
        <v>2679</v>
      </c>
      <c r="K1260" s="661" t="s">
        <v>2680</v>
      </c>
      <c r="L1260" s="662">
        <v>200</v>
      </c>
      <c r="M1260" s="662">
        <v>8200</v>
      </c>
      <c r="N1260" s="661">
        <v>41</v>
      </c>
      <c r="O1260" s="742">
        <v>21</v>
      </c>
      <c r="P1260" s="662">
        <v>7800</v>
      </c>
      <c r="Q1260" s="677">
        <v>0.95121951219512191</v>
      </c>
      <c r="R1260" s="661">
        <v>39</v>
      </c>
      <c r="S1260" s="677">
        <v>0.95121951219512191</v>
      </c>
      <c r="T1260" s="742">
        <v>20</v>
      </c>
      <c r="U1260" s="700">
        <v>0.95238095238095233</v>
      </c>
    </row>
    <row r="1261" spans="1:21" ht="14.4" customHeight="1" x14ac:dyDescent="0.3">
      <c r="A1261" s="660">
        <v>11</v>
      </c>
      <c r="B1261" s="661" t="s">
        <v>578</v>
      </c>
      <c r="C1261" s="661">
        <v>89301112</v>
      </c>
      <c r="D1261" s="740" t="s">
        <v>4351</v>
      </c>
      <c r="E1261" s="741" t="s">
        <v>2638</v>
      </c>
      <c r="F1261" s="661" t="s">
        <v>2622</v>
      </c>
      <c r="G1261" s="661" t="s">
        <v>2677</v>
      </c>
      <c r="H1261" s="661" t="s">
        <v>579</v>
      </c>
      <c r="I1261" s="661" t="s">
        <v>2681</v>
      </c>
      <c r="J1261" s="661" t="s">
        <v>2682</v>
      </c>
      <c r="K1261" s="661" t="s">
        <v>2683</v>
      </c>
      <c r="L1261" s="662">
        <v>278.75</v>
      </c>
      <c r="M1261" s="662">
        <v>14495</v>
      </c>
      <c r="N1261" s="661">
        <v>52</v>
      </c>
      <c r="O1261" s="742">
        <v>27</v>
      </c>
      <c r="P1261" s="662">
        <v>13937.5</v>
      </c>
      <c r="Q1261" s="677">
        <v>0.96153846153846156</v>
      </c>
      <c r="R1261" s="661">
        <v>50</v>
      </c>
      <c r="S1261" s="677">
        <v>0.96153846153846156</v>
      </c>
      <c r="T1261" s="742">
        <v>26</v>
      </c>
      <c r="U1261" s="700">
        <v>0.96296296296296291</v>
      </c>
    </row>
    <row r="1262" spans="1:21" ht="14.4" customHeight="1" x14ac:dyDescent="0.3">
      <c r="A1262" s="660">
        <v>11</v>
      </c>
      <c r="B1262" s="661" t="s">
        <v>578</v>
      </c>
      <c r="C1262" s="661">
        <v>89301112</v>
      </c>
      <c r="D1262" s="740" t="s">
        <v>4351</v>
      </c>
      <c r="E1262" s="741" t="s">
        <v>2638</v>
      </c>
      <c r="F1262" s="661" t="s">
        <v>2622</v>
      </c>
      <c r="G1262" s="661" t="s">
        <v>2906</v>
      </c>
      <c r="H1262" s="661" t="s">
        <v>579</v>
      </c>
      <c r="I1262" s="661" t="s">
        <v>3194</v>
      </c>
      <c r="J1262" s="661" t="s">
        <v>2908</v>
      </c>
      <c r="K1262" s="661" t="s">
        <v>3195</v>
      </c>
      <c r="L1262" s="662">
        <v>553.15</v>
      </c>
      <c r="M1262" s="662">
        <v>24891.750000000007</v>
      </c>
      <c r="N1262" s="661">
        <v>45</v>
      </c>
      <c r="O1262" s="742">
        <v>15</v>
      </c>
      <c r="P1262" s="662">
        <v>21572.850000000006</v>
      </c>
      <c r="Q1262" s="677">
        <v>0.8666666666666667</v>
      </c>
      <c r="R1262" s="661">
        <v>39</v>
      </c>
      <c r="S1262" s="677">
        <v>0.8666666666666667</v>
      </c>
      <c r="T1262" s="742">
        <v>13</v>
      </c>
      <c r="U1262" s="700">
        <v>0.8666666666666667</v>
      </c>
    </row>
    <row r="1263" spans="1:21" ht="14.4" customHeight="1" x14ac:dyDescent="0.3">
      <c r="A1263" s="660">
        <v>11</v>
      </c>
      <c r="B1263" s="661" t="s">
        <v>578</v>
      </c>
      <c r="C1263" s="661">
        <v>89301112</v>
      </c>
      <c r="D1263" s="740" t="s">
        <v>4351</v>
      </c>
      <c r="E1263" s="741" t="s">
        <v>2638</v>
      </c>
      <c r="F1263" s="661" t="s">
        <v>2622</v>
      </c>
      <c r="G1263" s="661" t="s">
        <v>2906</v>
      </c>
      <c r="H1263" s="661" t="s">
        <v>579</v>
      </c>
      <c r="I1263" s="661" t="s">
        <v>2910</v>
      </c>
      <c r="J1263" s="661" t="s">
        <v>2911</v>
      </c>
      <c r="K1263" s="661" t="s">
        <v>2912</v>
      </c>
      <c r="L1263" s="662">
        <v>553.15</v>
      </c>
      <c r="M1263" s="662">
        <v>11616.150000000001</v>
      </c>
      <c r="N1263" s="661">
        <v>21</v>
      </c>
      <c r="O1263" s="742">
        <v>7</v>
      </c>
      <c r="P1263" s="662">
        <v>11616.150000000001</v>
      </c>
      <c r="Q1263" s="677">
        <v>1</v>
      </c>
      <c r="R1263" s="661">
        <v>21</v>
      </c>
      <c r="S1263" s="677">
        <v>1</v>
      </c>
      <c r="T1263" s="742">
        <v>7</v>
      </c>
      <c r="U1263" s="700">
        <v>1</v>
      </c>
    </row>
    <row r="1264" spans="1:21" ht="14.4" customHeight="1" x14ac:dyDescent="0.3">
      <c r="A1264" s="660">
        <v>11</v>
      </c>
      <c r="B1264" s="661" t="s">
        <v>578</v>
      </c>
      <c r="C1264" s="661">
        <v>89301112</v>
      </c>
      <c r="D1264" s="740" t="s">
        <v>4351</v>
      </c>
      <c r="E1264" s="741" t="s">
        <v>2638</v>
      </c>
      <c r="F1264" s="661" t="s">
        <v>2622</v>
      </c>
      <c r="G1264" s="661" t="s">
        <v>2906</v>
      </c>
      <c r="H1264" s="661" t="s">
        <v>579</v>
      </c>
      <c r="I1264" s="661" t="s">
        <v>3796</v>
      </c>
      <c r="J1264" s="661" t="s">
        <v>3347</v>
      </c>
      <c r="K1264" s="661" t="s">
        <v>3797</v>
      </c>
      <c r="L1264" s="662">
        <v>331.89</v>
      </c>
      <c r="M1264" s="662">
        <v>1991.34</v>
      </c>
      <c r="N1264" s="661">
        <v>6</v>
      </c>
      <c r="O1264" s="742">
        <v>2</v>
      </c>
      <c r="P1264" s="662">
        <v>1991.34</v>
      </c>
      <c r="Q1264" s="677">
        <v>1</v>
      </c>
      <c r="R1264" s="661">
        <v>6</v>
      </c>
      <c r="S1264" s="677">
        <v>1</v>
      </c>
      <c r="T1264" s="742">
        <v>2</v>
      </c>
      <c r="U1264" s="700">
        <v>1</v>
      </c>
    </row>
    <row r="1265" spans="1:21" ht="14.4" customHeight="1" x14ac:dyDescent="0.3">
      <c r="A1265" s="660">
        <v>11</v>
      </c>
      <c r="B1265" s="661" t="s">
        <v>578</v>
      </c>
      <c r="C1265" s="661">
        <v>89301112</v>
      </c>
      <c r="D1265" s="740" t="s">
        <v>4351</v>
      </c>
      <c r="E1265" s="741" t="s">
        <v>2638</v>
      </c>
      <c r="F1265" s="661" t="s">
        <v>2622</v>
      </c>
      <c r="G1265" s="661" t="s">
        <v>2684</v>
      </c>
      <c r="H1265" s="661" t="s">
        <v>579</v>
      </c>
      <c r="I1265" s="661" t="s">
        <v>674</v>
      </c>
      <c r="J1265" s="661" t="s">
        <v>2839</v>
      </c>
      <c r="K1265" s="661" t="s">
        <v>2840</v>
      </c>
      <c r="L1265" s="662">
        <v>748.12</v>
      </c>
      <c r="M1265" s="662">
        <v>3740.6</v>
      </c>
      <c r="N1265" s="661">
        <v>5</v>
      </c>
      <c r="O1265" s="742">
        <v>5</v>
      </c>
      <c r="P1265" s="662">
        <v>3740.6</v>
      </c>
      <c r="Q1265" s="677">
        <v>1</v>
      </c>
      <c r="R1265" s="661">
        <v>5</v>
      </c>
      <c r="S1265" s="677">
        <v>1</v>
      </c>
      <c r="T1265" s="742">
        <v>5</v>
      </c>
      <c r="U1265" s="700">
        <v>1</v>
      </c>
    </row>
    <row r="1266" spans="1:21" ht="14.4" customHeight="1" x14ac:dyDescent="0.3">
      <c r="A1266" s="660">
        <v>11</v>
      </c>
      <c r="B1266" s="661" t="s">
        <v>578</v>
      </c>
      <c r="C1266" s="661">
        <v>89301112</v>
      </c>
      <c r="D1266" s="740" t="s">
        <v>4351</v>
      </c>
      <c r="E1266" s="741" t="s">
        <v>2638</v>
      </c>
      <c r="F1266" s="661" t="s">
        <v>2622</v>
      </c>
      <c r="G1266" s="661" t="s">
        <v>2684</v>
      </c>
      <c r="H1266" s="661" t="s">
        <v>579</v>
      </c>
      <c r="I1266" s="661" t="s">
        <v>3798</v>
      </c>
      <c r="J1266" s="661" t="s">
        <v>3799</v>
      </c>
      <c r="K1266" s="661"/>
      <c r="L1266" s="662">
        <v>180</v>
      </c>
      <c r="M1266" s="662">
        <v>180</v>
      </c>
      <c r="N1266" s="661">
        <v>1</v>
      </c>
      <c r="O1266" s="742">
        <v>1</v>
      </c>
      <c r="P1266" s="662">
        <v>180</v>
      </c>
      <c r="Q1266" s="677">
        <v>1</v>
      </c>
      <c r="R1266" s="661">
        <v>1</v>
      </c>
      <c r="S1266" s="677">
        <v>1</v>
      </c>
      <c r="T1266" s="742">
        <v>1</v>
      </c>
      <c r="U1266" s="700">
        <v>1</v>
      </c>
    </row>
    <row r="1267" spans="1:21" ht="14.4" customHeight="1" x14ac:dyDescent="0.3">
      <c r="A1267" s="660">
        <v>11</v>
      </c>
      <c r="B1267" s="661" t="s">
        <v>578</v>
      </c>
      <c r="C1267" s="661">
        <v>89301112</v>
      </c>
      <c r="D1267" s="740" t="s">
        <v>4351</v>
      </c>
      <c r="E1267" s="741" t="s">
        <v>2638</v>
      </c>
      <c r="F1267" s="661" t="s">
        <v>2622</v>
      </c>
      <c r="G1267" s="661" t="s">
        <v>2684</v>
      </c>
      <c r="H1267" s="661" t="s">
        <v>579</v>
      </c>
      <c r="I1267" s="661" t="s">
        <v>2688</v>
      </c>
      <c r="J1267" s="661" t="s">
        <v>2689</v>
      </c>
      <c r="K1267" s="661" t="s">
        <v>2690</v>
      </c>
      <c r="L1267" s="662">
        <v>1000</v>
      </c>
      <c r="M1267" s="662">
        <v>1000</v>
      </c>
      <c r="N1267" s="661">
        <v>1</v>
      </c>
      <c r="O1267" s="742">
        <v>1</v>
      </c>
      <c r="P1267" s="662">
        <v>1000</v>
      </c>
      <c r="Q1267" s="677">
        <v>1</v>
      </c>
      <c r="R1267" s="661">
        <v>1</v>
      </c>
      <c r="S1267" s="677">
        <v>1</v>
      </c>
      <c r="T1267" s="742">
        <v>1</v>
      </c>
      <c r="U1267" s="700">
        <v>1</v>
      </c>
    </row>
    <row r="1268" spans="1:21" ht="14.4" customHeight="1" x14ac:dyDescent="0.3">
      <c r="A1268" s="660">
        <v>11</v>
      </c>
      <c r="B1268" s="661" t="s">
        <v>578</v>
      </c>
      <c r="C1268" s="661">
        <v>89301112</v>
      </c>
      <c r="D1268" s="740" t="s">
        <v>4351</v>
      </c>
      <c r="E1268" s="741" t="s">
        <v>2638</v>
      </c>
      <c r="F1268" s="661" t="s">
        <v>2622</v>
      </c>
      <c r="G1268" s="661" t="s">
        <v>2684</v>
      </c>
      <c r="H1268" s="661" t="s">
        <v>579</v>
      </c>
      <c r="I1268" s="661" t="s">
        <v>2717</v>
      </c>
      <c r="J1268" s="661" t="s">
        <v>2718</v>
      </c>
      <c r="K1268" s="661" t="s">
        <v>2719</v>
      </c>
      <c r="L1268" s="662">
        <v>350</v>
      </c>
      <c r="M1268" s="662">
        <v>1050</v>
      </c>
      <c r="N1268" s="661">
        <v>3</v>
      </c>
      <c r="O1268" s="742">
        <v>3</v>
      </c>
      <c r="P1268" s="662">
        <v>1050</v>
      </c>
      <c r="Q1268" s="677">
        <v>1</v>
      </c>
      <c r="R1268" s="661">
        <v>3</v>
      </c>
      <c r="S1268" s="677">
        <v>1</v>
      </c>
      <c r="T1268" s="742">
        <v>3</v>
      </c>
      <c r="U1268" s="700">
        <v>1</v>
      </c>
    </row>
    <row r="1269" spans="1:21" ht="14.4" customHeight="1" x14ac:dyDescent="0.3">
      <c r="A1269" s="660">
        <v>11</v>
      </c>
      <c r="B1269" s="661" t="s">
        <v>578</v>
      </c>
      <c r="C1269" s="661">
        <v>89301112</v>
      </c>
      <c r="D1269" s="740" t="s">
        <v>4351</v>
      </c>
      <c r="E1269" s="741" t="s">
        <v>2638</v>
      </c>
      <c r="F1269" s="661" t="s">
        <v>2622</v>
      </c>
      <c r="G1269" s="661" t="s">
        <v>2684</v>
      </c>
      <c r="H1269" s="661" t="s">
        <v>579</v>
      </c>
      <c r="I1269" s="661" t="s">
        <v>2919</v>
      </c>
      <c r="J1269" s="661" t="s">
        <v>2920</v>
      </c>
      <c r="K1269" s="661" t="s">
        <v>2921</v>
      </c>
      <c r="L1269" s="662">
        <v>969.57</v>
      </c>
      <c r="M1269" s="662">
        <v>969.57</v>
      </c>
      <c r="N1269" s="661">
        <v>1</v>
      </c>
      <c r="O1269" s="742">
        <v>1</v>
      </c>
      <c r="P1269" s="662">
        <v>969.57</v>
      </c>
      <c r="Q1269" s="677">
        <v>1</v>
      </c>
      <c r="R1269" s="661">
        <v>1</v>
      </c>
      <c r="S1269" s="677">
        <v>1</v>
      </c>
      <c r="T1269" s="742">
        <v>1</v>
      </c>
      <c r="U1269" s="700">
        <v>1</v>
      </c>
    </row>
    <row r="1270" spans="1:21" ht="14.4" customHeight="1" x14ac:dyDescent="0.3">
      <c r="A1270" s="660">
        <v>11</v>
      </c>
      <c r="B1270" s="661" t="s">
        <v>578</v>
      </c>
      <c r="C1270" s="661">
        <v>89301112</v>
      </c>
      <c r="D1270" s="740" t="s">
        <v>4351</v>
      </c>
      <c r="E1270" s="741" t="s">
        <v>2638</v>
      </c>
      <c r="F1270" s="661" t="s">
        <v>2622</v>
      </c>
      <c r="G1270" s="661" t="s">
        <v>2684</v>
      </c>
      <c r="H1270" s="661" t="s">
        <v>579</v>
      </c>
      <c r="I1270" s="661" t="s">
        <v>2922</v>
      </c>
      <c r="J1270" s="661" t="s">
        <v>2923</v>
      </c>
      <c r="K1270" s="661" t="s">
        <v>2924</v>
      </c>
      <c r="L1270" s="662">
        <v>1545.22</v>
      </c>
      <c r="M1270" s="662">
        <v>1545.22</v>
      </c>
      <c r="N1270" s="661">
        <v>1</v>
      </c>
      <c r="O1270" s="742">
        <v>1</v>
      </c>
      <c r="P1270" s="662">
        <v>1545.22</v>
      </c>
      <c r="Q1270" s="677">
        <v>1</v>
      </c>
      <c r="R1270" s="661">
        <v>1</v>
      </c>
      <c r="S1270" s="677">
        <v>1</v>
      </c>
      <c r="T1270" s="742">
        <v>1</v>
      </c>
      <c r="U1270" s="700">
        <v>1</v>
      </c>
    </row>
    <row r="1271" spans="1:21" ht="14.4" customHeight="1" x14ac:dyDescent="0.3">
      <c r="A1271" s="660">
        <v>11</v>
      </c>
      <c r="B1271" s="661" t="s">
        <v>578</v>
      </c>
      <c r="C1271" s="661">
        <v>89301112</v>
      </c>
      <c r="D1271" s="740" t="s">
        <v>4351</v>
      </c>
      <c r="E1271" s="741" t="s">
        <v>2638</v>
      </c>
      <c r="F1271" s="661" t="s">
        <v>2622</v>
      </c>
      <c r="G1271" s="661" t="s">
        <v>2684</v>
      </c>
      <c r="H1271" s="661" t="s">
        <v>579</v>
      </c>
      <c r="I1271" s="661" t="s">
        <v>3062</v>
      </c>
      <c r="J1271" s="661" t="s">
        <v>3063</v>
      </c>
      <c r="K1271" s="661" t="s">
        <v>3064</v>
      </c>
      <c r="L1271" s="662">
        <v>1600</v>
      </c>
      <c r="M1271" s="662">
        <v>1600</v>
      </c>
      <c r="N1271" s="661">
        <v>1</v>
      </c>
      <c r="O1271" s="742">
        <v>1</v>
      </c>
      <c r="P1271" s="662">
        <v>1600</v>
      </c>
      <c r="Q1271" s="677">
        <v>1</v>
      </c>
      <c r="R1271" s="661">
        <v>1</v>
      </c>
      <c r="S1271" s="677">
        <v>1</v>
      </c>
      <c r="T1271" s="742">
        <v>1</v>
      </c>
      <c r="U1271" s="700">
        <v>1</v>
      </c>
    </row>
    <row r="1272" spans="1:21" ht="14.4" customHeight="1" x14ac:dyDescent="0.3">
      <c r="A1272" s="660">
        <v>11</v>
      </c>
      <c r="B1272" s="661" t="s">
        <v>578</v>
      </c>
      <c r="C1272" s="661">
        <v>89301112</v>
      </c>
      <c r="D1272" s="740" t="s">
        <v>4351</v>
      </c>
      <c r="E1272" s="741" t="s">
        <v>2638</v>
      </c>
      <c r="F1272" s="661" t="s">
        <v>2622</v>
      </c>
      <c r="G1272" s="661" t="s">
        <v>2684</v>
      </c>
      <c r="H1272" s="661" t="s">
        <v>579</v>
      </c>
      <c r="I1272" s="661" t="s">
        <v>3800</v>
      </c>
      <c r="J1272" s="661" t="s">
        <v>2852</v>
      </c>
      <c r="K1272" s="661" t="s">
        <v>3801</v>
      </c>
      <c r="L1272" s="662">
        <v>50.5</v>
      </c>
      <c r="M1272" s="662">
        <v>50.5</v>
      </c>
      <c r="N1272" s="661">
        <v>1</v>
      </c>
      <c r="O1272" s="742">
        <v>1</v>
      </c>
      <c r="P1272" s="662">
        <v>50.5</v>
      </c>
      <c r="Q1272" s="677">
        <v>1</v>
      </c>
      <c r="R1272" s="661">
        <v>1</v>
      </c>
      <c r="S1272" s="677">
        <v>1</v>
      </c>
      <c r="T1272" s="742">
        <v>1</v>
      </c>
      <c r="U1272" s="700">
        <v>1</v>
      </c>
    </row>
    <row r="1273" spans="1:21" ht="14.4" customHeight="1" x14ac:dyDescent="0.3">
      <c r="A1273" s="660">
        <v>11</v>
      </c>
      <c r="B1273" s="661" t="s">
        <v>578</v>
      </c>
      <c r="C1273" s="661">
        <v>89301112</v>
      </c>
      <c r="D1273" s="740" t="s">
        <v>4351</v>
      </c>
      <c r="E1273" s="741" t="s">
        <v>2638</v>
      </c>
      <c r="F1273" s="661" t="s">
        <v>2622</v>
      </c>
      <c r="G1273" s="661" t="s">
        <v>2684</v>
      </c>
      <c r="H1273" s="661" t="s">
        <v>579</v>
      </c>
      <c r="I1273" s="661" t="s">
        <v>3472</v>
      </c>
      <c r="J1273" s="661" t="s">
        <v>3473</v>
      </c>
      <c r="K1273" s="661"/>
      <c r="L1273" s="662">
        <v>496.18</v>
      </c>
      <c r="M1273" s="662">
        <v>496.18</v>
      </c>
      <c r="N1273" s="661">
        <v>1</v>
      </c>
      <c r="O1273" s="742">
        <v>1</v>
      </c>
      <c r="P1273" s="662">
        <v>496.18</v>
      </c>
      <c r="Q1273" s="677">
        <v>1</v>
      </c>
      <c r="R1273" s="661">
        <v>1</v>
      </c>
      <c r="S1273" s="677">
        <v>1</v>
      </c>
      <c r="T1273" s="742">
        <v>1</v>
      </c>
      <c r="U1273" s="700">
        <v>1</v>
      </c>
    </row>
    <row r="1274" spans="1:21" ht="14.4" customHeight="1" x14ac:dyDescent="0.3">
      <c r="A1274" s="660">
        <v>11</v>
      </c>
      <c r="B1274" s="661" t="s">
        <v>578</v>
      </c>
      <c r="C1274" s="661">
        <v>89301112</v>
      </c>
      <c r="D1274" s="740" t="s">
        <v>4351</v>
      </c>
      <c r="E1274" s="741" t="s">
        <v>2638</v>
      </c>
      <c r="F1274" s="661" t="s">
        <v>2622</v>
      </c>
      <c r="G1274" s="661" t="s">
        <v>2684</v>
      </c>
      <c r="H1274" s="661" t="s">
        <v>579</v>
      </c>
      <c r="I1274" s="661" t="s">
        <v>2697</v>
      </c>
      <c r="J1274" s="661" t="s">
        <v>2698</v>
      </c>
      <c r="K1274" s="661" t="s">
        <v>2699</v>
      </c>
      <c r="L1274" s="662">
        <v>971.25</v>
      </c>
      <c r="M1274" s="662">
        <v>3885</v>
      </c>
      <c r="N1274" s="661">
        <v>4</v>
      </c>
      <c r="O1274" s="742">
        <v>4</v>
      </c>
      <c r="P1274" s="662">
        <v>3885</v>
      </c>
      <c r="Q1274" s="677">
        <v>1</v>
      </c>
      <c r="R1274" s="661">
        <v>4</v>
      </c>
      <c r="S1274" s="677">
        <v>1</v>
      </c>
      <c r="T1274" s="742">
        <v>4</v>
      </c>
      <c r="U1274" s="700">
        <v>1</v>
      </c>
    </row>
    <row r="1275" spans="1:21" ht="14.4" customHeight="1" x14ac:dyDescent="0.3">
      <c r="A1275" s="660">
        <v>11</v>
      </c>
      <c r="B1275" s="661" t="s">
        <v>578</v>
      </c>
      <c r="C1275" s="661">
        <v>89301112</v>
      </c>
      <c r="D1275" s="740" t="s">
        <v>4351</v>
      </c>
      <c r="E1275" s="741" t="s">
        <v>2638</v>
      </c>
      <c r="F1275" s="661" t="s">
        <v>2622</v>
      </c>
      <c r="G1275" s="661" t="s">
        <v>2684</v>
      </c>
      <c r="H1275" s="661" t="s">
        <v>579</v>
      </c>
      <c r="I1275" s="661" t="s">
        <v>3068</v>
      </c>
      <c r="J1275" s="661" t="s">
        <v>3069</v>
      </c>
      <c r="K1275" s="661" t="s">
        <v>3070</v>
      </c>
      <c r="L1275" s="662">
        <v>180</v>
      </c>
      <c r="M1275" s="662">
        <v>720</v>
      </c>
      <c r="N1275" s="661">
        <v>4</v>
      </c>
      <c r="O1275" s="742">
        <v>4</v>
      </c>
      <c r="P1275" s="662">
        <v>360</v>
      </c>
      <c r="Q1275" s="677">
        <v>0.5</v>
      </c>
      <c r="R1275" s="661">
        <v>2</v>
      </c>
      <c r="S1275" s="677">
        <v>0.5</v>
      </c>
      <c r="T1275" s="742">
        <v>2</v>
      </c>
      <c r="U1275" s="700">
        <v>0.5</v>
      </c>
    </row>
    <row r="1276" spans="1:21" ht="14.4" customHeight="1" x14ac:dyDescent="0.3">
      <c r="A1276" s="660">
        <v>11</v>
      </c>
      <c r="B1276" s="661" t="s">
        <v>578</v>
      </c>
      <c r="C1276" s="661">
        <v>89301112</v>
      </c>
      <c r="D1276" s="740" t="s">
        <v>4351</v>
      </c>
      <c r="E1276" s="741" t="s">
        <v>2638</v>
      </c>
      <c r="F1276" s="661" t="s">
        <v>2622</v>
      </c>
      <c r="G1276" s="661" t="s">
        <v>2684</v>
      </c>
      <c r="H1276" s="661" t="s">
        <v>579</v>
      </c>
      <c r="I1276" s="661" t="s">
        <v>2925</v>
      </c>
      <c r="J1276" s="661" t="s">
        <v>2926</v>
      </c>
      <c r="K1276" s="661"/>
      <c r="L1276" s="662">
        <v>600</v>
      </c>
      <c r="M1276" s="662">
        <v>5400</v>
      </c>
      <c r="N1276" s="661">
        <v>9</v>
      </c>
      <c r="O1276" s="742">
        <v>9</v>
      </c>
      <c r="P1276" s="662">
        <v>4800</v>
      </c>
      <c r="Q1276" s="677">
        <v>0.88888888888888884</v>
      </c>
      <c r="R1276" s="661">
        <v>8</v>
      </c>
      <c r="S1276" s="677">
        <v>0.88888888888888884</v>
      </c>
      <c r="T1276" s="742">
        <v>8</v>
      </c>
      <c r="U1276" s="700">
        <v>0.88888888888888884</v>
      </c>
    </row>
    <row r="1277" spans="1:21" ht="14.4" customHeight="1" x14ac:dyDescent="0.3">
      <c r="A1277" s="660">
        <v>11</v>
      </c>
      <c r="B1277" s="661" t="s">
        <v>578</v>
      </c>
      <c r="C1277" s="661">
        <v>89301112</v>
      </c>
      <c r="D1277" s="740" t="s">
        <v>4351</v>
      </c>
      <c r="E1277" s="741" t="s">
        <v>2638</v>
      </c>
      <c r="F1277" s="661" t="s">
        <v>2622</v>
      </c>
      <c r="G1277" s="661" t="s">
        <v>2684</v>
      </c>
      <c r="H1277" s="661" t="s">
        <v>579</v>
      </c>
      <c r="I1277" s="661" t="s">
        <v>3585</v>
      </c>
      <c r="J1277" s="661" t="s">
        <v>3586</v>
      </c>
      <c r="K1277" s="661"/>
      <c r="L1277" s="662">
        <v>250</v>
      </c>
      <c r="M1277" s="662">
        <v>250</v>
      </c>
      <c r="N1277" s="661">
        <v>1</v>
      </c>
      <c r="O1277" s="742">
        <v>1</v>
      </c>
      <c r="P1277" s="662"/>
      <c r="Q1277" s="677">
        <v>0</v>
      </c>
      <c r="R1277" s="661"/>
      <c r="S1277" s="677">
        <v>0</v>
      </c>
      <c r="T1277" s="742"/>
      <c r="U1277" s="700">
        <v>0</v>
      </c>
    </row>
    <row r="1278" spans="1:21" ht="14.4" customHeight="1" x14ac:dyDescent="0.3">
      <c r="A1278" s="660">
        <v>11</v>
      </c>
      <c r="B1278" s="661" t="s">
        <v>578</v>
      </c>
      <c r="C1278" s="661">
        <v>89301112</v>
      </c>
      <c r="D1278" s="740" t="s">
        <v>4351</v>
      </c>
      <c r="E1278" s="741" t="s">
        <v>2638</v>
      </c>
      <c r="F1278" s="661" t="s">
        <v>2622</v>
      </c>
      <c r="G1278" s="661" t="s">
        <v>2684</v>
      </c>
      <c r="H1278" s="661" t="s">
        <v>579</v>
      </c>
      <c r="I1278" s="661" t="s">
        <v>3071</v>
      </c>
      <c r="J1278" s="661" t="s">
        <v>2928</v>
      </c>
      <c r="K1278" s="661" t="s">
        <v>3072</v>
      </c>
      <c r="L1278" s="662">
        <v>2200</v>
      </c>
      <c r="M1278" s="662">
        <v>4400</v>
      </c>
      <c r="N1278" s="661">
        <v>2</v>
      </c>
      <c r="O1278" s="742">
        <v>2</v>
      </c>
      <c r="P1278" s="662">
        <v>2200</v>
      </c>
      <c r="Q1278" s="677">
        <v>0.5</v>
      </c>
      <c r="R1278" s="661">
        <v>1</v>
      </c>
      <c r="S1278" s="677">
        <v>0.5</v>
      </c>
      <c r="T1278" s="742">
        <v>1</v>
      </c>
      <c r="U1278" s="700">
        <v>0.5</v>
      </c>
    </row>
    <row r="1279" spans="1:21" ht="14.4" customHeight="1" x14ac:dyDescent="0.3">
      <c r="A1279" s="660">
        <v>11</v>
      </c>
      <c r="B1279" s="661" t="s">
        <v>578</v>
      </c>
      <c r="C1279" s="661">
        <v>89301112</v>
      </c>
      <c r="D1279" s="740" t="s">
        <v>4351</v>
      </c>
      <c r="E1279" s="741" t="s">
        <v>2638</v>
      </c>
      <c r="F1279" s="661" t="s">
        <v>2622</v>
      </c>
      <c r="G1279" s="661" t="s">
        <v>2684</v>
      </c>
      <c r="H1279" s="661" t="s">
        <v>579</v>
      </c>
      <c r="I1279" s="661" t="s">
        <v>2815</v>
      </c>
      <c r="J1279" s="661" t="s">
        <v>2816</v>
      </c>
      <c r="K1279" s="661" t="s">
        <v>2817</v>
      </c>
      <c r="L1279" s="662">
        <v>249.37</v>
      </c>
      <c r="M1279" s="662">
        <v>249.37</v>
      </c>
      <c r="N1279" s="661">
        <v>1</v>
      </c>
      <c r="O1279" s="742">
        <v>1</v>
      </c>
      <c r="P1279" s="662">
        <v>249.37</v>
      </c>
      <c r="Q1279" s="677">
        <v>1</v>
      </c>
      <c r="R1279" s="661">
        <v>1</v>
      </c>
      <c r="S1279" s="677">
        <v>1</v>
      </c>
      <c r="T1279" s="742">
        <v>1</v>
      </c>
      <c r="U1279" s="700">
        <v>1</v>
      </c>
    </row>
    <row r="1280" spans="1:21" ht="14.4" customHeight="1" x14ac:dyDescent="0.3">
      <c r="A1280" s="660">
        <v>11</v>
      </c>
      <c r="B1280" s="661" t="s">
        <v>578</v>
      </c>
      <c r="C1280" s="661">
        <v>89301112</v>
      </c>
      <c r="D1280" s="740" t="s">
        <v>4351</v>
      </c>
      <c r="E1280" s="741" t="s">
        <v>2638</v>
      </c>
      <c r="F1280" s="661" t="s">
        <v>2622</v>
      </c>
      <c r="G1280" s="661" t="s">
        <v>2684</v>
      </c>
      <c r="H1280" s="661" t="s">
        <v>579</v>
      </c>
      <c r="I1280" s="661" t="s">
        <v>3802</v>
      </c>
      <c r="J1280" s="661" t="s">
        <v>2928</v>
      </c>
      <c r="K1280" s="661" t="s">
        <v>3803</v>
      </c>
      <c r="L1280" s="662">
        <v>3000</v>
      </c>
      <c r="M1280" s="662">
        <v>3000</v>
      </c>
      <c r="N1280" s="661">
        <v>1</v>
      </c>
      <c r="O1280" s="742">
        <v>1</v>
      </c>
      <c r="P1280" s="662">
        <v>3000</v>
      </c>
      <c r="Q1280" s="677">
        <v>1</v>
      </c>
      <c r="R1280" s="661">
        <v>1</v>
      </c>
      <c r="S1280" s="677">
        <v>1</v>
      </c>
      <c r="T1280" s="742">
        <v>1</v>
      </c>
      <c r="U1280" s="700">
        <v>1</v>
      </c>
    </row>
    <row r="1281" spans="1:21" ht="14.4" customHeight="1" x14ac:dyDescent="0.3">
      <c r="A1281" s="660">
        <v>11</v>
      </c>
      <c r="B1281" s="661" t="s">
        <v>578</v>
      </c>
      <c r="C1281" s="661">
        <v>89301112</v>
      </c>
      <c r="D1281" s="740" t="s">
        <v>4351</v>
      </c>
      <c r="E1281" s="741" t="s">
        <v>2638</v>
      </c>
      <c r="F1281" s="661" t="s">
        <v>2622</v>
      </c>
      <c r="G1281" s="661" t="s">
        <v>2684</v>
      </c>
      <c r="H1281" s="661" t="s">
        <v>579</v>
      </c>
      <c r="I1281" s="661" t="s">
        <v>3804</v>
      </c>
      <c r="J1281" s="661" t="s">
        <v>3805</v>
      </c>
      <c r="K1281" s="661" t="s">
        <v>3806</v>
      </c>
      <c r="L1281" s="662">
        <v>400</v>
      </c>
      <c r="M1281" s="662">
        <v>400</v>
      </c>
      <c r="N1281" s="661">
        <v>1</v>
      </c>
      <c r="O1281" s="742">
        <v>1</v>
      </c>
      <c r="P1281" s="662"/>
      <c r="Q1281" s="677">
        <v>0</v>
      </c>
      <c r="R1281" s="661"/>
      <c r="S1281" s="677">
        <v>0</v>
      </c>
      <c r="T1281" s="742"/>
      <c r="U1281" s="700">
        <v>0</v>
      </c>
    </row>
    <row r="1282" spans="1:21" ht="14.4" customHeight="1" x14ac:dyDescent="0.3">
      <c r="A1282" s="660">
        <v>11</v>
      </c>
      <c r="B1282" s="661" t="s">
        <v>578</v>
      </c>
      <c r="C1282" s="661">
        <v>89301112</v>
      </c>
      <c r="D1282" s="740" t="s">
        <v>4351</v>
      </c>
      <c r="E1282" s="741" t="s">
        <v>2638</v>
      </c>
      <c r="F1282" s="661" t="s">
        <v>2622</v>
      </c>
      <c r="G1282" s="661" t="s">
        <v>2684</v>
      </c>
      <c r="H1282" s="661" t="s">
        <v>579</v>
      </c>
      <c r="I1282" s="661" t="s">
        <v>3807</v>
      </c>
      <c r="J1282" s="661" t="s">
        <v>2839</v>
      </c>
      <c r="K1282" s="661" t="s">
        <v>3808</v>
      </c>
      <c r="L1282" s="662">
        <v>588</v>
      </c>
      <c r="M1282" s="662">
        <v>588</v>
      </c>
      <c r="N1282" s="661">
        <v>1</v>
      </c>
      <c r="O1282" s="742">
        <v>1</v>
      </c>
      <c r="P1282" s="662">
        <v>588</v>
      </c>
      <c r="Q1282" s="677">
        <v>1</v>
      </c>
      <c r="R1282" s="661">
        <v>1</v>
      </c>
      <c r="S1282" s="677">
        <v>1</v>
      </c>
      <c r="T1282" s="742">
        <v>1</v>
      </c>
      <c r="U1282" s="700">
        <v>1</v>
      </c>
    </row>
    <row r="1283" spans="1:21" ht="14.4" customHeight="1" x14ac:dyDescent="0.3">
      <c r="A1283" s="660">
        <v>11</v>
      </c>
      <c r="B1283" s="661" t="s">
        <v>578</v>
      </c>
      <c r="C1283" s="661">
        <v>89301112</v>
      </c>
      <c r="D1283" s="740" t="s">
        <v>4351</v>
      </c>
      <c r="E1283" s="741" t="s">
        <v>2638</v>
      </c>
      <c r="F1283" s="661" t="s">
        <v>2622</v>
      </c>
      <c r="G1283" s="661" t="s">
        <v>2684</v>
      </c>
      <c r="H1283" s="661" t="s">
        <v>579</v>
      </c>
      <c r="I1283" s="661" t="s">
        <v>3210</v>
      </c>
      <c r="J1283" s="661" t="s">
        <v>3211</v>
      </c>
      <c r="K1283" s="661"/>
      <c r="L1283" s="662">
        <v>705.67</v>
      </c>
      <c r="M1283" s="662">
        <v>3528.35</v>
      </c>
      <c r="N1283" s="661">
        <v>5</v>
      </c>
      <c r="O1283" s="742">
        <v>5</v>
      </c>
      <c r="P1283" s="662">
        <v>3528.35</v>
      </c>
      <c r="Q1283" s="677">
        <v>1</v>
      </c>
      <c r="R1283" s="661">
        <v>5</v>
      </c>
      <c r="S1283" s="677">
        <v>1</v>
      </c>
      <c r="T1283" s="742">
        <v>5</v>
      </c>
      <c r="U1283" s="700">
        <v>1</v>
      </c>
    </row>
    <row r="1284" spans="1:21" ht="14.4" customHeight="1" x14ac:dyDescent="0.3">
      <c r="A1284" s="660">
        <v>11</v>
      </c>
      <c r="B1284" s="661" t="s">
        <v>578</v>
      </c>
      <c r="C1284" s="661">
        <v>89301112</v>
      </c>
      <c r="D1284" s="740" t="s">
        <v>4351</v>
      </c>
      <c r="E1284" s="741" t="s">
        <v>2638</v>
      </c>
      <c r="F1284" s="661" t="s">
        <v>2622</v>
      </c>
      <c r="G1284" s="661" t="s">
        <v>2684</v>
      </c>
      <c r="H1284" s="661" t="s">
        <v>579</v>
      </c>
      <c r="I1284" s="661" t="s">
        <v>2927</v>
      </c>
      <c r="J1284" s="661" t="s">
        <v>2928</v>
      </c>
      <c r="K1284" s="661" t="s">
        <v>2929</v>
      </c>
      <c r="L1284" s="662">
        <v>1600</v>
      </c>
      <c r="M1284" s="662">
        <v>8000</v>
      </c>
      <c r="N1284" s="661">
        <v>5</v>
      </c>
      <c r="O1284" s="742">
        <v>5</v>
      </c>
      <c r="P1284" s="662">
        <v>8000</v>
      </c>
      <c r="Q1284" s="677">
        <v>1</v>
      </c>
      <c r="R1284" s="661">
        <v>5</v>
      </c>
      <c r="S1284" s="677">
        <v>1</v>
      </c>
      <c r="T1284" s="742">
        <v>5</v>
      </c>
      <c r="U1284" s="700">
        <v>1</v>
      </c>
    </row>
    <row r="1285" spans="1:21" ht="14.4" customHeight="1" x14ac:dyDescent="0.3">
      <c r="A1285" s="660">
        <v>11</v>
      </c>
      <c r="B1285" s="661" t="s">
        <v>578</v>
      </c>
      <c r="C1285" s="661">
        <v>89301112</v>
      </c>
      <c r="D1285" s="740" t="s">
        <v>4351</v>
      </c>
      <c r="E1285" s="741" t="s">
        <v>2638</v>
      </c>
      <c r="F1285" s="661" t="s">
        <v>2622</v>
      </c>
      <c r="G1285" s="661" t="s">
        <v>2684</v>
      </c>
      <c r="H1285" s="661" t="s">
        <v>579</v>
      </c>
      <c r="I1285" s="661" t="s">
        <v>3214</v>
      </c>
      <c r="J1285" s="661" t="s">
        <v>3215</v>
      </c>
      <c r="K1285" s="661" t="s">
        <v>3216</v>
      </c>
      <c r="L1285" s="662">
        <v>1243.8699999999999</v>
      </c>
      <c r="M1285" s="662">
        <v>1243.8699999999999</v>
      </c>
      <c r="N1285" s="661">
        <v>1</v>
      </c>
      <c r="O1285" s="742">
        <v>1</v>
      </c>
      <c r="P1285" s="662">
        <v>1243.8699999999999</v>
      </c>
      <c r="Q1285" s="677">
        <v>1</v>
      </c>
      <c r="R1285" s="661">
        <v>1</v>
      </c>
      <c r="S1285" s="677">
        <v>1</v>
      </c>
      <c r="T1285" s="742">
        <v>1</v>
      </c>
      <c r="U1285" s="700">
        <v>1</v>
      </c>
    </row>
    <row r="1286" spans="1:21" ht="14.4" customHeight="1" x14ac:dyDescent="0.3">
      <c r="A1286" s="660">
        <v>11</v>
      </c>
      <c r="B1286" s="661" t="s">
        <v>578</v>
      </c>
      <c r="C1286" s="661">
        <v>89301112</v>
      </c>
      <c r="D1286" s="740" t="s">
        <v>4351</v>
      </c>
      <c r="E1286" s="741" t="s">
        <v>2638</v>
      </c>
      <c r="F1286" s="661" t="s">
        <v>2622</v>
      </c>
      <c r="G1286" s="661" t="s">
        <v>2684</v>
      </c>
      <c r="H1286" s="661" t="s">
        <v>579</v>
      </c>
      <c r="I1286" s="661" t="s">
        <v>3809</v>
      </c>
      <c r="J1286" s="661" t="s">
        <v>3810</v>
      </c>
      <c r="K1286" s="661" t="s">
        <v>3330</v>
      </c>
      <c r="L1286" s="662">
        <v>200</v>
      </c>
      <c r="M1286" s="662">
        <v>200</v>
      </c>
      <c r="N1286" s="661">
        <v>1</v>
      </c>
      <c r="O1286" s="742">
        <v>1</v>
      </c>
      <c r="P1286" s="662">
        <v>200</v>
      </c>
      <c r="Q1286" s="677">
        <v>1</v>
      </c>
      <c r="R1286" s="661">
        <v>1</v>
      </c>
      <c r="S1286" s="677">
        <v>1</v>
      </c>
      <c r="T1286" s="742">
        <v>1</v>
      </c>
      <c r="U1286" s="700">
        <v>1</v>
      </c>
    </row>
    <row r="1287" spans="1:21" ht="14.4" customHeight="1" x14ac:dyDescent="0.3">
      <c r="A1287" s="660">
        <v>11</v>
      </c>
      <c r="B1287" s="661" t="s">
        <v>578</v>
      </c>
      <c r="C1287" s="661">
        <v>89301112</v>
      </c>
      <c r="D1287" s="740" t="s">
        <v>4351</v>
      </c>
      <c r="E1287" s="741" t="s">
        <v>2638</v>
      </c>
      <c r="F1287" s="661" t="s">
        <v>2622</v>
      </c>
      <c r="G1287" s="661" t="s">
        <v>2684</v>
      </c>
      <c r="H1287" s="661" t="s">
        <v>579</v>
      </c>
      <c r="I1287" s="661" t="s">
        <v>3811</v>
      </c>
      <c r="J1287" s="661" t="s">
        <v>3812</v>
      </c>
      <c r="K1287" s="661" t="s">
        <v>3813</v>
      </c>
      <c r="L1287" s="662">
        <v>2126.25</v>
      </c>
      <c r="M1287" s="662">
        <v>2126.25</v>
      </c>
      <c r="N1287" s="661">
        <v>1</v>
      </c>
      <c r="O1287" s="742">
        <v>1</v>
      </c>
      <c r="P1287" s="662"/>
      <c r="Q1287" s="677">
        <v>0</v>
      </c>
      <c r="R1287" s="661"/>
      <c r="S1287" s="677">
        <v>0</v>
      </c>
      <c r="T1287" s="742"/>
      <c r="U1287" s="700">
        <v>0</v>
      </c>
    </row>
    <row r="1288" spans="1:21" ht="14.4" customHeight="1" x14ac:dyDescent="0.3">
      <c r="A1288" s="660">
        <v>11</v>
      </c>
      <c r="B1288" s="661" t="s">
        <v>578</v>
      </c>
      <c r="C1288" s="661">
        <v>89301112</v>
      </c>
      <c r="D1288" s="740" t="s">
        <v>4351</v>
      </c>
      <c r="E1288" s="741" t="s">
        <v>2638</v>
      </c>
      <c r="F1288" s="661" t="s">
        <v>2622</v>
      </c>
      <c r="G1288" s="661" t="s">
        <v>2818</v>
      </c>
      <c r="H1288" s="661" t="s">
        <v>579</v>
      </c>
      <c r="I1288" s="661" t="s">
        <v>3814</v>
      </c>
      <c r="J1288" s="661" t="s">
        <v>3815</v>
      </c>
      <c r="K1288" s="661" t="s">
        <v>3816</v>
      </c>
      <c r="L1288" s="662">
        <v>0</v>
      </c>
      <c r="M1288" s="662">
        <v>0</v>
      </c>
      <c r="N1288" s="661">
        <v>1</v>
      </c>
      <c r="O1288" s="742">
        <v>1</v>
      </c>
      <c r="P1288" s="662"/>
      <c r="Q1288" s="677"/>
      <c r="R1288" s="661"/>
      <c r="S1288" s="677">
        <v>0</v>
      </c>
      <c r="T1288" s="742"/>
      <c r="U1288" s="700">
        <v>0</v>
      </c>
    </row>
    <row r="1289" spans="1:21" ht="14.4" customHeight="1" x14ac:dyDescent="0.3">
      <c r="A1289" s="660">
        <v>11</v>
      </c>
      <c r="B1289" s="661" t="s">
        <v>578</v>
      </c>
      <c r="C1289" s="661">
        <v>89301112</v>
      </c>
      <c r="D1289" s="740" t="s">
        <v>4351</v>
      </c>
      <c r="E1289" s="741" t="s">
        <v>2638</v>
      </c>
      <c r="F1289" s="661" t="s">
        <v>2622</v>
      </c>
      <c r="G1289" s="661" t="s">
        <v>2818</v>
      </c>
      <c r="H1289" s="661" t="s">
        <v>579</v>
      </c>
      <c r="I1289" s="661" t="s">
        <v>2726</v>
      </c>
      <c r="J1289" s="661" t="s">
        <v>2727</v>
      </c>
      <c r="K1289" s="661" t="s">
        <v>2728</v>
      </c>
      <c r="L1289" s="662">
        <v>0</v>
      </c>
      <c r="M1289" s="662">
        <v>0</v>
      </c>
      <c r="N1289" s="661">
        <v>1</v>
      </c>
      <c r="O1289" s="742">
        <v>1</v>
      </c>
      <c r="P1289" s="662"/>
      <c r="Q1289" s="677"/>
      <c r="R1289" s="661"/>
      <c r="S1289" s="677">
        <v>0</v>
      </c>
      <c r="T1289" s="742"/>
      <c r="U1289" s="700">
        <v>0</v>
      </c>
    </row>
    <row r="1290" spans="1:21" ht="14.4" customHeight="1" x14ac:dyDescent="0.3">
      <c r="A1290" s="660">
        <v>11</v>
      </c>
      <c r="B1290" s="661" t="s">
        <v>578</v>
      </c>
      <c r="C1290" s="661">
        <v>89301112</v>
      </c>
      <c r="D1290" s="740" t="s">
        <v>4351</v>
      </c>
      <c r="E1290" s="741" t="s">
        <v>2638</v>
      </c>
      <c r="F1290" s="661" t="s">
        <v>2622</v>
      </c>
      <c r="G1290" s="661" t="s">
        <v>3220</v>
      </c>
      <c r="H1290" s="661" t="s">
        <v>579</v>
      </c>
      <c r="I1290" s="661" t="s">
        <v>2903</v>
      </c>
      <c r="J1290" s="661" t="s">
        <v>2904</v>
      </c>
      <c r="K1290" s="661" t="s">
        <v>2905</v>
      </c>
      <c r="L1290" s="662">
        <v>35.75</v>
      </c>
      <c r="M1290" s="662">
        <v>71.5</v>
      </c>
      <c r="N1290" s="661">
        <v>2</v>
      </c>
      <c r="O1290" s="742">
        <v>2</v>
      </c>
      <c r="P1290" s="662">
        <v>35.75</v>
      </c>
      <c r="Q1290" s="677">
        <v>0.5</v>
      </c>
      <c r="R1290" s="661">
        <v>1</v>
      </c>
      <c r="S1290" s="677">
        <v>0.5</v>
      </c>
      <c r="T1290" s="742">
        <v>1</v>
      </c>
      <c r="U1290" s="700">
        <v>0.5</v>
      </c>
    </row>
    <row r="1291" spans="1:21" ht="14.4" customHeight="1" x14ac:dyDescent="0.3">
      <c r="A1291" s="660">
        <v>11</v>
      </c>
      <c r="B1291" s="661" t="s">
        <v>578</v>
      </c>
      <c r="C1291" s="661">
        <v>89301112</v>
      </c>
      <c r="D1291" s="740" t="s">
        <v>4351</v>
      </c>
      <c r="E1291" s="741" t="s">
        <v>2638</v>
      </c>
      <c r="F1291" s="661" t="s">
        <v>2622</v>
      </c>
      <c r="G1291" s="661" t="s">
        <v>3220</v>
      </c>
      <c r="H1291" s="661" t="s">
        <v>579</v>
      </c>
      <c r="I1291" s="661" t="s">
        <v>3817</v>
      </c>
      <c r="J1291" s="661" t="s">
        <v>3818</v>
      </c>
      <c r="K1291" s="661" t="s">
        <v>3819</v>
      </c>
      <c r="L1291" s="662">
        <v>50</v>
      </c>
      <c r="M1291" s="662">
        <v>50</v>
      </c>
      <c r="N1291" s="661">
        <v>1</v>
      </c>
      <c r="O1291" s="742">
        <v>1</v>
      </c>
      <c r="P1291" s="662"/>
      <c r="Q1291" s="677">
        <v>0</v>
      </c>
      <c r="R1291" s="661"/>
      <c r="S1291" s="677">
        <v>0</v>
      </c>
      <c r="T1291" s="742"/>
      <c r="U1291" s="700">
        <v>0</v>
      </c>
    </row>
    <row r="1292" spans="1:21" ht="14.4" customHeight="1" x14ac:dyDescent="0.3">
      <c r="A1292" s="660">
        <v>11</v>
      </c>
      <c r="B1292" s="661" t="s">
        <v>578</v>
      </c>
      <c r="C1292" s="661">
        <v>89301112</v>
      </c>
      <c r="D1292" s="740" t="s">
        <v>4351</v>
      </c>
      <c r="E1292" s="741" t="s">
        <v>2638</v>
      </c>
      <c r="F1292" s="661" t="s">
        <v>2622</v>
      </c>
      <c r="G1292" s="661" t="s">
        <v>3220</v>
      </c>
      <c r="H1292" s="661" t="s">
        <v>579</v>
      </c>
      <c r="I1292" s="661" t="s">
        <v>3820</v>
      </c>
      <c r="J1292" s="661" t="s">
        <v>3247</v>
      </c>
      <c r="K1292" s="661" t="s">
        <v>3821</v>
      </c>
      <c r="L1292" s="662">
        <v>30.4</v>
      </c>
      <c r="M1292" s="662">
        <v>60.8</v>
      </c>
      <c r="N1292" s="661">
        <v>2</v>
      </c>
      <c r="O1292" s="742">
        <v>1</v>
      </c>
      <c r="P1292" s="662">
        <v>60.8</v>
      </c>
      <c r="Q1292" s="677">
        <v>1</v>
      </c>
      <c r="R1292" s="661">
        <v>2</v>
      </c>
      <c r="S1292" s="677">
        <v>1</v>
      </c>
      <c r="T1292" s="742">
        <v>1</v>
      </c>
      <c r="U1292" s="700">
        <v>1</v>
      </c>
    </row>
    <row r="1293" spans="1:21" ht="14.4" customHeight="1" x14ac:dyDescent="0.3">
      <c r="A1293" s="660">
        <v>11</v>
      </c>
      <c r="B1293" s="661" t="s">
        <v>578</v>
      </c>
      <c r="C1293" s="661">
        <v>89301112</v>
      </c>
      <c r="D1293" s="740" t="s">
        <v>4351</v>
      </c>
      <c r="E1293" s="741" t="s">
        <v>2638</v>
      </c>
      <c r="F1293" s="661" t="s">
        <v>2622</v>
      </c>
      <c r="G1293" s="661" t="s">
        <v>2720</v>
      </c>
      <c r="H1293" s="661" t="s">
        <v>579</v>
      </c>
      <c r="I1293" s="661" t="s">
        <v>2697</v>
      </c>
      <c r="J1293" s="661" t="s">
        <v>2698</v>
      </c>
      <c r="K1293" s="661" t="s">
        <v>2699</v>
      </c>
      <c r="L1293" s="662">
        <v>971.25</v>
      </c>
      <c r="M1293" s="662">
        <v>971.25</v>
      </c>
      <c r="N1293" s="661">
        <v>1</v>
      </c>
      <c r="O1293" s="742">
        <v>1</v>
      </c>
      <c r="P1293" s="662">
        <v>971.25</v>
      </c>
      <c r="Q1293" s="677">
        <v>1</v>
      </c>
      <c r="R1293" s="661">
        <v>1</v>
      </c>
      <c r="S1293" s="677">
        <v>1</v>
      </c>
      <c r="T1293" s="742">
        <v>1</v>
      </c>
      <c r="U1293" s="700">
        <v>1</v>
      </c>
    </row>
    <row r="1294" spans="1:21" ht="14.4" customHeight="1" x14ac:dyDescent="0.3">
      <c r="A1294" s="660">
        <v>11</v>
      </c>
      <c r="B1294" s="661" t="s">
        <v>578</v>
      </c>
      <c r="C1294" s="661">
        <v>89301112</v>
      </c>
      <c r="D1294" s="740" t="s">
        <v>4351</v>
      </c>
      <c r="E1294" s="741" t="s">
        <v>2638</v>
      </c>
      <c r="F1294" s="661" t="s">
        <v>2622</v>
      </c>
      <c r="G1294" s="661" t="s">
        <v>2720</v>
      </c>
      <c r="H1294" s="661" t="s">
        <v>579</v>
      </c>
      <c r="I1294" s="661" t="s">
        <v>3616</v>
      </c>
      <c r="J1294" s="661" t="s">
        <v>3591</v>
      </c>
      <c r="K1294" s="661" t="s">
        <v>3617</v>
      </c>
      <c r="L1294" s="662">
        <v>180</v>
      </c>
      <c r="M1294" s="662">
        <v>180</v>
      </c>
      <c r="N1294" s="661">
        <v>1</v>
      </c>
      <c r="O1294" s="742">
        <v>1</v>
      </c>
      <c r="P1294" s="662">
        <v>180</v>
      </c>
      <c r="Q1294" s="677">
        <v>1</v>
      </c>
      <c r="R1294" s="661">
        <v>1</v>
      </c>
      <c r="S1294" s="677">
        <v>1</v>
      </c>
      <c r="T1294" s="742">
        <v>1</v>
      </c>
      <c r="U1294" s="700">
        <v>1</v>
      </c>
    </row>
    <row r="1295" spans="1:21" ht="14.4" customHeight="1" x14ac:dyDescent="0.3">
      <c r="A1295" s="660">
        <v>11</v>
      </c>
      <c r="B1295" s="661" t="s">
        <v>578</v>
      </c>
      <c r="C1295" s="661">
        <v>89301112</v>
      </c>
      <c r="D1295" s="740" t="s">
        <v>4351</v>
      </c>
      <c r="E1295" s="741" t="s">
        <v>2638</v>
      </c>
      <c r="F1295" s="661" t="s">
        <v>2622</v>
      </c>
      <c r="G1295" s="661" t="s">
        <v>2720</v>
      </c>
      <c r="H1295" s="661" t="s">
        <v>579</v>
      </c>
      <c r="I1295" s="661" t="s">
        <v>2927</v>
      </c>
      <c r="J1295" s="661" t="s">
        <v>2928</v>
      </c>
      <c r="K1295" s="661" t="s">
        <v>2929</v>
      </c>
      <c r="L1295" s="662">
        <v>1600</v>
      </c>
      <c r="M1295" s="662">
        <v>3200</v>
      </c>
      <c r="N1295" s="661">
        <v>2</v>
      </c>
      <c r="O1295" s="742">
        <v>2</v>
      </c>
      <c r="P1295" s="662">
        <v>3200</v>
      </c>
      <c r="Q1295" s="677">
        <v>1</v>
      </c>
      <c r="R1295" s="661">
        <v>2</v>
      </c>
      <c r="S1295" s="677">
        <v>1</v>
      </c>
      <c r="T1295" s="742">
        <v>2</v>
      </c>
      <c r="U1295" s="700">
        <v>1</v>
      </c>
    </row>
    <row r="1296" spans="1:21" ht="14.4" customHeight="1" x14ac:dyDescent="0.3">
      <c r="A1296" s="660">
        <v>11</v>
      </c>
      <c r="B1296" s="661" t="s">
        <v>578</v>
      </c>
      <c r="C1296" s="661">
        <v>89301112</v>
      </c>
      <c r="D1296" s="740" t="s">
        <v>4351</v>
      </c>
      <c r="E1296" s="741" t="s">
        <v>2638</v>
      </c>
      <c r="F1296" s="661" t="s">
        <v>2622</v>
      </c>
      <c r="G1296" s="661" t="s">
        <v>2720</v>
      </c>
      <c r="H1296" s="661" t="s">
        <v>579</v>
      </c>
      <c r="I1296" s="661" t="s">
        <v>3822</v>
      </c>
      <c r="J1296" s="661" t="s">
        <v>3823</v>
      </c>
      <c r="K1296" s="661" t="s">
        <v>3824</v>
      </c>
      <c r="L1296" s="662">
        <v>350</v>
      </c>
      <c r="M1296" s="662">
        <v>350</v>
      </c>
      <c r="N1296" s="661">
        <v>1</v>
      </c>
      <c r="O1296" s="742">
        <v>1</v>
      </c>
      <c r="P1296" s="662">
        <v>350</v>
      </c>
      <c r="Q1296" s="677">
        <v>1</v>
      </c>
      <c r="R1296" s="661">
        <v>1</v>
      </c>
      <c r="S1296" s="677">
        <v>1</v>
      </c>
      <c r="T1296" s="742">
        <v>1</v>
      </c>
      <c r="U1296" s="700">
        <v>1</v>
      </c>
    </row>
    <row r="1297" spans="1:21" ht="14.4" customHeight="1" x14ac:dyDescent="0.3">
      <c r="A1297" s="660">
        <v>11</v>
      </c>
      <c r="B1297" s="661" t="s">
        <v>578</v>
      </c>
      <c r="C1297" s="661">
        <v>89301112</v>
      </c>
      <c r="D1297" s="740" t="s">
        <v>4351</v>
      </c>
      <c r="E1297" s="741" t="s">
        <v>2638</v>
      </c>
      <c r="F1297" s="661" t="s">
        <v>2622</v>
      </c>
      <c r="G1297" s="661" t="s">
        <v>2720</v>
      </c>
      <c r="H1297" s="661" t="s">
        <v>579</v>
      </c>
      <c r="I1297" s="661" t="s">
        <v>3825</v>
      </c>
      <c r="J1297" s="661" t="s">
        <v>3826</v>
      </c>
      <c r="K1297" s="661" t="s">
        <v>3827</v>
      </c>
      <c r="L1297" s="662">
        <v>350</v>
      </c>
      <c r="M1297" s="662">
        <v>350</v>
      </c>
      <c r="N1297" s="661">
        <v>1</v>
      </c>
      <c r="O1297" s="742">
        <v>1</v>
      </c>
      <c r="P1297" s="662"/>
      <c r="Q1297" s="677">
        <v>0</v>
      </c>
      <c r="R1297" s="661"/>
      <c r="S1297" s="677">
        <v>0</v>
      </c>
      <c r="T1297" s="742"/>
      <c r="U1297" s="700">
        <v>0</v>
      </c>
    </row>
    <row r="1298" spans="1:21" ht="14.4" customHeight="1" x14ac:dyDescent="0.3">
      <c r="A1298" s="660">
        <v>11</v>
      </c>
      <c r="B1298" s="661" t="s">
        <v>578</v>
      </c>
      <c r="C1298" s="661">
        <v>89301112</v>
      </c>
      <c r="D1298" s="740" t="s">
        <v>4351</v>
      </c>
      <c r="E1298" s="741" t="s">
        <v>2638</v>
      </c>
      <c r="F1298" s="661" t="s">
        <v>2622</v>
      </c>
      <c r="G1298" s="661" t="s">
        <v>2720</v>
      </c>
      <c r="H1298" s="661" t="s">
        <v>579</v>
      </c>
      <c r="I1298" s="661" t="s">
        <v>3602</v>
      </c>
      <c r="J1298" s="661" t="s">
        <v>3603</v>
      </c>
      <c r="K1298" s="661" t="s">
        <v>3201</v>
      </c>
      <c r="L1298" s="662">
        <v>100</v>
      </c>
      <c r="M1298" s="662">
        <v>100</v>
      </c>
      <c r="N1298" s="661">
        <v>1</v>
      </c>
      <c r="O1298" s="742">
        <v>1</v>
      </c>
      <c r="P1298" s="662">
        <v>100</v>
      </c>
      <c r="Q1298" s="677">
        <v>1</v>
      </c>
      <c r="R1298" s="661">
        <v>1</v>
      </c>
      <c r="S1298" s="677">
        <v>1</v>
      </c>
      <c r="T1298" s="742">
        <v>1</v>
      </c>
      <c r="U1298" s="700">
        <v>1</v>
      </c>
    </row>
    <row r="1299" spans="1:21" ht="14.4" customHeight="1" x14ac:dyDescent="0.3">
      <c r="A1299" s="660">
        <v>11</v>
      </c>
      <c r="B1299" s="661" t="s">
        <v>578</v>
      </c>
      <c r="C1299" s="661">
        <v>89301112</v>
      </c>
      <c r="D1299" s="740" t="s">
        <v>4351</v>
      </c>
      <c r="E1299" s="741" t="s">
        <v>2638</v>
      </c>
      <c r="F1299" s="661" t="s">
        <v>2622</v>
      </c>
      <c r="G1299" s="661" t="s">
        <v>2720</v>
      </c>
      <c r="H1299" s="661" t="s">
        <v>579</v>
      </c>
      <c r="I1299" s="661" t="s">
        <v>3828</v>
      </c>
      <c r="J1299" s="661" t="s">
        <v>3829</v>
      </c>
      <c r="K1299" s="661"/>
      <c r="L1299" s="662">
        <v>400</v>
      </c>
      <c r="M1299" s="662">
        <v>400</v>
      </c>
      <c r="N1299" s="661">
        <v>1</v>
      </c>
      <c r="O1299" s="742">
        <v>1</v>
      </c>
      <c r="P1299" s="662">
        <v>400</v>
      </c>
      <c r="Q1299" s="677">
        <v>1</v>
      </c>
      <c r="R1299" s="661">
        <v>1</v>
      </c>
      <c r="S1299" s="677">
        <v>1</v>
      </c>
      <c r="T1299" s="742">
        <v>1</v>
      </c>
      <c r="U1299" s="700">
        <v>1</v>
      </c>
    </row>
    <row r="1300" spans="1:21" ht="14.4" customHeight="1" x14ac:dyDescent="0.3">
      <c r="A1300" s="660">
        <v>11</v>
      </c>
      <c r="B1300" s="661" t="s">
        <v>578</v>
      </c>
      <c r="C1300" s="661">
        <v>89301112</v>
      </c>
      <c r="D1300" s="740" t="s">
        <v>4351</v>
      </c>
      <c r="E1300" s="741" t="s">
        <v>2638</v>
      </c>
      <c r="F1300" s="661" t="s">
        <v>2622</v>
      </c>
      <c r="G1300" s="661" t="s">
        <v>2720</v>
      </c>
      <c r="H1300" s="661" t="s">
        <v>579</v>
      </c>
      <c r="I1300" s="661" t="s">
        <v>3830</v>
      </c>
      <c r="J1300" s="661" t="s">
        <v>3831</v>
      </c>
      <c r="K1300" s="661" t="s">
        <v>3832</v>
      </c>
      <c r="L1300" s="662">
        <v>200</v>
      </c>
      <c r="M1300" s="662">
        <v>200</v>
      </c>
      <c r="N1300" s="661">
        <v>1</v>
      </c>
      <c r="O1300" s="742">
        <v>1</v>
      </c>
      <c r="P1300" s="662"/>
      <c r="Q1300" s="677">
        <v>0</v>
      </c>
      <c r="R1300" s="661"/>
      <c r="S1300" s="677">
        <v>0</v>
      </c>
      <c r="T1300" s="742"/>
      <c r="U1300" s="700">
        <v>0</v>
      </c>
    </row>
    <row r="1301" spans="1:21" ht="14.4" customHeight="1" x14ac:dyDescent="0.3">
      <c r="A1301" s="660">
        <v>11</v>
      </c>
      <c r="B1301" s="661" t="s">
        <v>578</v>
      </c>
      <c r="C1301" s="661">
        <v>89301112</v>
      </c>
      <c r="D1301" s="740" t="s">
        <v>4351</v>
      </c>
      <c r="E1301" s="741" t="s">
        <v>2638</v>
      </c>
      <c r="F1301" s="661" t="s">
        <v>2622</v>
      </c>
      <c r="G1301" s="661" t="s">
        <v>2724</v>
      </c>
      <c r="H1301" s="661" t="s">
        <v>579</v>
      </c>
      <c r="I1301" s="661" t="s">
        <v>3044</v>
      </c>
      <c r="J1301" s="661" t="s">
        <v>3045</v>
      </c>
      <c r="K1301" s="661" t="s">
        <v>3046</v>
      </c>
      <c r="L1301" s="662">
        <v>1150</v>
      </c>
      <c r="M1301" s="662">
        <v>1150</v>
      </c>
      <c r="N1301" s="661">
        <v>1</v>
      </c>
      <c r="O1301" s="742">
        <v>1</v>
      </c>
      <c r="P1301" s="662">
        <v>1150</v>
      </c>
      <c r="Q1301" s="677">
        <v>1</v>
      </c>
      <c r="R1301" s="661">
        <v>1</v>
      </c>
      <c r="S1301" s="677">
        <v>1</v>
      </c>
      <c r="T1301" s="742">
        <v>1</v>
      </c>
      <c r="U1301" s="700">
        <v>1</v>
      </c>
    </row>
    <row r="1302" spans="1:21" ht="14.4" customHeight="1" x14ac:dyDescent="0.3">
      <c r="A1302" s="660">
        <v>11</v>
      </c>
      <c r="B1302" s="661" t="s">
        <v>578</v>
      </c>
      <c r="C1302" s="661">
        <v>89301112</v>
      </c>
      <c r="D1302" s="740" t="s">
        <v>4351</v>
      </c>
      <c r="E1302" s="741" t="s">
        <v>2638</v>
      </c>
      <c r="F1302" s="661" t="s">
        <v>2622</v>
      </c>
      <c r="G1302" s="661" t="s">
        <v>2724</v>
      </c>
      <c r="H1302" s="661" t="s">
        <v>579</v>
      </c>
      <c r="I1302" s="661" t="s">
        <v>2678</v>
      </c>
      <c r="J1302" s="661" t="s">
        <v>2679</v>
      </c>
      <c r="K1302" s="661" t="s">
        <v>2680</v>
      </c>
      <c r="L1302" s="662">
        <v>200</v>
      </c>
      <c r="M1302" s="662">
        <v>3200</v>
      </c>
      <c r="N1302" s="661">
        <v>16</v>
      </c>
      <c r="O1302" s="742">
        <v>8</v>
      </c>
      <c r="P1302" s="662">
        <v>3200</v>
      </c>
      <c r="Q1302" s="677">
        <v>1</v>
      </c>
      <c r="R1302" s="661">
        <v>16</v>
      </c>
      <c r="S1302" s="677">
        <v>1</v>
      </c>
      <c r="T1302" s="742">
        <v>8</v>
      </c>
      <c r="U1302" s="700">
        <v>1</v>
      </c>
    </row>
    <row r="1303" spans="1:21" ht="14.4" customHeight="1" x14ac:dyDescent="0.3">
      <c r="A1303" s="660">
        <v>11</v>
      </c>
      <c r="B1303" s="661" t="s">
        <v>578</v>
      </c>
      <c r="C1303" s="661">
        <v>89301112</v>
      </c>
      <c r="D1303" s="740" t="s">
        <v>4351</v>
      </c>
      <c r="E1303" s="741" t="s">
        <v>2638</v>
      </c>
      <c r="F1303" s="661" t="s">
        <v>2622</v>
      </c>
      <c r="G1303" s="661" t="s">
        <v>2724</v>
      </c>
      <c r="H1303" s="661" t="s">
        <v>579</v>
      </c>
      <c r="I1303" s="661" t="s">
        <v>2681</v>
      </c>
      <c r="J1303" s="661" t="s">
        <v>2682</v>
      </c>
      <c r="K1303" s="661" t="s">
        <v>2683</v>
      </c>
      <c r="L1303" s="662">
        <v>278.75</v>
      </c>
      <c r="M1303" s="662">
        <v>5017.5</v>
      </c>
      <c r="N1303" s="661">
        <v>18</v>
      </c>
      <c r="O1303" s="742">
        <v>9</v>
      </c>
      <c r="P1303" s="662">
        <v>3902.5</v>
      </c>
      <c r="Q1303" s="677">
        <v>0.77777777777777779</v>
      </c>
      <c r="R1303" s="661">
        <v>14</v>
      </c>
      <c r="S1303" s="677">
        <v>0.77777777777777779</v>
      </c>
      <c r="T1303" s="742">
        <v>7</v>
      </c>
      <c r="U1303" s="700">
        <v>0.77777777777777779</v>
      </c>
    </row>
    <row r="1304" spans="1:21" ht="14.4" customHeight="1" x14ac:dyDescent="0.3">
      <c r="A1304" s="660">
        <v>11</v>
      </c>
      <c r="B1304" s="661" t="s">
        <v>578</v>
      </c>
      <c r="C1304" s="661">
        <v>89301112</v>
      </c>
      <c r="D1304" s="740" t="s">
        <v>4351</v>
      </c>
      <c r="E1304" s="741" t="s">
        <v>2638</v>
      </c>
      <c r="F1304" s="661" t="s">
        <v>2622</v>
      </c>
      <c r="G1304" s="661" t="s">
        <v>3084</v>
      </c>
      <c r="H1304" s="661" t="s">
        <v>579</v>
      </c>
      <c r="I1304" s="661" t="s">
        <v>3194</v>
      </c>
      <c r="J1304" s="661" t="s">
        <v>2908</v>
      </c>
      <c r="K1304" s="661" t="s">
        <v>3195</v>
      </c>
      <c r="L1304" s="662">
        <v>553.15</v>
      </c>
      <c r="M1304" s="662">
        <v>8297.25</v>
      </c>
      <c r="N1304" s="661">
        <v>15</v>
      </c>
      <c r="O1304" s="742">
        <v>5</v>
      </c>
      <c r="P1304" s="662">
        <v>8297.25</v>
      </c>
      <c r="Q1304" s="677">
        <v>1</v>
      </c>
      <c r="R1304" s="661">
        <v>15</v>
      </c>
      <c r="S1304" s="677">
        <v>1</v>
      </c>
      <c r="T1304" s="742">
        <v>5</v>
      </c>
      <c r="U1304" s="700">
        <v>1</v>
      </c>
    </row>
    <row r="1305" spans="1:21" ht="14.4" customHeight="1" x14ac:dyDescent="0.3">
      <c r="A1305" s="660">
        <v>11</v>
      </c>
      <c r="B1305" s="661" t="s">
        <v>578</v>
      </c>
      <c r="C1305" s="661">
        <v>89301112</v>
      </c>
      <c r="D1305" s="740" t="s">
        <v>4351</v>
      </c>
      <c r="E1305" s="741" t="s">
        <v>2639</v>
      </c>
      <c r="F1305" s="661" t="s">
        <v>2621</v>
      </c>
      <c r="G1305" s="661" t="s">
        <v>2654</v>
      </c>
      <c r="H1305" s="661" t="s">
        <v>579</v>
      </c>
      <c r="I1305" s="661" t="s">
        <v>1210</v>
      </c>
      <c r="J1305" s="661" t="s">
        <v>2491</v>
      </c>
      <c r="K1305" s="661" t="s">
        <v>2492</v>
      </c>
      <c r="L1305" s="662">
        <v>333.31</v>
      </c>
      <c r="M1305" s="662">
        <v>666.62</v>
      </c>
      <c r="N1305" s="661">
        <v>2</v>
      </c>
      <c r="O1305" s="742">
        <v>2</v>
      </c>
      <c r="P1305" s="662"/>
      <c r="Q1305" s="677">
        <v>0</v>
      </c>
      <c r="R1305" s="661"/>
      <c r="S1305" s="677">
        <v>0</v>
      </c>
      <c r="T1305" s="742"/>
      <c r="U1305" s="700">
        <v>0</v>
      </c>
    </row>
    <row r="1306" spans="1:21" ht="14.4" customHeight="1" x14ac:dyDescent="0.3">
      <c r="A1306" s="660">
        <v>11</v>
      </c>
      <c r="B1306" s="661" t="s">
        <v>578</v>
      </c>
      <c r="C1306" s="661">
        <v>89301112</v>
      </c>
      <c r="D1306" s="740" t="s">
        <v>4351</v>
      </c>
      <c r="E1306" s="741" t="s">
        <v>2639</v>
      </c>
      <c r="F1306" s="661" t="s">
        <v>2621</v>
      </c>
      <c r="G1306" s="661" t="s">
        <v>2654</v>
      </c>
      <c r="H1306" s="661" t="s">
        <v>579</v>
      </c>
      <c r="I1306" s="661" t="s">
        <v>1210</v>
      </c>
      <c r="J1306" s="661" t="s">
        <v>2491</v>
      </c>
      <c r="K1306" s="661" t="s">
        <v>2492</v>
      </c>
      <c r="L1306" s="662">
        <v>156.86000000000001</v>
      </c>
      <c r="M1306" s="662">
        <v>156.86000000000001</v>
      </c>
      <c r="N1306" s="661">
        <v>1</v>
      </c>
      <c r="O1306" s="742">
        <v>1</v>
      </c>
      <c r="P1306" s="662"/>
      <c r="Q1306" s="677">
        <v>0</v>
      </c>
      <c r="R1306" s="661"/>
      <c r="S1306" s="677">
        <v>0</v>
      </c>
      <c r="T1306" s="742"/>
      <c r="U1306" s="700">
        <v>0</v>
      </c>
    </row>
    <row r="1307" spans="1:21" ht="14.4" customHeight="1" x14ac:dyDescent="0.3">
      <c r="A1307" s="660">
        <v>11</v>
      </c>
      <c r="B1307" s="661" t="s">
        <v>578</v>
      </c>
      <c r="C1307" s="661">
        <v>89301112</v>
      </c>
      <c r="D1307" s="740" t="s">
        <v>4351</v>
      </c>
      <c r="E1307" s="741" t="s">
        <v>2639</v>
      </c>
      <c r="F1307" s="661" t="s">
        <v>2621</v>
      </c>
      <c r="G1307" s="661" t="s">
        <v>2654</v>
      </c>
      <c r="H1307" s="661" t="s">
        <v>579</v>
      </c>
      <c r="I1307" s="661" t="s">
        <v>3688</v>
      </c>
      <c r="J1307" s="661" t="s">
        <v>3689</v>
      </c>
      <c r="K1307" s="661" t="s">
        <v>3690</v>
      </c>
      <c r="L1307" s="662">
        <v>112.76</v>
      </c>
      <c r="M1307" s="662">
        <v>225.52</v>
      </c>
      <c r="N1307" s="661">
        <v>2</v>
      </c>
      <c r="O1307" s="742">
        <v>2</v>
      </c>
      <c r="P1307" s="662">
        <v>225.52</v>
      </c>
      <c r="Q1307" s="677">
        <v>1</v>
      </c>
      <c r="R1307" s="661">
        <v>2</v>
      </c>
      <c r="S1307" s="677">
        <v>1</v>
      </c>
      <c r="T1307" s="742">
        <v>2</v>
      </c>
      <c r="U1307" s="700">
        <v>1</v>
      </c>
    </row>
    <row r="1308" spans="1:21" ht="14.4" customHeight="1" x14ac:dyDescent="0.3">
      <c r="A1308" s="660">
        <v>11</v>
      </c>
      <c r="B1308" s="661" t="s">
        <v>578</v>
      </c>
      <c r="C1308" s="661">
        <v>89301112</v>
      </c>
      <c r="D1308" s="740" t="s">
        <v>4351</v>
      </c>
      <c r="E1308" s="741" t="s">
        <v>2639</v>
      </c>
      <c r="F1308" s="661" t="s">
        <v>2621</v>
      </c>
      <c r="G1308" s="661" t="s">
        <v>3088</v>
      </c>
      <c r="H1308" s="661" t="s">
        <v>579</v>
      </c>
      <c r="I1308" s="661" t="s">
        <v>3089</v>
      </c>
      <c r="J1308" s="661" t="s">
        <v>3090</v>
      </c>
      <c r="K1308" s="661" t="s">
        <v>3091</v>
      </c>
      <c r="L1308" s="662">
        <v>166.97</v>
      </c>
      <c r="M1308" s="662">
        <v>6177.8899999999994</v>
      </c>
      <c r="N1308" s="661">
        <v>37</v>
      </c>
      <c r="O1308" s="742">
        <v>16</v>
      </c>
      <c r="P1308" s="662">
        <v>3339.4</v>
      </c>
      <c r="Q1308" s="677">
        <v>0.54054054054054057</v>
      </c>
      <c r="R1308" s="661">
        <v>20</v>
      </c>
      <c r="S1308" s="677">
        <v>0.54054054054054057</v>
      </c>
      <c r="T1308" s="742">
        <v>9</v>
      </c>
      <c r="U1308" s="700">
        <v>0.5625</v>
      </c>
    </row>
    <row r="1309" spans="1:21" ht="14.4" customHeight="1" x14ac:dyDescent="0.3">
      <c r="A1309" s="660">
        <v>11</v>
      </c>
      <c r="B1309" s="661" t="s">
        <v>578</v>
      </c>
      <c r="C1309" s="661">
        <v>89301112</v>
      </c>
      <c r="D1309" s="740" t="s">
        <v>4351</v>
      </c>
      <c r="E1309" s="741" t="s">
        <v>2639</v>
      </c>
      <c r="F1309" s="661" t="s">
        <v>2621</v>
      </c>
      <c r="G1309" s="661" t="s">
        <v>2655</v>
      </c>
      <c r="H1309" s="661" t="s">
        <v>1059</v>
      </c>
      <c r="I1309" s="661" t="s">
        <v>3833</v>
      </c>
      <c r="J1309" s="661" t="s">
        <v>3834</v>
      </c>
      <c r="K1309" s="661" t="s">
        <v>3835</v>
      </c>
      <c r="L1309" s="662">
        <v>89.14</v>
      </c>
      <c r="M1309" s="662">
        <v>89.14</v>
      </c>
      <c r="N1309" s="661">
        <v>1</v>
      </c>
      <c r="O1309" s="742">
        <v>1</v>
      </c>
      <c r="P1309" s="662"/>
      <c r="Q1309" s="677">
        <v>0</v>
      </c>
      <c r="R1309" s="661"/>
      <c r="S1309" s="677">
        <v>0</v>
      </c>
      <c r="T1309" s="742"/>
      <c r="U1309" s="700">
        <v>0</v>
      </c>
    </row>
    <row r="1310" spans="1:21" ht="14.4" customHeight="1" x14ac:dyDescent="0.3">
      <c r="A1310" s="660">
        <v>11</v>
      </c>
      <c r="B1310" s="661" t="s">
        <v>578</v>
      </c>
      <c r="C1310" s="661">
        <v>89301112</v>
      </c>
      <c r="D1310" s="740" t="s">
        <v>4351</v>
      </c>
      <c r="E1310" s="741" t="s">
        <v>2639</v>
      </c>
      <c r="F1310" s="661" t="s">
        <v>2621</v>
      </c>
      <c r="G1310" s="661" t="s">
        <v>2655</v>
      </c>
      <c r="H1310" s="661" t="s">
        <v>1059</v>
      </c>
      <c r="I1310" s="661" t="s">
        <v>1243</v>
      </c>
      <c r="J1310" s="661" t="s">
        <v>1244</v>
      </c>
      <c r="K1310" s="661" t="s">
        <v>1578</v>
      </c>
      <c r="L1310" s="662">
        <v>184.22</v>
      </c>
      <c r="M1310" s="662">
        <v>552.66</v>
      </c>
      <c r="N1310" s="661">
        <v>3</v>
      </c>
      <c r="O1310" s="742">
        <v>2</v>
      </c>
      <c r="P1310" s="662">
        <v>552.66</v>
      </c>
      <c r="Q1310" s="677">
        <v>1</v>
      </c>
      <c r="R1310" s="661">
        <v>3</v>
      </c>
      <c r="S1310" s="677">
        <v>1</v>
      </c>
      <c r="T1310" s="742">
        <v>2</v>
      </c>
      <c r="U1310" s="700">
        <v>1</v>
      </c>
    </row>
    <row r="1311" spans="1:21" ht="14.4" customHeight="1" x14ac:dyDescent="0.3">
      <c r="A1311" s="660">
        <v>11</v>
      </c>
      <c r="B1311" s="661" t="s">
        <v>578</v>
      </c>
      <c r="C1311" s="661">
        <v>89301112</v>
      </c>
      <c r="D1311" s="740" t="s">
        <v>4351</v>
      </c>
      <c r="E1311" s="741" t="s">
        <v>2639</v>
      </c>
      <c r="F1311" s="661" t="s">
        <v>2621</v>
      </c>
      <c r="G1311" s="661" t="s">
        <v>2655</v>
      </c>
      <c r="H1311" s="661" t="s">
        <v>1059</v>
      </c>
      <c r="I1311" s="661" t="s">
        <v>3761</v>
      </c>
      <c r="J1311" s="661" t="s">
        <v>3762</v>
      </c>
      <c r="K1311" s="661" t="s">
        <v>3763</v>
      </c>
      <c r="L1311" s="662">
        <v>103.71</v>
      </c>
      <c r="M1311" s="662">
        <v>207.42</v>
      </c>
      <c r="N1311" s="661">
        <v>2</v>
      </c>
      <c r="O1311" s="742">
        <v>1.5</v>
      </c>
      <c r="P1311" s="662"/>
      <c r="Q1311" s="677">
        <v>0</v>
      </c>
      <c r="R1311" s="661"/>
      <c r="S1311" s="677">
        <v>0</v>
      </c>
      <c r="T1311" s="742"/>
      <c r="U1311" s="700">
        <v>0</v>
      </c>
    </row>
    <row r="1312" spans="1:21" ht="14.4" customHeight="1" x14ac:dyDescent="0.3">
      <c r="A1312" s="660">
        <v>11</v>
      </c>
      <c r="B1312" s="661" t="s">
        <v>578</v>
      </c>
      <c r="C1312" s="661">
        <v>89301112</v>
      </c>
      <c r="D1312" s="740" t="s">
        <v>4351</v>
      </c>
      <c r="E1312" s="741" t="s">
        <v>2639</v>
      </c>
      <c r="F1312" s="661" t="s">
        <v>2621</v>
      </c>
      <c r="G1312" s="661" t="s">
        <v>3836</v>
      </c>
      <c r="H1312" s="661" t="s">
        <v>579</v>
      </c>
      <c r="I1312" s="661" t="s">
        <v>3837</v>
      </c>
      <c r="J1312" s="661" t="s">
        <v>3838</v>
      </c>
      <c r="K1312" s="661" t="s">
        <v>3839</v>
      </c>
      <c r="L1312" s="662">
        <v>23.76</v>
      </c>
      <c r="M1312" s="662">
        <v>23.76</v>
      </c>
      <c r="N1312" s="661">
        <v>1</v>
      </c>
      <c r="O1312" s="742">
        <v>0.5</v>
      </c>
      <c r="P1312" s="662"/>
      <c r="Q1312" s="677">
        <v>0</v>
      </c>
      <c r="R1312" s="661"/>
      <c r="S1312" s="677">
        <v>0</v>
      </c>
      <c r="T1312" s="742"/>
      <c r="U1312" s="700">
        <v>0</v>
      </c>
    </row>
    <row r="1313" spans="1:21" ht="14.4" customHeight="1" x14ac:dyDescent="0.3">
      <c r="A1313" s="660">
        <v>11</v>
      </c>
      <c r="B1313" s="661" t="s">
        <v>578</v>
      </c>
      <c r="C1313" s="661">
        <v>89301112</v>
      </c>
      <c r="D1313" s="740" t="s">
        <v>4351</v>
      </c>
      <c r="E1313" s="741" t="s">
        <v>2639</v>
      </c>
      <c r="F1313" s="661" t="s">
        <v>2621</v>
      </c>
      <c r="G1313" s="661" t="s">
        <v>2824</v>
      </c>
      <c r="H1313" s="661" t="s">
        <v>579</v>
      </c>
      <c r="I1313" s="661" t="s">
        <v>926</v>
      </c>
      <c r="J1313" s="661" t="s">
        <v>927</v>
      </c>
      <c r="K1313" s="661" t="s">
        <v>928</v>
      </c>
      <c r="L1313" s="662">
        <v>84.78</v>
      </c>
      <c r="M1313" s="662">
        <v>423.9</v>
      </c>
      <c r="N1313" s="661">
        <v>5</v>
      </c>
      <c r="O1313" s="742">
        <v>2</v>
      </c>
      <c r="P1313" s="662"/>
      <c r="Q1313" s="677">
        <v>0</v>
      </c>
      <c r="R1313" s="661"/>
      <c r="S1313" s="677">
        <v>0</v>
      </c>
      <c r="T1313" s="742"/>
      <c r="U1313" s="700">
        <v>0</v>
      </c>
    </row>
    <row r="1314" spans="1:21" ht="14.4" customHeight="1" x14ac:dyDescent="0.3">
      <c r="A1314" s="660">
        <v>11</v>
      </c>
      <c r="B1314" s="661" t="s">
        <v>578</v>
      </c>
      <c r="C1314" s="661">
        <v>89301112</v>
      </c>
      <c r="D1314" s="740" t="s">
        <v>4351</v>
      </c>
      <c r="E1314" s="741" t="s">
        <v>2639</v>
      </c>
      <c r="F1314" s="661" t="s">
        <v>2621</v>
      </c>
      <c r="G1314" s="661" t="s">
        <v>2824</v>
      </c>
      <c r="H1314" s="661" t="s">
        <v>579</v>
      </c>
      <c r="I1314" s="661" t="s">
        <v>926</v>
      </c>
      <c r="J1314" s="661" t="s">
        <v>927</v>
      </c>
      <c r="K1314" s="661" t="s">
        <v>928</v>
      </c>
      <c r="L1314" s="662">
        <v>105.7</v>
      </c>
      <c r="M1314" s="662">
        <v>317.10000000000002</v>
      </c>
      <c r="N1314" s="661">
        <v>3</v>
      </c>
      <c r="O1314" s="742">
        <v>1.5</v>
      </c>
      <c r="P1314" s="662"/>
      <c r="Q1314" s="677">
        <v>0</v>
      </c>
      <c r="R1314" s="661"/>
      <c r="S1314" s="677">
        <v>0</v>
      </c>
      <c r="T1314" s="742"/>
      <c r="U1314" s="700">
        <v>0</v>
      </c>
    </row>
    <row r="1315" spans="1:21" ht="14.4" customHeight="1" x14ac:dyDescent="0.3">
      <c r="A1315" s="660">
        <v>11</v>
      </c>
      <c r="B1315" s="661" t="s">
        <v>578</v>
      </c>
      <c r="C1315" s="661">
        <v>89301112</v>
      </c>
      <c r="D1315" s="740" t="s">
        <v>4351</v>
      </c>
      <c r="E1315" s="741" t="s">
        <v>2639</v>
      </c>
      <c r="F1315" s="661" t="s">
        <v>2621</v>
      </c>
      <c r="G1315" s="661" t="s">
        <v>2824</v>
      </c>
      <c r="H1315" s="661" t="s">
        <v>579</v>
      </c>
      <c r="I1315" s="661" t="s">
        <v>3840</v>
      </c>
      <c r="J1315" s="661" t="s">
        <v>3841</v>
      </c>
      <c r="K1315" s="661" t="s">
        <v>3842</v>
      </c>
      <c r="L1315" s="662">
        <v>0</v>
      </c>
      <c r="M1315" s="662">
        <v>0</v>
      </c>
      <c r="N1315" s="661">
        <v>2</v>
      </c>
      <c r="O1315" s="742">
        <v>0.5</v>
      </c>
      <c r="P1315" s="662"/>
      <c r="Q1315" s="677"/>
      <c r="R1315" s="661"/>
      <c r="S1315" s="677">
        <v>0</v>
      </c>
      <c r="T1315" s="742"/>
      <c r="U1315" s="700">
        <v>0</v>
      </c>
    </row>
    <row r="1316" spans="1:21" ht="14.4" customHeight="1" x14ac:dyDescent="0.3">
      <c r="A1316" s="660">
        <v>11</v>
      </c>
      <c r="B1316" s="661" t="s">
        <v>578</v>
      </c>
      <c r="C1316" s="661">
        <v>89301112</v>
      </c>
      <c r="D1316" s="740" t="s">
        <v>4351</v>
      </c>
      <c r="E1316" s="741" t="s">
        <v>2639</v>
      </c>
      <c r="F1316" s="661" t="s">
        <v>2621</v>
      </c>
      <c r="G1316" s="661" t="s">
        <v>2824</v>
      </c>
      <c r="H1316" s="661" t="s">
        <v>579</v>
      </c>
      <c r="I1316" s="661" t="s">
        <v>3843</v>
      </c>
      <c r="J1316" s="661" t="s">
        <v>3841</v>
      </c>
      <c r="K1316" s="661" t="s">
        <v>3844</v>
      </c>
      <c r="L1316" s="662">
        <v>0</v>
      </c>
      <c r="M1316" s="662">
        <v>0</v>
      </c>
      <c r="N1316" s="661">
        <v>4</v>
      </c>
      <c r="O1316" s="742">
        <v>1</v>
      </c>
      <c r="P1316" s="662"/>
      <c r="Q1316" s="677"/>
      <c r="R1316" s="661"/>
      <c r="S1316" s="677">
        <v>0</v>
      </c>
      <c r="T1316" s="742"/>
      <c r="U1316" s="700">
        <v>0</v>
      </c>
    </row>
    <row r="1317" spans="1:21" ht="14.4" customHeight="1" x14ac:dyDescent="0.3">
      <c r="A1317" s="660">
        <v>11</v>
      </c>
      <c r="B1317" s="661" t="s">
        <v>578</v>
      </c>
      <c r="C1317" s="661">
        <v>89301112</v>
      </c>
      <c r="D1317" s="740" t="s">
        <v>4351</v>
      </c>
      <c r="E1317" s="741" t="s">
        <v>2639</v>
      </c>
      <c r="F1317" s="661" t="s">
        <v>2621</v>
      </c>
      <c r="G1317" s="661" t="s">
        <v>2824</v>
      </c>
      <c r="H1317" s="661" t="s">
        <v>579</v>
      </c>
      <c r="I1317" s="661" t="s">
        <v>3373</v>
      </c>
      <c r="J1317" s="661" t="s">
        <v>3374</v>
      </c>
      <c r="K1317" s="661" t="s">
        <v>3375</v>
      </c>
      <c r="L1317" s="662">
        <v>37.68</v>
      </c>
      <c r="M1317" s="662">
        <v>37.68</v>
      </c>
      <c r="N1317" s="661">
        <v>1</v>
      </c>
      <c r="O1317" s="742">
        <v>1</v>
      </c>
      <c r="P1317" s="662">
        <v>37.68</v>
      </c>
      <c r="Q1317" s="677">
        <v>1</v>
      </c>
      <c r="R1317" s="661">
        <v>1</v>
      </c>
      <c r="S1317" s="677">
        <v>1</v>
      </c>
      <c r="T1317" s="742">
        <v>1</v>
      </c>
      <c r="U1317" s="700">
        <v>1</v>
      </c>
    </row>
    <row r="1318" spans="1:21" ht="14.4" customHeight="1" x14ac:dyDescent="0.3">
      <c r="A1318" s="660">
        <v>11</v>
      </c>
      <c r="B1318" s="661" t="s">
        <v>578</v>
      </c>
      <c r="C1318" s="661">
        <v>89301112</v>
      </c>
      <c r="D1318" s="740" t="s">
        <v>4351</v>
      </c>
      <c r="E1318" s="741" t="s">
        <v>2639</v>
      </c>
      <c r="F1318" s="661" t="s">
        <v>2621</v>
      </c>
      <c r="G1318" s="661" t="s">
        <v>2824</v>
      </c>
      <c r="H1318" s="661" t="s">
        <v>579</v>
      </c>
      <c r="I1318" s="661" t="s">
        <v>2961</v>
      </c>
      <c r="J1318" s="661" t="s">
        <v>2962</v>
      </c>
      <c r="K1318" s="661" t="s">
        <v>2963</v>
      </c>
      <c r="L1318" s="662">
        <v>101.24</v>
      </c>
      <c r="M1318" s="662">
        <v>101.24</v>
      </c>
      <c r="N1318" s="661">
        <v>1</v>
      </c>
      <c r="O1318" s="742">
        <v>1</v>
      </c>
      <c r="P1318" s="662">
        <v>101.24</v>
      </c>
      <c r="Q1318" s="677">
        <v>1</v>
      </c>
      <c r="R1318" s="661">
        <v>1</v>
      </c>
      <c r="S1318" s="677">
        <v>1</v>
      </c>
      <c r="T1318" s="742">
        <v>1</v>
      </c>
      <c r="U1318" s="700">
        <v>1</v>
      </c>
    </row>
    <row r="1319" spans="1:21" ht="14.4" customHeight="1" x14ac:dyDescent="0.3">
      <c r="A1319" s="660">
        <v>11</v>
      </c>
      <c r="B1319" s="661" t="s">
        <v>578</v>
      </c>
      <c r="C1319" s="661">
        <v>89301112</v>
      </c>
      <c r="D1319" s="740" t="s">
        <v>4351</v>
      </c>
      <c r="E1319" s="741" t="s">
        <v>2639</v>
      </c>
      <c r="F1319" s="661" t="s">
        <v>2621</v>
      </c>
      <c r="G1319" s="661" t="s">
        <v>2824</v>
      </c>
      <c r="H1319" s="661" t="s">
        <v>579</v>
      </c>
      <c r="I1319" s="661" t="s">
        <v>3106</v>
      </c>
      <c r="J1319" s="661" t="s">
        <v>3102</v>
      </c>
      <c r="K1319" s="661" t="s">
        <v>3107</v>
      </c>
      <c r="L1319" s="662">
        <v>198.51</v>
      </c>
      <c r="M1319" s="662">
        <v>198.51</v>
      </c>
      <c r="N1319" s="661">
        <v>1</v>
      </c>
      <c r="O1319" s="742">
        <v>1</v>
      </c>
      <c r="P1319" s="662"/>
      <c r="Q1319" s="677">
        <v>0</v>
      </c>
      <c r="R1319" s="661"/>
      <c r="S1319" s="677">
        <v>0</v>
      </c>
      <c r="T1319" s="742"/>
      <c r="U1319" s="700">
        <v>0</v>
      </c>
    </row>
    <row r="1320" spans="1:21" ht="14.4" customHeight="1" x14ac:dyDescent="0.3">
      <c r="A1320" s="660">
        <v>11</v>
      </c>
      <c r="B1320" s="661" t="s">
        <v>578</v>
      </c>
      <c r="C1320" s="661">
        <v>89301112</v>
      </c>
      <c r="D1320" s="740" t="s">
        <v>4351</v>
      </c>
      <c r="E1320" s="741" t="s">
        <v>2639</v>
      </c>
      <c r="F1320" s="661" t="s">
        <v>2621</v>
      </c>
      <c r="G1320" s="661" t="s">
        <v>3845</v>
      </c>
      <c r="H1320" s="661" t="s">
        <v>579</v>
      </c>
      <c r="I1320" s="661" t="s">
        <v>3846</v>
      </c>
      <c r="J1320" s="661" t="s">
        <v>3847</v>
      </c>
      <c r="K1320" s="661" t="s">
        <v>3848</v>
      </c>
      <c r="L1320" s="662">
        <v>83.94</v>
      </c>
      <c r="M1320" s="662">
        <v>83.94</v>
      </c>
      <c r="N1320" s="661">
        <v>1</v>
      </c>
      <c r="O1320" s="742">
        <v>1</v>
      </c>
      <c r="P1320" s="662"/>
      <c r="Q1320" s="677">
        <v>0</v>
      </c>
      <c r="R1320" s="661"/>
      <c r="S1320" s="677">
        <v>0</v>
      </c>
      <c r="T1320" s="742"/>
      <c r="U1320" s="700">
        <v>0</v>
      </c>
    </row>
    <row r="1321" spans="1:21" ht="14.4" customHeight="1" x14ac:dyDescent="0.3">
      <c r="A1321" s="660">
        <v>11</v>
      </c>
      <c r="B1321" s="661" t="s">
        <v>578</v>
      </c>
      <c r="C1321" s="661">
        <v>89301112</v>
      </c>
      <c r="D1321" s="740" t="s">
        <v>4351</v>
      </c>
      <c r="E1321" s="741" t="s">
        <v>2639</v>
      </c>
      <c r="F1321" s="661" t="s">
        <v>2621</v>
      </c>
      <c r="G1321" s="661" t="s">
        <v>3849</v>
      </c>
      <c r="H1321" s="661" t="s">
        <v>579</v>
      </c>
      <c r="I1321" s="661" t="s">
        <v>3850</v>
      </c>
      <c r="J1321" s="661" t="s">
        <v>3851</v>
      </c>
      <c r="K1321" s="661" t="s">
        <v>3852</v>
      </c>
      <c r="L1321" s="662">
        <v>65.650000000000006</v>
      </c>
      <c r="M1321" s="662">
        <v>65.650000000000006</v>
      </c>
      <c r="N1321" s="661">
        <v>1</v>
      </c>
      <c r="O1321" s="742">
        <v>0.5</v>
      </c>
      <c r="P1321" s="662"/>
      <c r="Q1321" s="677">
        <v>0</v>
      </c>
      <c r="R1321" s="661"/>
      <c r="S1321" s="677">
        <v>0</v>
      </c>
      <c r="T1321" s="742"/>
      <c r="U1321" s="700">
        <v>0</v>
      </c>
    </row>
    <row r="1322" spans="1:21" ht="14.4" customHeight="1" x14ac:dyDescent="0.3">
      <c r="A1322" s="660">
        <v>11</v>
      </c>
      <c r="B1322" s="661" t="s">
        <v>578</v>
      </c>
      <c r="C1322" s="661">
        <v>89301112</v>
      </c>
      <c r="D1322" s="740" t="s">
        <v>4351</v>
      </c>
      <c r="E1322" s="741" t="s">
        <v>2639</v>
      </c>
      <c r="F1322" s="661" t="s">
        <v>2621</v>
      </c>
      <c r="G1322" s="661" t="s">
        <v>3853</v>
      </c>
      <c r="H1322" s="661" t="s">
        <v>579</v>
      </c>
      <c r="I1322" s="661" t="s">
        <v>3854</v>
      </c>
      <c r="J1322" s="661" t="s">
        <v>3855</v>
      </c>
      <c r="K1322" s="661" t="s">
        <v>3856</v>
      </c>
      <c r="L1322" s="662">
        <v>66.599999999999994</v>
      </c>
      <c r="M1322" s="662">
        <v>133.19999999999999</v>
      </c>
      <c r="N1322" s="661">
        <v>2</v>
      </c>
      <c r="O1322" s="742">
        <v>1</v>
      </c>
      <c r="P1322" s="662">
        <v>133.19999999999999</v>
      </c>
      <c r="Q1322" s="677">
        <v>1</v>
      </c>
      <c r="R1322" s="661">
        <v>2</v>
      </c>
      <c r="S1322" s="677">
        <v>1</v>
      </c>
      <c r="T1322" s="742">
        <v>1</v>
      </c>
      <c r="U1322" s="700">
        <v>1</v>
      </c>
    </row>
    <row r="1323" spans="1:21" ht="14.4" customHeight="1" x14ac:dyDescent="0.3">
      <c r="A1323" s="660">
        <v>11</v>
      </c>
      <c r="B1323" s="661" t="s">
        <v>578</v>
      </c>
      <c r="C1323" s="661">
        <v>89301112</v>
      </c>
      <c r="D1323" s="740" t="s">
        <v>4351</v>
      </c>
      <c r="E1323" s="741" t="s">
        <v>2639</v>
      </c>
      <c r="F1323" s="661" t="s">
        <v>2621</v>
      </c>
      <c r="G1323" s="661" t="s">
        <v>2881</v>
      </c>
      <c r="H1323" s="661" t="s">
        <v>579</v>
      </c>
      <c r="I1323" s="661" t="s">
        <v>2978</v>
      </c>
      <c r="J1323" s="661" t="s">
        <v>2883</v>
      </c>
      <c r="K1323" s="661" t="s">
        <v>2979</v>
      </c>
      <c r="L1323" s="662">
        <v>166.97</v>
      </c>
      <c r="M1323" s="662">
        <v>1335.7599999999998</v>
      </c>
      <c r="N1323" s="661">
        <v>8</v>
      </c>
      <c r="O1323" s="742">
        <v>3</v>
      </c>
      <c r="P1323" s="662">
        <v>834.84999999999991</v>
      </c>
      <c r="Q1323" s="677">
        <v>0.625</v>
      </c>
      <c r="R1323" s="661">
        <v>5</v>
      </c>
      <c r="S1323" s="677">
        <v>0.625</v>
      </c>
      <c r="T1323" s="742">
        <v>2</v>
      </c>
      <c r="U1323" s="700">
        <v>0.66666666666666663</v>
      </c>
    </row>
    <row r="1324" spans="1:21" ht="14.4" customHeight="1" x14ac:dyDescent="0.3">
      <c r="A1324" s="660">
        <v>11</v>
      </c>
      <c r="B1324" s="661" t="s">
        <v>578</v>
      </c>
      <c r="C1324" s="661">
        <v>89301112</v>
      </c>
      <c r="D1324" s="740" t="s">
        <v>4351</v>
      </c>
      <c r="E1324" s="741" t="s">
        <v>2639</v>
      </c>
      <c r="F1324" s="661" t="s">
        <v>2621</v>
      </c>
      <c r="G1324" s="661" t="s">
        <v>2881</v>
      </c>
      <c r="H1324" s="661" t="s">
        <v>579</v>
      </c>
      <c r="I1324" s="661" t="s">
        <v>2980</v>
      </c>
      <c r="J1324" s="661" t="s">
        <v>2883</v>
      </c>
      <c r="K1324" s="661" t="s">
        <v>2981</v>
      </c>
      <c r="L1324" s="662">
        <v>166.97</v>
      </c>
      <c r="M1324" s="662">
        <v>500.90999999999997</v>
      </c>
      <c r="N1324" s="661">
        <v>3</v>
      </c>
      <c r="O1324" s="742">
        <v>1</v>
      </c>
      <c r="P1324" s="662">
        <v>500.90999999999997</v>
      </c>
      <c r="Q1324" s="677">
        <v>1</v>
      </c>
      <c r="R1324" s="661">
        <v>3</v>
      </c>
      <c r="S1324" s="677">
        <v>1</v>
      </c>
      <c r="T1324" s="742">
        <v>1</v>
      </c>
      <c r="U1324" s="700">
        <v>1</v>
      </c>
    </row>
    <row r="1325" spans="1:21" ht="14.4" customHeight="1" x14ac:dyDescent="0.3">
      <c r="A1325" s="660">
        <v>11</v>
      </c>
      <c r="B1325" s="661" t="s">
        <v>578</v>
      </c>
      <c r="C1325" s="661">
        <v>89301112</v>
      </c>
      <c r="D1325" s="740" t="s">
        <v>4351</v>
      </c>
      <c r="E1325" s="741" t="s">
        <v>2639</v>
      </c>
      <c r="F1325" s="661" t="s">
        <v>2621</v>
      </c>
      <c r="G1325" s="661" t="s">
        <v>2729</v>
      </c>
      <c r="H1325" s="661" t="s">
        <v>579</v>
      </c>
      <c r="I1325" s="661" t="s">
        <v>1417</v>
      </c>
      <c r="J1325" s="661" t="s">
        <v>1418</v>
      </c>
      <c r="K1325" s="661" t="s">
        <v>3406</v>
      </c>
      <c r="L1325" s="662">
        <v>31.84</v>
      </c>
      <c r="M1325" s="662">
        <v>31.84</v>
      </c>
      <c r="N1325" s="661">
        <v>1</v>
      </c>
      <c r="O1325" s="742">
        <v>0.5</v>
      </c>
      <c r="P1325" s="662"/>
      <c r="Q1325" s="677">
        <v>0</v>
      </c>
      <c r="R1325" s="661"/>
      <c r="S1325" s="677">
        <v>0</v>
      </c>
      <c r="T1325" s="742"/>
      <c r="U1325" s="700">
        <v>0</v>
      </c>
    </row>
    <row r="1326" spans="1:21" ht="14.4" customHeight="1" x14ac:dyDescent="0.3">
      <c r="A1326" s="660">
        <v>11</v>
      </c>
      <c r="B1326" s="661" t="s">
        <v>578</v>
      </c>
      <c r="C1326" s="661">
        <v>89301112</v>
      </c>
      <c r="D1326" s="740" t="s">
        <v>4351</v>
      </c>
      <c r="E1326" s="741" t="s">
        <v>2639</v>
      </c>
      <c r="F1326" s="661" t="s">
        <v>2621</v>
      </c>
      <c r="G1326" s="661" t="s">
        <v>2729</v>
      </c>
      <c r="H1326" s="661" t="s">
        <v>579</v>
      </c>
      <c r="I1326" s="661" t="s">
        <v>914</v>
      </c>
      <c r="J1326" s="661" t="s">
        <v>915</v>
      </c>
      <c r="K1326" s="661" t="s">
        <v>2730</v>
      </c>
      <c r="L1326" s="662">
        <v>63.67</v>
      </c>
      <c r="M1326" s="662">
        <v>191.01</v>
      </c>
      <c r="N1326" s="661">
        <v>3</v>
      </c>
      <c r="O1326" s="742">
        <v>1</v>
      </c>
      <c r="P1326" s="662">
        <v>191.01</v>
      </c>
      <c r="Q1326" s="677">
        <v>1</v>
      </c>
      <c r="R1326" s="661">
        <v>3</v>
      </c>
      <c r="S1326" s="677">
        <v>1</v>
      </c>
      <c r="T1326" s="742">
        <v>1</v>
      </c>
      <c r="U1326" s="700">
        <v>1</v>
      </c>
    </row>
    <row r="1327" spans="1:21" ht="14.4" customHeight="1" x14ac:dyDescent="0.3">
      <c r="A1327" s="660">
        <v>11</v>
      </c>
      <c r="B1327" s="661" t="s">
        <v>578</v>
      </c>
      <c r="C1327" s="661">
        <v>89301112</v>
      </c>
      <c r="D1327" s="740" t="s">
        <v>4351</v>
      </c>
      <c r="E1327" s="741" t="s">
        <v>2639</v>
      </c>
      <c r="F1327" s="661" t="s">
        <v>2621</v>
      </c>
      <c r="G1327" s="661" t="s">
        <v>2662</v>
      </c>
      <c r="H1327" s="661" t="s">
        <v>579</v>
      </c>
      <c r="I1327" s="661" t="s">
        <v>2664</v>
      </c>
      <c r="J1327" s="661" t="s">
        <v>840</v>
      </c>
      <c r="K1327" s="661" t="s">
        <v>2665</v>
      </c>
      <c r="L1327" s="662">
        <v>0</v>
      </c>
      <c r="M1327" s="662">
        <v>0</v>
      </c>
      <c r="N1327" s="661">
        <v>1</v>
      </c>
      <c r="O1327" s="742">
        <v>1</v>
      </c>
      <c r="P1327" s="662"/>
      <c r="Q1327" s="677"/>
      <c r="R1327" s="661"/>
      <c r="S1327" s="677">
        <v>0</v>
      </c>
      <c r="T1327" s="742"/>
      <c r="U1327" s="700">
        <v>0</v>
      </c>
    </row>
    <row r="1328" spans="1:21" ht="14.4" customHeight="1" x14ac:dyDescent="0.3">
      <c r="A1328" s="660">
        <v>11</v>
      </c>
      <c r="B1328" s="661" t="s">
        <v>578</v>
      </c>
      <c r="C1328" s="661">
        <v>89301112</v>
      </c>
      <c r="D1328" s="740" t="s">
        <v>4351</v>
      </c>
      <c r="E1328" s="741" t="s">
        <v>2639</v>
      </c>
      <c r="F1328" s="661" t="s">
        <v>2621</v>
      </c>
      <c r="G1328" s="661" t="s">
        <v>2662</v>
      </c>
      <c r="H1328" s="661" t="s">
        <v>579</v>
      </c>
      <c r="I1328" s="661" t="s">
        <v>1795</v>
      </c>
      <c r="J1328" s="661" t="s">
        <v>840</v>
      </c>
      <c r="K1328" s="661" t="s">
        <v>1796</v>
      </c>
      <c r="L1328" s="662">
        <v>0</v>
      </c>
      <c r="M1328" s="662">
        <v>0</v>
      </c>
      <c r="N1328" s="661">
        <v>3</v>
      </c>
      <c r="O1328" s="742">
        <v>2</v>
      </c>
      <c r="P1328" s="662">
        <v>0</v>
      </c>
      <c r="Q1328" s="677"/>
      <c r="R1328" s="661">
        <v>1</v>
      </c>
      <c r="S1328" s="677">
        <v>0.33333333333333331</v>
      </c>
      <c r="T1328" s="742">
        <v>0.5</v>
      </c>
      <c r="U1328" s="700">
        <v>0.25</v>
      </c>
    </row>
    <row r="1329" spans="1:21" ht="14.4" customHeight="1" x14ac:dyDescent="0.3">
      <c r="A1329" s="660">
        <v>11</v>
      </c>
      <c r="B1329" s="661" t="s">
        <v>578</v>
      </c>
      <c r="C1329" s="661">
        <v>89301112</v>
      </c>
      <c r="D1329" s="740" t="s">
        <v>4351</v>
      </c>
      <c r="E1329" s="741" t="s">
        <v>2639</v>
      </c>
      <c r="F1329" s="661" t="s">
        <v>2621</v>
      </c>
      <c r="G1329" s="661" t="s">
        <v>2984</v>
      </c>
      <c r="H1329" s="661" t="s">
        <v>579</v>
      </c>
      <c r="I1329" s="661" t="s">
        <v>2985</v>
      </c>
      <c r="J1329" s="661" t="s">
        <v>2986</v>
      </c>
      <c r="K1329" s="661" t="s">
        <v>2958</v>
      </c>
      <c r="L1329" s="662">
        <v>77.08</v>
      </c>
      <c r="M1329" s="662">
        <v>154.16</v>
      </c>
      <c r="N1329" s="661">
        <v>2</v>
      </c>
      <c r="O1329" s="742">
        <v>1.5</v>
      </c>
      <c r="P1329" s="662"/>
      <c r="Q1329" s="677">
        <v>0</v>
      </c>
      <c r="R1329" s="661"/>
      <c r="S1329" s="677">
        <v>0</v>
      </c>
      <c r="T1329" s="742"/>
      <c r="U1329" s="700">
        <v>0</v>
      </c>
    </row>
    <row r="1330" spans="1:21" ht="14.4" customHeight="1" x14ac:dyDescent="0.3">
      <c r="A1330" s="660">
        <v>11</v>
      </c>
      <c r="B1330" s="661" t="s">
        <v>578</v>
      </c>
      <c r="C1330" s="661">
        <v>89301112</v>
      </c>
      <c r="D1330" s="740" t="s">
        <v>4351</v>
      </c>
      <c r="E1330" s="741" t="s">
        <v>2639</v>
      </c>
      <c r="F1330" s="661" t="s">
        <v>2621</v>
      </c>
      <c r="G1330" s="661" t="s">
        <v>2984</v>
      </c>
      <c r="H1330" s="661" t="s">
        <v>579</v>
      </c>
      <c r="I1330" s="661" t="s">
        <v>3857</v>
      </c>
      <c r="J1330" s="661" t="s">
        <v>2986</v>
      </c>
      <c r="K1330" s="661" t="s">
        <v>2873</v>
      </c>
      <c r="L1330" s="662">
        <v>38.549999999999997</v>
      </c>
      <c r="M1330" s="662">
        <v>38.549999999999997</v>
      </c>
      <c r="N1330" s="661">
        <v>1</v>
      </c>
      <c r="O1330" s="742">
        <v>0.5</v>
      </c>
      <c r="P1330" s="662"/>
      <c r="Q1330" s="677">
        <v>0</v>
      </c>
      <c r="R1330" s="661"/>
      <c r="S1330" s="677">
        <v>0</v>
      </c>
      <c r="T1330" s="742"/>
      <c r="U1330" s="700">
        <v>0</v>
      </c>
    </row>
    <row r="1331" spans="1:21" ht="14.4" customHeight="1" x14ac:dyDescent="0.3">
      <c r="A1331" s="660">
        <v>11</v>
      </c>
      <c r="B1331" s="661" t="s">
        <v>578</v>
      </c>
      <c r="C1331" s="661">
        <v>89301112</v>
      </c>
      <c r="D1331" s="740" t="s">
        <v>4351</v>
      </c>
      <c r="E1331" s="741" t="s">
        <v>2639</v>
      </c>
      <c r="F1331" s="661" t="s">
        <v>2621</v>
      </c>
      <c r="G1331" s="661" t="s">
        <v>3126</v>
      </c>
      <c r="H1331" s="661" t="s">
        <v>579</v>
      </c>
      <c r="I1331" s="661" t="s">
        <v>3278</v>
      </c>
      <c r="J1331" s="661" t="s">
        <v>3279</v>
      </c>
      <c r="K1331" s="661" t="s">
        <v>3280</v>
      </c>
      <c r="L1331" s="662">
        <v>0</v>
      </c>
      <c r="M1331" s="662">
        <v>0</v>
      </c>
      <c r="N1331" s="661">
        <v>1</v>
      </c>
      <c r="O1331" s="742">
        <v>0.5</v>
      </c>
      <c r="P1331" s="662"/>
      <c r="Q1331" s="677"/>
      <c r="R1331" s="661"/>
      <c r="S1331" s="677">
        <v>0</v>
      </c>
      <c r="T1331" s="742"/>
      <c r="U1331" s="700">
        <v>0</v>
      </c>
    </row>
    <row r="1332" spans="1:21" ht="14.4" customHeight="1" x14ac:dyDescent="0.3">
      <c r="A1332" s="660">
        <v>11</v>
      </c>
      <c r="B1332" s="661" t="s">
        <v>578</v>
      </c>
      <c r="C1332" s="661">
        <v>89301112</v>
      </c>
      <c r="D1332" s="740" t="s">
        <v>4351</v>
      </c>
      <c r="E1332" s="741" t="s">
        <v>2639</v>
      </c>
      <c r="F1332" s="661" t="s">
        <v>2621</v>
      </c>
      <c r="G1332" s="661" t="s">
        <v>2667</v>
      </c>
      <c r="H1332" s="661" t="s">
        <v>1059</v>
      </c>
      <c r="I1332" s="661" t="s">
        <v>1173</v>
      </c>
      <c r="J1332" s="661" t="s">
        <v>1078</v>
      </c>
      <c r="K1332" s="661" t="s">
        <v>1174</v>
      </c>
      <c r="L1332" s="662">
        <v>625.29</v>
      </c>
      <c r="M1332" s="662">
        <v>1250.58</v>
      </c>
      <c r="N1332" s="661">
        <v>2</v>
      </c>
      <c r="O1332" s="742">
        <v>1</v>
      </c>
      <c r="P1332" s="662"/>
      <c r="Q1332" s="677">
        <v>0</v>
      </c>
      <c r="R1332" s="661"/>
      <c r="S1332" s="677">
        <v>0</v>
      </c>
      <c r="T1332" s="742"/>
      <c r="U1332" s="700">
        <v>0</v>
      </c>
    </row>
    <row r="1333" spans="1:21" ht="14.4" customHeight="1" x14ac:dyDescent="0.3">
      <c r="A1333" s="660">
        <v>11</v>
      </c>
      <c r="B1333" s="661" t="s">
        <v>578</v>
      </c>
      <c r="C1333" s="661">
        <v>89301112</v>
      </c>
      <c r="D1333" s="740" t="s">
        <v>4351</v>
      </c>
      <c r="E1333" s="741" t="s">
        <v>2639</v>
      </c>
      <c r="F1333" s="661" t="s">
        <v>2621</v>
      </c>
      <c r="G1333" s="661" t="s">
        <v>2667</v>
      </c>
      <c r="H1333" s="661" t="s">
        <v>1059</v>
      </c>
      <c r="I1333" s="661" t="s">
        <v>1077</v>
      </c>
      <c r="J1333" s="661" t="s">
        <v>1078</v>
      </c>
      <c r="K1333" s="661" t="s">
        <v>1079</v>
      </c>
      <c r="L1333" s="662">
        <v>937.93</v>
      </c>
      <c r="M1333" s="662">
        <v>937.93</v>
      </c>
      <c r="N1333" s="661">
        <v>1</v>
      </c>
      <c r="O1333" s="742">
        <v>1</v>
      </c>
      <c r="P1333" s="662">
        <v>937.93</v>
      </c>
      <c r="Q1333" s="677">
        <v>1</v>
      </c>
      <c r="R1333" s="661">
        <v>1</v>
      </c>
      <c r="S1333" s="677">
        <v>1</v>
      </c>
      <c r="T1333" s="742">
        <v>1</v>
      </c>
      <c r="U1333" s="700">
        <v>1</v>
      </c>
    </row>
    <row r="1334" spans="1:21" ht="14.4" customHeight="1" x14ac:dyDescent="0.3">
      <c r="A1334" s="660">
        <v>11</v>
      </c>
      <c r="B1334" s="661" t="s">
        <v>578</v>
      </c>
      <c r="C1334" s="661">
        <v>89301112</v>
      </c>
      <c r="D1334" s="740" t="s">
        <v>4351</v>
      </c>
      <c r="E1334" s="741" t="s">
        <v>2639</v>
      </c>
      <c r="F1334" s="661" t="s">
        <v>2621</v>
      </c>
      <c r="G1334" s="661" t="s">
        <v>2668</v>
      </c>
      <c r="H1334" s="661" t="s">
        <v>1059</v>
      </c>
      <c r="I1334" s="661" t="s">
        <v>1064</v>
      </c>
      <c r="J1334" s="661" t="s">
        <v>612</v>
      </c>
      <c r="K1334" s="661" t="s">
        <v>613</v>
      </c>
      <c r="L1334" s="662">
        <v>96.63</v>
      </c>
      <c r="M1334" s="662">
        <v>386.52</v>
      </c>
      <c r="N1334" s="661">
        <v>4</v>
      </c>
      <c r="O1334" s="742">
        <v>4</v>
      </c>
      <c r="P1334" s="662">
        <v>193.26</v>
      </c>
      <c r="Q1334" s="677">
        <v>0.5</v>
      </c>
      <c r="R1334" s="661">
        <v>2</v>
      </c>
      <c r="S1334" s="677">
        <v>0.5</v>
      </c>
      <c r="T1334" s="742">
        <v>2</v>
      </c>
      <c r="U1334" s="700">
        <v>0.5</v>
      </c>
    </row>
    <row r="1335" spans="1:21" ht="14.4" customHeight="1" x14ac:dyDescent="0.3">
      <c r="A1335" s="660">
        <v>11</v>
      </c>
      <c r="B1335" s="661" t="s">
        <v>578</v>
      </c>
      <c r="C1335" s="661">
        <v>89301112</v>
      </c>
      <c r="D1335" s="740" t="s">
        <v>4351</v>
      </c>
      <c r="E1335" s="741" t="s">
        <v>2639</v>
      </c>
      <c r="F1335" s="661" t="s">
        <v>2621</v>
      </c>
      <c r="G1335" s="661" t="s">
        <v>2668</v>
      </c>
      <c r="H1335" s="661" t="s">
        <v>1059</v>
      </c>
      <c r="I1335" s="661" t="s">
        <v>1064</v>
      </c>
      <c r="J1335" s="661" t="s">
        <v>612</v>
      </c>
      <c r="K1335" s="661" t="s">
        <v>613</v>
      </c>
      <c r="L1335" s="662">
        <v>59.55</v>
      </c>
      <c r="M1335" s="662">
        <v>178.64999999999998</v>
      </c>
      <c r="N1335" s="661">
        <v>3</v>
      </c>
      <c r="O1335" s="742">
        <v>3</v>
      </c>
      <c r="P1335" s="662">
        <v>119.1</v>
      </c>
      <c r="Q1335" s="677">
        <v>0.66666666666666674</v>
      </c>
      <c r="R1335" s="661">
        <v>2</v>
      </c>
      <c r="S1335" s="677">
        <v>0.66666666666666663</v>
      </c>
      <c r="T1335" s="742">
        <v>2</v>
      </c>
      <c r="U1335" s="700">
        <v>0.66666666666666663</v>
      </c>
    </row>
    <row r="1336" spans="1:21" ht="14.4" customHeight="1" x14ac:dyDescent="0.3">
      <c r="A1336" s="660">
        <v>11</v>
      </c>
      <c r="B1336" s="661" t="s">
        <v>578</v>
      </c>
      <c r="C1336" s="661">
        <v>89301112</v>
      </c>
      <c r="D1336" s="740" t="s">
        <v>4351</v>
      </c>
      <c r="E1336" s="741" t="s">
        <v>2639</v>
      </c>
      <c r="F1336" s="661" t="s">
        <v>2621</v>
      </c>
      <c r="G1336" s="661" t="s">
        <v>2668</v>
      </c>
      <c r="H1336" s="661" t="s">
        <v>579</v>
      </c>
      <c r="I1336" s="661" t="s">
        <v>2177</v>
      </c>
      <c r="J1336" s="661" t="s">
        <v>612</v>
      </c>
      <c r="K1336" s="661" t="s">
        <v>2735</v>
      </c>
      <c r="L1336" s="662">
        <v>96.63</v>
      </c>
      <c r="M1336" s="662">
        <v>1256.19</v>
      </c>
      <c r="N1336" s="661">
        <v>13</v>
      </c>
      <c r="O1336" s="742">
        <v>6</v>
      </c>
      <c r="P1336" s="662">
        <v>386.52</v>
      </c>
      <c r="Q1336" s="677">
        <v>0.30769230769230765</v>
      </c>
      <c r="R1336" s="661">
        <v>4</v>
      </c>
      <c r="S1336" s="677">
        <v>0.30769230769230771</v>
      </c>
      <c r="T1336" s="742">
        <v>1.5</v>
      </c>
      <c r="U1336" s="700">
        <v>0.25</v>
      </c>
    </row>
    <row r="1337" spans="1:21" ht="14.4" customHeight="1" x14ac:dyDescent="0.3">
      <c r="A1337" s="660">
        <v>11</v>
      </c>
      <c r="B1337" s="661" t="s">
        <v>578</v>
      </c>
      <c r="C1337" s="661">
        <v>89301112</v>
      </c>
      <c r="D1337" s="740" t="s">
        <v>4351</v>
      </c>
      <c r="E1337" s="741" t="s">
        <v>2639</v>
      </c>
      <c r="F1337" s="661" t="s">
        <v>2621</v>
      </c>
      <c r="G1337" s="661" t="s">
        <v>2668</v>
      </c>
      <c r="H1337" s="661" t="s">
        <v>579</v>
      </c>
      <c r="I1337" s="661" t="s">
        <v>2177</v>
      </c>
      <c r="J1337" s="661" t="s">
        <v>612</v>
      </c>
      <c r="K1337" s="661" t="s">
        <v>2735</v>
      </c>
      <c r="L1337" s="662">
        <v>59.55</v>
      </c>
      <c r="M1337" s="662">
        <v>119.1</v>
      </c>
      <c r="N1337" s="661">
        <v>2</v>
      </c>
      <c r="O1337" s="742">
        <v>2</v>
      </c>
      <c r="P1337" s="662">
        <v>59.55</v>
      </c>
      <c r="Q1337" s="677">
        <v>0.5</v>
      </c>
      <c r="R1337" s="661">
        <v>1</v>
      </c>
      <c r="S1337" s="677">
        <v>0.5</v>
      </c>
      <c r="T1337" s="742">
        <v>1</v>
      </c>
      <c r="U1337" s="700">
        <v>0.5</v>
      </c>
    </row>
    <row r="1338" spans="1:21" ht="14.4" customHeight="1" x14ac:dyDescent="0.3">
      <c r="A1338" s="660">
        <v>11</v>
      </c>
      <c r="B1338" s="661" t="s">
        <v>578</v>
      </c>
      <c r="C1338" s="661">
        <v>89301112</v>
      </c>
      <c r="D1338" s="740" t="s">
        <v>4351</v>
      </c>
      <c r="E1338" s="741" t="s">
        <v>2639</v>
      </c>
      <c r="F1338" s="661" t="s">
        <v>2621</v>
      </c>
      <c r="G1338" s="661" t="s">
        <v>3703</v>
      </c>
      <c r="H1338" s="661" t="s">
        <v>579</v>
      </c>
      <c r="I1338" s="661" t="s">
        <v>3858</v>
      </c>
      <c r="J1338" s="661" t="s">
        <v>3859</v>
      </c>
      <c r="K1338" s="661" t="s">
        <v>3860</v>
      </c>
      <c r="L1338" s="662">
        <v>0</v>
      </c>
      <c r="M1338" s="662">
        <v>0</v>
      </c>
      <c r="N1338" s="661">
        <v>1</v>
      </c>
      <c r="O1338" s="742">
        <v>1</v>
      </c>
      <c r="P1338" s="662"/>
      <c r="Q1338" s="677"/>
      <c r="R1338" s="661"/>
      <c r="S1338" s="677">
        <v>0</v>
      </c>
      <c r="T1338" s="742"/>
      <c r="U1338" s="700">
        <v>0</v>
      </c>
    </row>
    <row r="1339" spans="1:21" ht="14.4" customHeight="1" x14ac:dyDescent="0.3">
      <c r="A1339" s="660">
        <v>11</v>
      </c>
      <c r="B1339" s="661" t="s">
        <v>578</v>
      </c>
      <c r="C1339" s="661">
        <v>89301112</v>
      </c>
      <c r="D1339" s="740" t="s">
        <v>4351</v>
      </c>
      <c r="E1339" s="741" t="s">
        <v>2639</v>
      </c>
      <c r="F1339" s="661" t="s">
        <v>2621</v>
      </c>
      <c r="G1339" s="661" t="s">
        <v>3703</v>
      </c>
      <c r="H1339" s="661" t="s">
        <v>579</v>
      </c>
      <c r="I1339" s="661" t="s">
        <v>709</v>
      </c>
      <c r="J1339" s="661" t="s">
        <v>706</v>
      </c>
      <c r="K1339" s="661" t="s">
        <v>3861</v>
      </c>
      <c r="L1339" s="662">
        <v>314.89999999999998</v>
      </c>
      <c r="M1339" s="662">
        <v>314.89999999999998</v>
      </c>
      <c r="N1339" s="661">
        <v>1</v>
      </c>
      <c r="O1339" s="742">
        <v>1</v>
      </c>
      <c r="P1339" s="662">
        <v>314.89999999999998</v>
      </c>
      <c r="Q1339" s="677">
        <v>1</v>
      </c>
      <c r="R1339" s="661">
        <v>1</v>
      </c>
      <c r="S1339" s="677">
        <v>1</v>
      </c>
      <c r="T1339" s="742">
        <v>1</v>
      </c>
      <c r="U1339" s="700">
        <v>1</v>
      </c>
    </row>
    <row r="1340" spans="1:21" ht="14.4" customHeight="1" x14ac:dyDescent="0.3">
      <c r="A1340" s="660">
        <v>11</v>
      </c>
      <c r="B1340" s="661" t="s">
        <v>578</v>
      </c>
      <c r="C1340" s="661">
        <v>89301112</v>
      </c>
      <c r="D1340" s="740" t="s">
        <v>4351</v>
      </c>
      <c r="E1340" s="741" t="s">
        <v>2639</v>
      </c>
      <c r="F1340" s="661" t="s">
        <v>2621</v>
      </c>
      <c r="G1340" s="661" t="s">
        <v>2891</v>
      </c>
      <c r="H1340" s="661" t="s">
        <v>579</v>
      </c>
      <c r="I1340" s="661" t="s">
        <v>663</v>
      </c>
      <c r="J1340" s="661" t="s">
        <v>2892</v>
      </c>
      <c r="K1340" s="661" t="s">
        <v>1890</v>
      </c>
      <c r="L1340" s="662">
        <v>0</v>
      </c>
      <c r="M1340" s="662">
        <v>0</v>
      </c>
      <c r="N1340" s="661">
        <v>1</v>
      </c>
      <c r="O1340" s="742">
        <v>0.5</v>
      </c>
      <c r="P1340" s="662"/>
      <c r="Q1340" s="677"/>
      <c r="R1340" s="661"/>
      <c r="S1340" s="677">
        <v>0</v>
      </c>
      <c r="T1340" s="742"/>
      <c r="U1340" s="700">
        <v>0</v>
      </c>
    </row>
    <row r="1341" spans="1:21" ht="14.4" customHeight="1" x14ac:dyDescent="0.3">
      <c r="A1341" s="660">
        <v>11</v>
      </c>
      <c r="B1341" s="661" t="s">
        <v>578</v>
      </c>
      <c r="C1341" s="661">
        <v>89301112</v>
      </c>
      <c r="D1341" s="740" t="s">
        <v>4351</v>
      </c>
      <c r="E1341" s="741" t="s">
        <v>2639</v>
      </c>
      <c r="F1341" s="661" t="s">
        <v>2621</v>
      </c>
      <c r="G1341" s="661" t="s">
        <v>3862</v>
      </c>
      <c r="H1341" s="661" t="s">
        <v>579</v>
      </c>
      <c r="I1341" s="661" t="s">
        <v>3863</v>
      </c>
      <c r="J1341" s="661" t="s">
        <v>3864</v>
      </c>
      <c r="K1341" s="661" t="s">
        <v>3865</v>
      </c>
      <c r="L1341" s="662">
        <v>642.23</v>
      </c>
      <c r="M1341" s="662">
        <v>1926.69</v>
      </c>
      <c r="N1341" s="661">
        <v>3</v>
      </c>
      <c r="O1341" s="742">
        <v>3</v>
      </c>
      <c r="P1341" s="662">
        <v>1926.69</v>
      </c>
      <c r="Q1341" s="677">
        <v>1</v>
      </c>
      <c r="R1341" s="661">
        <v>3</v>
      </c>
      <c r="S1341" s="677">
        <v>1</v>
      </c>
      <c r="T1341" s="742">
        <v>3</v>
      </c>
      <c r="U1341" s="700">
        <v>1</v>
      </c>
    </row>
    <row r="1342" spans="1:21" ht="14.4" customHeight="1" x14ac:dyDescent="0.3">
      <c r="A1342" s="660">
        <v>11</v>
      </c>
      <c r="B1342" s="661" t="s">
        <v>578</v>
      </c>
      <c r="C1342" s="661">
        <v>89301112</v>
      </c>
      <c r="D1342" s="740" t="s">
        <v>4351</v>
      </c>
      <c r="E1342" s="741" t="s">
        <v>2639</v>
      </c>
      <c r="F1342" s="661" t="s">
        <v>2621</v>
      </c>
      <c r="G1342" s="661" t="s">
        <v>2836</v>
      </c>
      <c r="H1342" s="661" t="s">
        <v>579</v>
      </c>
      <c r="I1342" s="661" t="s">
        <v>3435</v>
      </c>
      <c r="J1342" s="661" t="s">
        <v>3436</v>
      </c>
      <c r="K1342" s="661" t="s">
        <v>3437</v>
      </c>
      <c r="L1342" s="662">
        <v>45.34</v>
      </c>
      <c r="M1342" s="662">
        <v>90.68</v>
      </c>
      <c r="N1342" s="661">
        <v>2</v>
      </c>
      <c r="O1342" s="742">
        <v>1</v>
      </c>
      <c r="P1342" s="662">
        <v>90.68</v>
      </c>
      <c r="Q1342" s="677">
        <v>1</v>
      </c>
      <c r="R1342" s="661">
        <v>2</v>
      </c>
      <c r="S1342" s="677">
        <v>1</v>
      </c>
      <c r="T1342" s="742">
        <v>1</v>
      </c>
      <c r="U1342" s="700">
        <v>1</v>
      </c>
    </row>
    <row r="1343" spans="1:21" ht="14.4" customHeight="1" x14ac:dyDescent="0.3">
      <c r="A1343" s="660">
        <v>11</v>
      </c>
      <c r="B1343" s="661" t="s">
        <v>578</v>
      </c>
      <c r="C1343" s="661">
        <v>89301112</v>
      </c>
      <c r="D1343" s="740" t="s">
        <v>4351</v>
      </c>
      <c r="E1343" s="741" t="s">
        <v>2639</v>
      </c>
      <c r="F1343" s="661" t="s">
        <v>2621</v>
      </c>
      <c r="G1343" s="661" t="s">
        <v>2713</v>
      </c>
      <c r="H1343" s="661" t="s">
        <v>1059</v>
      </c>
      <c r="I1343" s="661" t="s">
        <v>2773</v>
      </c>
      <c r="J1343" s="661" t="s">
        <v>2774</v>
      </c>
      <c r="K1343" s="661" t="s">
        <v>2775</v>
      </c>
      <c r="L1343" s="662">
        <v>32.74</v>
      </c>
      <c r="M1343" s="662">
        <v>65.48</v>
      </c>
      <c r="N1343" s="661">
        <v>2</v>
      </c>
      <c r="O1343" s="742">
        <v>1</v>
      </c>
      <c r="P1343" s="662"/>
      <c r="Q1343" s="677">
        <v>0</v>
      </c>
      <c r="R1343" s="661"/>
      <c r="S1343" s="677">
        <v>0</v>
      </c>
      <c r="T1343" s="742"/>
      <c r="U1343" s="700">
        <v>0</v>
      </c>
    </row>
    <row r="1344" spans="1:21" ht="14.4" customHeight="1" x14ac:dyDescent="0.3">
      <c r="A1344" s="660">
        <v>11</v>
      </c>
      <c r="B1344" s="661" t="s">
        <v>578</v>
      </c>
      <c r="C1344" s="661">
        <v>89301112</v>
      </c>
      <c r="D1344" s="740" t="s">
        <v>4351</v>
      </c>
      <c r="E1344" s="741" t="s">
        <v>2639</v>
      </c>
      <c r="F1344" s="661" t="s">
        <v>2621</v>
      </c>
      <c r="G1344" s="661" t="s">
        <v>3866</v>
      </c>
      <c r="H1344" s="661" t="s">
        <v>579</v>
      </c>
      <c r="I1344" s="661" t="s">
        <v>3867</v>
      </c>
      <c r="J1344" s="661" t="s">
        <v>3868</v>
      </c>
      <c r="K1344" s="661" t="s">
        <v>3869</v>
      </c>
      <c r="L1344" s="662">
        <v>0</v>
      </c>
      <c r="M1344" s="662">
        <v>0</v>
      </c>
      <c r="N1344" s="661">
        <v>1</v>
      </c>
      <c r="O1344" s="742">
        <v>1</v>
      </c>
      <c r="P1344" s="662"/>
      <c r="Q1344" s="677"/>
      <c r="R1344" s="661"/>
      <c r="S1344" s="677">
        <v>0</v>
      </c>
      <c r="T1344" s="742"/>
      <c r="U1344" s="700">
        <v>0</v>
      </c>
    </row>
    <row r="1345" spans="1:21" ht="14.4" customHeight="1" x14ac:dyDescent="0.3">
      <c r="A1345" s="660">
        <v>11</v>
      </c>
      <c r="B1345" s="661" t="s">
        <v>578</v>
      </c>
      <c r="C1345" s="661">
        <v>89301112</v>
      </c>
      <c r="D1345" s="740" t="s">
        <v>4351</v>
      </c>
      <c r="E1345" s="741" t="s">
        <v>2639</v>
      </c>
      <c r="F1345" s="661" t="s">
        <v>2622</v>
      </c>
      <c r="G1345" s="661" t="s">
        <v>2895</v>
      </c>
      <c r="H1345" s="661" t="s">
        <v>579</v>
      </c>
      <c r="I1345" s="661" t="s">
        <v>3244</v>
      </c>
      <c r="J1345" s="661" t="s">
        <v>3245</v>
      </c>
      <c r="K1345" s="661" t="s">
        <v>3037</v>
      </c>
      <c r="L1345" s="662">
        <v>300</v>
      </c>
      <c r="M1345" s="662">
        <v>30900</v>
      </c>
      <c r="N1345" s="661">
        <v>103</v>
      </c>
      <c r="O1345" s="742">
        <v>103</v>
      </c>
      <c r="P1345" s="662">
        <v>300</v>
      </c>
      <c r="Q1345" s="677">
        <v>9.7087378640776691E-3</v>
      </c>
      <c r="R1345" s="661">
        <v>1</v>
      </c>
      <c r="S1345" s="677">
        <v>9.7087378640776691E-3</v>
      </c>
      <c r="T1345" s="742">
        <v>1</v>
      </c>
      <c r="U1345" s="700">
        <v>9.7087378640776691E-3</v>
      </c>
    </row>
    <row r="1346" spans="1:21" ht="14.4" customHeight="1" x14ac:dyDescent="0.3">
      <c r="A1346" s="660">
        <v>11</v>
      </c>
      <c r="B1346" s="661" t="s">
        <v>578</v>
      </c>
      <c r="C1346" s="661">
        <v>89301112</v>
      </c>
      <c r="D1346" s="740" t="s">
        <v>4351</v>
      </c>
      <c r="E1346" s="741" t="s">
        <v>2639</v>
      </c>
      <c r="F1346" s="661" t="s">
        <v>2622</v>
      </c>
      <c r="G1346" s="661" t="s">
        <v>2895</v>
      </c>
      <c r="H1346" s="661" t="s">
        <v>579</v>
      </c>
      <c r="I1346" s="661" t="s">
        <v>2896</v>
      </c>
      <c r="J1346" s="661" t="s">
        <v>2897</v>
      </c>
      <c r="K1346" s="661" t="s">
        <v>2898</v>
      </c>
      <c r="L1346" s="662">
        <v>0</v>
      </c>
      <c r="M1346" s="662">
        <v>0</v>
      </c>
      <c r="N1346" s="661">
        <v>8</v>
      </c>
      <c r="O1346" s="742">
        <v>8</v>
      </c>
      <c r="P1346" s="662"/>
      <c r="Q1346" s="677"/>
      <c r="R1346" s="661"/>
      <c r="S1346" s="677">
        <v>0</v>
      </c>
      <c r="T1346" s="742"/>
      <c r="U1346" s="700">
        <v>0</v>
      </c>
    </row>
    <row r="1347" spans="1:21" ht="14.4" customHeight="1" x14ac:dyDescent="0.3">
      <c r="A1347" s="660">
        <v>11</v>
      </c>
      <c r="B1347" s="661" t="s">
        <v>578</v>
      </c>
      <c r="C1347" s="661">
        <v>89301112</v>
      </c>
      <c r="D1347" s="740" t="s">
        <v>4351</v>
      </c>
      <c r="E1347" s="741" t="s">
        <v>2639</v>
      </c>
      <c r="F1347" s="661" t="s">
        <v>2622</v>
      </c>
      <c r="G1347" s="661" t="s">
        <v>2899</v>
      </c>
      <c r="H1347" s="661" t="s">
        <v>579</v>
      </c>
      <c r="I1347" s="661" t="s">
        <v>2900</v>
      </c>
      <c r="J1347" s="661" t="s">
        <v>2901</v>
      </c>
      <c r="K1347" s="661" t="s">
        <v>2902</v>
      </c>
      <c r="L1347" s="662">
        <v>186.96</v>
      </c>
      <c r="M1347" s="662">
        <v>186.96</v>
      </c>
      <c r="N1347" s="661">
        <v>1</v>
      </c>
      <c r="O1347" s="742">
        <v>1</v>
      </c>
      <c r="P1347" s="662">
        <v>186.96</v>
      </c>
      <c r="Q1347" s="677">
        <v>1</v>
      </c>
      <c r="R1347" s="661">
        <v>1</v>
      </c>
      <c r="S1347" s="677">
        <v>1</v>
      </c>
      <c r="T1347" s="742">
        <v>1</v>
      </c>
      <c r="U1347" s="700">
        <v>1</v>
      </c>
    </row>
    <row r="1348" spans="1:21" ht="14.4" customHeight="1" x14ac:dyDescent="0.3">
      <c r="A1348" s="660">
        <v>11</v>
      </c>
      <c r="B1348" s="661" t="s">
        <v>578</v>
      </c>
      <c r="C1348" s="661">
        <v>89301112</v>
      </c>
      <c r="D1348" s="740" t="s">
        <v>4351</v>
      </c>
      <c r="E1348" s="741" t="s">
        <v>2639</v>
      </c>
      <c r="F1348" s="661" t="s">
        <v>2622</v>
      </c>
      <c r="G1348" s="661" t="s">
        <v>2899</v>
      </c>
      <c r="H1348" s="661" t="s">
        <v>579</v>
      </c>
      <c r="I1348" s="661" t="s">
        <v>2903</v>
      </c>
      <c r="J1348" s="661" t="s">
        <v>2904</v>
      </c>
      <c r="K1348" s="661" t="s">
        <v>2905</v>
      </c>
      <c r="L1348" s="662">
        <v>35.75</v>
      </c>
      <c r="M1348" s="662">
        <v>71.5</v>
      </c>
      <c r="N1348" s="661">
        <v>2</v>
      </c>
      <c r="O1348" s="742">
        <v>2</v>
      </c>
      <c r="P1348" s="662">
        <v>71.5</v>
      </c>
      <c r="Q1348" s="677">
        <v>1</v>
      </c>
      <c r="R1348" s="661">
        <v>2</v>
      </c>
      <c r="S1348" s="677">
        <v>1</v>
      </c>
      <c r="T1348" s="742">
        <v>2</v>
      </c>
      <c r="U1348" s="700">
        <v>1</v>
      </c>
    </row>
    <row r="1349" spans="1:21" ht="14.4" customHeight="1" x14ac:dyDescent="0.3">
      <c r="A1349" s="660">
        <v>11</v>
      </c>
      <c r="B1349" s="661" t="s">
        <v>578</v>
      </c>
      <c r="C1349" s="661">
        <v>89301112</v>
      </c>
      <c r="D1349" s="740" t="s">
        <v>4351</v>
      </c>
      <c r="E1349" s="741" t="s">
        <v>2639</v>
      </c>
      <c r="F1349" s="661" t="s">
        <v>2622</v>
      </c>
      <c r="G1349" s="661" t="s">
        <v>2677</v>
      </c>
      <c r="H1349" s="661" t="s">
        <v>579</v>
      </c>
      <c r="I1349" s="661" t="s">
        <v>3870</v>
      </c>
      <c r="J1349" s="661" t="s">
        <v>3871</v>
      </c>
      <c r="K1349" s="661" t="s">
        <v>3872</v>
      </c>
      <c r="L1349" s="662">
        <v>200</v>
      </c>
      <c r="M1349" s="662">
        <v>400</v>
      </c>
      <c r="N1349" s="661">
        <v>2</v>
      </c>
      <c r="O1349" s="742">
        <v>1</v>
      </c>
      <c r="P1349" s="662">
        <v>400</v>
      </c>
      <c r="Q1349" s="677">
        <v>1</v>
      </c>
      <c r="R1349" s="661">
        <v>2</v>
      </c>
      <c r="S1349" s="677">
        <v>1</v>
      </c>
      <c r="T1349" s="742">
        <v>1</v>
      </c>
      <c r="U1349" s="700">
        <v>1</v>
      </c>
    </row>
    <row r="1350" spans="1:21" ht="14.4" customHeight="1" x14ac:dyDescent="0.3">
      <c r="A1350" s="660">
        <v>11</v>
      </c>
      <c r="B1350" s="661" t="s">
        <v>578</v>
      </c>
      <c r="C1350" s="661">
        <v>89301112</v>
      </c>
      <c r="D1350" s="740" t="s">
        <v>4351</v>
      </c>
      <c r="E1350" s="741" t="s">
        <v>2639</v>
      </c>
      <c r="F1350" s="661" t="s">
        <v>2622</v>
      </c>
      <c r="G1350" s="661" t="s">
        <v>2677</v>
      </c>
      <c r="H1350" s="661" t="s">
        <v>579</v>
      </c>
      <c r="I1350" s="661" t="s">
        <v>2678</v>
      </c>
      <c r="J1350" s="661" t="s">
        <v>2679</v>
      </c>
      <c r="K1350" s="661" t="s">
        <v>2680</v>
      </c>
      <c r="L1350" s="662">
        <v>200</v>
      </c>
      <c r="M1350" s="662">
        <v>1600</v>
      </c>
      <c r="N1350" s="661">
        <v>8</v>
      </c>
      <c r="O1350" s="742">
        <v>4</v>
      </c>
      <c r="P1350" s="662">
        <v>1600</v>
      </c>
      <c r="Q1350" s="677">
        <v>1</v>
      </c>
      <c r="R1350" s="661">
        <v>8</v>
      </c>
      <c r="S1350" s="677">
        <v>1</v>
      </c>
      <c r="T1350" s="742">
        <v>4</v>
      </c>
      <c r="U1350" s="700">
        <v>1</v>
      </c>
    </row>
    <row r="1351" spans="1:21" ht="14.4" customHeight="1" x14ac:dyDescent="0.3">
      <c r="A1351" s="660">
        <v>11</v>
      </c>
      <c r="B1351" s="661" t="s">
        <v>578</v>
      </c>
      <c r="C1351" s="661">
        <v>89301112</v>
      </c>
      <c r="D1351" s="740" t="s">
        <v>4351</v>
      </c>
      <c r="E1351" s="741" t="s">
        <v>2639</v>
      </c>
      <c r="F1351" s="661" t="s">
        <v>2622</v>
      </c>
      <c r="G1351" s="661" t="s">
        <v>2677</v>
      </c>
      <c r="H1351" s="661" t="s">
        <v>579</v>
      </c>
      <c r="I1351" s="661" t="s">
        <v>2681</v>
      </c>
      <c r="J1351" s="661" t="s">
        <v>2682</v>
      </c>
      <c r="K1351" s="661" t="s">
        <v>2683</v>
      </c>
      <c r="L1351" s="662">
        <v>278.75</v>
      </c>
      <c r="M1351" s="662">
        <v>3902.5</v>
      </c>
      <c r="N1351" s="661">
        <v>14</v>
      </c>
      <c r="O1351" s="742">
        <v>8</v>
      </c>
      <c r="P1351" s="662">
        <v>3345</v>
      </c>
      <c r="Q1351" s="677">
        <v>0.8571428571428571</v>
      </c>
      <c r="R1351" s="661">
        <v>12</v>
      </c>
      <c r="S1351" s="677">
        <v>0.8571428571428571</v>
      </c>
      <c r="T1351" s="742">
        <v>7</v>
      </c>
      <c r="U1351" s="700">
        <v>0.875</v>
      </c>
    </row>
    <row r="1352" spans="1:21" ht="14.4" customHeight="1" x14ac:dyDescent="0.3">
      <c r="A1352" s="660">
        <v>11</v>
      </c>
      <c r="B1352" s="661" t="s">
        <v>578</v>
      </c>
      <c r="C1352" s="661">
        <v>89301112</v>
      </c>
      <c r="D1352" s="740" t="s">
        <v>4351</v>
      </c>
      <c r="E1352" s="741" t="s">
        <v>2639</v>
      </c>
      <c r="F1352" s="661" t="s">
        <v>2622</v>
      </c>
      <c r="G1352" s="661" t="s">
        <v>2906</v>
      </c>
      <c r="H1352" s="661" t="s">
        <v>579</v>
      </c>
      <c r="I1352" s="661" t="s">
        <v>2910</v>
      </c>
      <c r="J1352" s="661" t="s">
        <v>2911</v>
      </c>
      <c r="K1352" s="661" t="s">
        <v>2912</v>
      </c>
      <c r="L1352" s="662">
        <v>553.15</v>
      </c>
      <c r="M1352" s="662">
        <v>22679.150000000005</v>
      </c>
      <c r="N1352" s="661">
        <v>41</v>
      </c>
      <c r="O1352" s="742">
        <v>15</v>
      </c>
      <c r="P1352" s="662">
        <v>22679.150000000005</v>
      </c>
      <c r="Q1352" s="677">
        <v>1</v>
      </c>
      <c r="R1352" s="661">
        <v>41</v>
      </c>
      <c r="S1352" s="677">
        <v>1</v>
      </c>
      <c r="T1352" s="742">
        <v>15</v>
      </c>
      <c r="U1352" s="700">
        <v>1</v>
      </c>
    </row>
    <row r="1353" spans="1:21" ht="14.4" customHeight="1" x14ac:dyDescent="0.3">
      <c r="A1353" s="660">
        <v>11</v>
      </c>
      <c r="B1353" s="661" t="s">
        <v>578</v>
      </c>
      <c r="C1353" s="661">
        <v>89301112</v>
      </c>
      <c r="D1353" s="740" t="s">
        <v>4351</v>
      </c>
      <c r="E1353" s="741" t="s">
        <v>2639</v>
      </c>
      <c r="F1353" s="661" t="s">
        <v>2622</v>
      </c>
      <c r="G1353" s="661" t="s">
        <v>2684</v>
      </c>
      <c r="H1353" s="661" t="s">
        <v>579</v>
      </c>
      <c r="I1353" s="661" t="s">
        <v>674</v>
      </c>
      <c r="J1353" s="661" t="s">
        <v>2839</v>
      </c>
      <c r="K1353" s="661" t="s">
        <v>2840</v>
      </c>
      <c r="L1353" s="662">
        <v>748.12</v>
      </c>
      <c r="M1353" s="662">
        <v>748.12</v>
      </c>
      <c r="N1353" s="661">
        <v>1</v>
      </c>
      <c r="O1353" s="742">
        <v>1</v>
      </c>
      <c r="P1353" s="662">
        <v>748.12</v>
      </c>
      <c r="Q1353" s="677">
        <v>1</v>
      </c>
      <c r="R1353" s="661">
        <v>1</v>
      </c>
      <c r="S1353" s="677">
        <v>1</v>
      </c>
      <c r="T1353" s="742">
        <v>1</v>
      </c>
      <c r="U1353" s="700">
        <v>1</v>
      </c>
    </row>
    <row r="1354" spans="1:21" ht="14.4" customHeight="1" x14ac:dyDescent="0.3">
      <c r="A1354" s="660">
        <v>11</v>
      </c>
      <c r="B1354" s="661" t="s">
        <v>578</v>
      </c>
      <c r="C1354" s="661">
        <v>89301112</v>
      </c>
      <c r="D1354" s="740" t="s">
        <v>4351</v>
      </c>
      <c r="E1354" s="741" t="s">
        <v>2639</v>
      </c>
      <c r="F1354" s="661" t="s">
        <v>2622</v>
      </c>
      <c r="G1354" s="661" t="s">
        <v>2684</v>
      </c>
      <c r="H1354" s="661" t="s">
        <v>579</v>
      </c>
      <c r="I1354" s="661" t="s">
        <v>2691</v>
      </c>
      <c r="J1354" s="661" t="s">
        <v>2692</v>
      </c>
      <c r="K1354" s="661" t="s">
        <v>2693</v>
      </c>
      <c r="L1354" s="662">
        <v>500</v>
      </c>
      <c r="M1354" s="662">
        <v>500</v>
      </c>
      <c r="N1354" s="661">
        <v>1</v>
      </c>
      <c r="O1354" s="742">
        <v>1</v>
      </c>
      <c r="P1354" s="662">
        <v>500</v>
      </c>
      <c r="Q1354" s="677">
        <v>1</v>
      </c>
      <c r="R1354" s="661">
        <v>1</v>
      </c>
      <c r="S1354" s="677">
        <v>1</v>
      </c>
      <c r="T1354" s="742">
        <v>1</v>
      </c>
      <c r="U1354" s="700">
        <v>1</v>
      </c>
    </row>
    <row r="1355" spans="1:21" ht="14.4" customHeight="1" x14ac:dyDescent="0.3">
      <c r="A1355" s="660">
        <v>11</v>
      </c>
      <c r="B1355" s="661" t="s">
        <v>578</v>
      </c>
      <c r="C1355" s="661">
        <v>89301112</v>
      </c>
      <c r="D1355" s="740" t="s">
        <v>4351</v>
      </c>
      <c r="E1355" s="741" t="s">
        <v>2639</v>
      </c>
      <c r="F1355" s="661" t="s">
        <v>2622</v>
      </c>
      <c r="G1355" s="661" t="s">
        <v>2684</v>
      </c>
      <c r="H1355" s="661" t="s">
        <v>579</v>
      </c>
      <c r="I1355" s="661" t="s">
        <v>2697</v>
      </c>
      <c r="J1355" s="661" t="s">
        <v>2698</v>
      </c>
      <c r="K1355" s="661" t="s">
        <v>2699</v>
      </c>
      <c r="L1355" s="662">
        <v>971.25</v>
      </c>
      <c r="M1355" s="662">
        <v>971.25</v>
      </c>
      <c r="N1355" s="661">
        <v>1</v>
      </c>
      <c r="O1355" s="742">
        <v>1</v>
      </c>
      <c r="P1355" s="662">
        <v>971.25</v>
      </c>
      <c r="Q1355" s="677">
        <v>1</v>
      </c>
      <c r="R1355" s="661">
        <v>1</v>
      </c>
      <c r="S1355" s="677">
        <v>1</v>
      </c>
      <c r="T1355" s="742">
        <v>1</v>
      </c>
      <c r="U1355" s="700">
        <v>1</v>
      </c>
    </row>
    <row r="1356" spans="1:21" ht="14.4" customHeight="1" x14ac:dyDescent="0.3">
      <c r="A1356" s="660">
        <v>11</v>
      </c>
      <c r="B1356" s="661" t="s">
        <v>578</v>
      </c>
      <c r="C1356" s="661">
        <v>89301112</v>
      </c>
      <c r="D1356" s="740" t="s">
        <v>4351</v>
      </c>
      <c r="E1356" s="741" t="s">
        <v>2639</v>
      </c>
      <c r="F1356" s="661" t="s">
        <v>2622</v>
      </c>
      <c r="G1356" s="661" t="s">
        <v>2684</v>
      </c>
      <c r="H1356" s="661" t="s">
        <v>579</v>
      </c>
      <c r="I1356" s="661" t="s">
        <v>2925</v>
      </c>
      <c r="J1356" s="661" t="s">
        <v>2926</v>
      </c>
      <c r="K1356" s="661"/>
      <c r="L1356" s="662">
        <v>600</v>
      </c>
      <c r="M1356" s="662">
        <v>600</v>
      </c>
      <c r="N1356" s="661">
        <v>1</v>
      </c>
      <c r="O1356" s="742">
        <v>1</v>
      </c>
      <c r="P1356" s="662">
        <v>600</v>
      </c>
      <c r="Q1356" s="677">
        <v>1</v>
      </c>
      <c r="R1356" s="661">
        <v>1</v>
      </c>
      <c r="S1356" s="677">
        <v>1</v>
      </c>
      <c r="T1356" s="742">
        <v>1</v>
      </c>
      <c r="U1356" s="700">
        <v>1</v>
      </c>
    </row>
    <row r="1357" spans="1:21" ht="14.4" customHeight="1" x14ac:dyDescent="0.3">
      <c r="A1357" s="660">
        <v>11</v>
      </c>
      <c r="B1357" s="661" t="s">
        <v>578</v>
      </c>
      <c r="C1357" s="661">
        <v>89301112</v>
      </c>
      <c r="D1357" s="740" t="s">
        <v>4351</v>
      </c>
      <c r="E1357" s="741" t="s">
        <v>2639</v>
      </c>
      <c r="F1357" s="661" t="s">
        <v>2622</v>
      </c>
      <c r="G1357" s="661" t="s">
        <v>2684</v>
      </c>
      <c r="H1357" s="661" t="s">
        <v>579</v>
      </c>
      <c r="I1357" s="661" t="s">
        <v>3204</v>
      </c>
      <c r="J1357" s="661" t="s">
        <v>3205</v>
      </c>
      <c r="K1357" s="661" t="s">
        <v>3206</v>
      </c>
      <c r="L1357" s="662">
        <v>600</v>
      </c>
      <c r="M1357" s="662">
        <v>600</v>
      </c>
      <c r="N1357" s="661">
        <v>1</v>
      </c>
      <c r="O1357" s="742">
        <v>1</v>
      </c>
      <c r="P1357" s="662">
        <v>600</v>
      </c>
      <c r="Q1357" s="677">
        <v>1</v>
      </c>
      <c r="R1357" s="661">
        <v>1</v>
      </c>
      <c r="S1357" s="677">
        <v>1</v>
      </c>
      <c r="T1357" s="742">
        <v>1</v>
      </c>
      <c r="U1357" s="700">
        <v>1</v>
      </c>
    </row>
    <row r="1358" spans="1:21" ht="14.4" customHeight="1" x14ac:dyDescent="0.3">
      <c r="A1358" s="660">
        <v>11</v>
      </c>
      <c r="B1358" s="661" t="s">
        <v>578</v>
      </c>
      <c r="C1358" s="661">
        <v>89301112</v>
      </c>
      <c r="D1358" s="740" t="s">
        <v>4351</v>
      </c>
      <c r="E1358" s="741" t="s">
        <v>2639</v>
      </c>
      <c r="F1358" s="661" t="s">
        <v>2622</v>
      </c>
      <c r="G1358" s="661" t="s">
        <v>2684</v>
      </c>
      <c r="H1358" s="661" t="s">
        <v>579</v>
      </c>
      <c r="I1358" s="661" t="s">
        <v>2721</v>
      </c>
      <c r="J1358" s="661" t="s">
        <v>2722</v>
      </c>
      <c r="K1358" s="661" t="s">
        <v>2723</v>
      </c>
      <c r="L1358" s="662">
        <v>500</v>
      </c>
      <c r="M1358" s="662">
        <v>500</v>
      </c>
      <c r="N1358" s="661">
        <v>1</v>
      </c>
      <c r="O1358" s="742">
        <v>1</v>
      </c>
      <c r="P1358" s="662">
        <v>500</v>
      </c>
      <c r="Q1358" s="677">
        <v>1</v>
      </c>
      <c r="R1358" s="661">
        <v>1</v>
      </c>
      <c r="S1358" s="677">
        <v>1</v>
      </c>
      <c r="T1358" s="742">
        <v>1</v>
      </c>
      <c r="U1358" s="700">
        <v>1</v>
      </c>
    </row>
    <row r="1359" spans="1:21" ht="14.4" customHeight="1" x14ac:dyDescent="0.3">
      <c r="A1359" s="660">
        <v>11</v>
      </c>
      <c r="B1359" s="661" t="s">
        <v>578</v>
      </c>
      <c r="C1359" s="661">
        <v>89301112</v>
      </c>
      <c r="D1359" s="740" t="s">
        <v>4351</v>
      </c>
      <c r="E1359" s="741" t="s">
        <v>2639</v>
      </c>
      <c r="F1359" s="661" t="s">
        <v>2622</v>
      </c>
      <c r="G1359" s="661" t="s">
        <v>2684</v>
      </c>
      <c r="H1359" s="661" t="s">
        <v>579</v>
      </c>
      <c r="I1359" s="661" t="s">
        <v>2854</v>
      </c>
      <c r="J1359" s="661" t="s">
        <v>2852</v>
      </c>
      <c r="K1359" s="661" t="s">
        <v>2855</v>
      </c>
      <c r="L1359" s="662">
        <v>58.5</v>
      </c>
      <c r="M1359" s="662">
        <v>58.5</v>
      </c>
      <c r="N1359" s="661">
        <v>1</v>
      </c>
      <c r="O1359" s="742">
        <v>1</v>
      </c>
      <c r="P1359" s="662">
        <v>58.5</v>
      </c>
      <c r="Q1359" s="677">
        <v>1</v>
      </c>
      <c r="R1359" s="661">
        <v>1</v>
      </c>
      <c r="S1359" s="677">
        <v>1</v>
      </c>
      <c r="T1359" s="742">
        <v>1</v>
      </c>
      <c r="U1359" s="700">
        <v>1</v>
      </c>
    </row>
    <row r="1360" spans="1:21" ht="14.4" customHeight="1" x14ac:dyDescent="0.3">
      <c r="A1360" s="660">
        <v>11</v>
      </c>
      <c r="B1360" s="661" t="s">
        <v>578</v>
      </c>
      <c r="C1360" s="661">
        <v>89301112</v>
      </c>
      <c r="D1360" s="740" t="s">
        <v>4351</v>
      </c>
      <c r="E1360" s="741" t="s">
        <v>2639</v>
      </c>
      <c r="F1360" s="661" t="s">
        <v>2622</v>
      </c>
      <c r="G1360" s="661" t="s">
        <v>2684</v>
      </c>
      <c r="H1360" s="661" t="s">
        <v>579</v>
      </c>
      <c r="I1360" s="661" t="s">
        <v>3873</v>
      </c>
      <c r="J1360" s="661" t="s">
        <v>3874</v>
      </c>
      <c r="K1360" s="661" t="s">
        <v>3875</v>
      </c>
      <c r="L1360" s="662">
        <v>498.75</v>
      </c>
      <c r="M1360" s="662">
        <v>498.75</v>
      </c>
      <c r="N1360" s="661">
        <v>1</v>
      </c>
      <c r="O1360" s="742">
        <v>1</v>
      </c>
      <c r="P1360" s="662">
        <v>498.75</v>
      </c>
      <c r="Q1360" s="677">
        <v>1</v>
      </c>
      <c r="R1360" s="661">
        <v>1</v>
      </c>
      <c r="S1360" s="677">
        <v>1</v>
      </c>
      <c r="T1360" s="742">
        <v>1</v>
      </c>
      <c r="U1360" s="700">
        <v>1</v>
      </c>
    </row>
    <row r="1361" spans="1:21" ht="14.4" customHeight="1" x14ac:dyDescent="0.3">
      <c r="A1361" s="660">
        <v>11</v>
      </c>
      <c r="B1361" s="661" t="s">
        <v>578</v>
      </c>
      <c r="C1361" s="661">
        <v>89301112</v>
      </c>
      <c r="D1361" s="740" t="s">
        <v>4351</v>
      </c>
      <c r="E1361" s="741" t="s">
        <v>2639</v>
      </c>
      <c r="F1361" s="661" t="s">
        <v>2622</v>
      </c>
      <c r="G1361" s="661" t="s">
        <v>2684</v>
      </c>
      <c r="H1361" s="661" t="s">
        <v>579</v>
      </c>
      <c r="I1361" s="661" t="s">
        <v>2806</v>
      </c>
      <c r="J1361" s="661" t="s">
        <v>2807</v>
      </c>
      <c r="K1361" s="661" t="s">
        <v>2808</v>
      </c>
      <c r="L1361" s="662">
        <v>3200</v>
      </c>
      <c r="M1361" s="662">
        <v>3200</v>
      </c>
      <c r="N1361" s="661">
        <v>1</v>
      </c>
      <c r="O1361" s="742">
        <v>1</v>
      </c>
      <c r="P1361" s="662">
        <v>3200</v>
      </c>
      <c r="Q1361" s="677">
        <v>1</v>
      </c>
      <c r="R1361" s="661">
        <v>1</v>
      </c>
      <c r="S1361" s="677">
        <v>1</v>
      </c>
      <c r="T1361" s="742">
        <v>1</v>
      </c>
      <c r="U1361" s="700">
        <v>1</v>
      </c>
    </row>
    <row r="1362" spans="1:21" ht="14.4" customHeight="1" x14ac:dyDescent="0.3">
      <c r="A1362" s="660">
        <v>11</v>
      </c>
      <c r="B1362" s="661" t="s">
        <v>578</v>
      </c>
      <c r="C1362" s="661">
        <v>89301112</v>
      </c>
      <c r="D1362" s="740" t="s">
        <v>4351</v>
      </c>
      <c r="E1362" s="741" t="s">
        <v>2639</v>
      </c>
      <c r="F1362" s="661" t="s">
        <v>2622</v>
      </c>
      <c r="G1362" s="661" t="s">
        <v>2684</v>
      </c>
      <c r="H1362" s="661" t="s">
        <v>579</v>
      </c>
      <c r="I1362" s="661" t="s">
        <v>3876</v>
      </c>
      <c r="J1362" s="661" t="s">
        <v>3877</v>
      </c>
      <c r="K1362" s="661" t="s">
        <v>3878</v>
      </c>
      <c r="L1362" s="662">
        <v>3153.25</v>
      </c>
      <c r="M1362" s="662">
        <v>3153.25</v>
      </c>
      <c r="N1362" s="661">
        <v>1</v>
      </c>
      <c r="O1362" s="742">
        <v>1</v>
      </c>
      <c r="P1362" s="662"/>
      <c r="Q1362" s="677">
        <v>0</v>
      </c>
      <c r="R1362" s="661"/>
      <c r="S1362" s="677">
        <v>0</v>
      </c>
      <c r="T1362" s="742"/>
      <c r="U1362" s="700">
        <v>0</v>
      </c>
    </row>
    <row r="1363" spans="1:21" ht="14.4" customHeight="1" x14ac:dyDescent="0.3">
      <c r="A1363" s="660">
        <v>11</v>
      </c>
      <c r="B1363" s="661" t="s">
        <v>578</v>
      </c>
      <c r="C1363" s="661">
        <v>89301112</v>
      </c>
      <c r="D1363" s="740" t="s">
        <v>4351</v>
      </c>
      <c r="E1363" s="741" t="s">
        <v>2639</v>
      </c>
      <c r="F1363" s="661" t="s">
        <v>2622</v>
      </c>
      <c r="G1363" s="661" t="s">
        <v>2684</v>
      </c>
      <c r="H1363" s="661" t="s">
        <v>579</v>
      </c>
      <c r="I1363" s="661" t="s">
        <v>3879</v>
      </c>
      <c r="J1363" s="661" t="s">
        <v>3880</v>
      </c>
      <c r="K1363" s="661" t="s">
        <v>3881</v>
      </c>
      <c r="L1363" s="662">
        <v>500</v>
      </c>
      <c r="M1363" s="662">
        <v>500</v>
      </c>
      <c r="N1363" s="661">
        <v>1</v>
      </c>
      <c r="O1363" s="742">
        <v>1</v>
      </c>
      <c r="P1363" s="662"/>
      <c r="Q1363" s="677">
        <v>0</v>
      </c>
      <c r="R1363" s="661"/>
      <c r="S1363" s="677">
        <v>0</v>
      </c>
      <c r="T1363" s="742"/>
      <c r="U1363" s="700">
        <v>0</v>
      </c>
    </row>
    <row r="1364" spans="1:21" ht="14.4" customHeight="1" x14ac:dyDescent="0.3">
      <c r="A1364" s="660">
        <v>11</v>
      </c>
      <c r="B1364" s="661" t="s">
        <v>578</v>
      </c>
      <c r="C1364" s="661">
        <v>89301112</v>
      </c>
      <c r="D1364" s="740" t="s">
        <v>4351</v>
      </c>
      <c r="E1364" s="741" t="s">
        <v>2639</v>
      </c>
      <c r="F1364" s="661" t="s">
        <v>2622</v>
      </c>
      <c r="G1364" s="661" t="s">
        <v>2684</v>
      </c>
      <c r="H1364" s="661" t="s">
        <v>579</v>
      </c>
      <c r="I1364" s="661" t="s">
        <v>3882</v>
      </c>
      <c r="J1364" s="661" t="s">
        <v>3883</v>
      </c>
      <c r="K1364" s="661" t="s">
        <v>3884</v>
      </c>
      <c r="L1364" s="662">
        <v>750</v>
      </c>
      <c r="M1364" s="662">
        <v>750</v>
      </c>
      <c r="N1364" s="661">
        <v>1</v>
      </c>
      <c r="O1364" s="742">
        <v>1</v>
      </c>
      <c r="P1364" s="662">
        <v>750</v>
      </c>
      <c r="Q1364" s="677">
        <v>1</v>
      </c>
      <c r="R1364" s="661">
        <v>1</v>
      </c>
      <c r="S1364" s="677">
        <v>1</v>
      </c>
      <c r="T1364" s="742">
        <v>1</v>
      </c>
      <c r="U1364" s="700">
        <v>1</v>
      </c>
    </row>
    <row r="1365" spans="1:21" ht="14.4" customHeight="1" x14ac:dyDescent="0.3">
      <c r="A1365" s="660">
        <v>11</v>
      </c>
      <c r="B1365" s="661" t="s">
        <v>578</v>
      </c>
      <c r="C1365" s="661">
        <v>89301112</v>
      </c>
      <c r="D1365" s="740" t="s">
        <v>4351</v>
      </c>
      <c r="E1365" s="741" t="s">
        <v>2639</v>
      </c>
      <c r="F1365" s="661" t="s">
        <v>2622</v>
      </c>
      <c r="G1365" s="661" t="s">
        <v>3336</v>
      </c>
      <c r="H1365" s="661" t="s">
        <v>579</v>
      </c>
      <c r="I1365" s="661" t="s">
        <v>3885</v>
      </c>
      <c r="J1365" s="661" t="s">
        <v>3886</v>
      </c>
      <c r="K1365" s="661" t="s">
        <v>3887</v>
      </c>
      <c r="L1365" s="662">
        <v>14440</v>
      </c>
      <c r="M1365" s="662">
        <v>14440</v>
      </c>
      <c r="N1365" s="661">
        <v>1</v>
      </c>
      <c r="O1365" s="742">
        <v>1</v>
      </c>
      <c r="P1365" s="662"/>
      <c r="Q1365" s="677">
        <v>0</v>
      </c>
      <c r="R1365" s="661"/>
      <c r="S1365" s="677">
        <v>0</v>
      </c>
      <c r="T1365" s="742"/>
      <c r="U1365" s="700">
        <v>0</v>
      </c>
    </row>
    <row r="1366" spans="1:21" ht="14.4" customHeight="1" x14ac:dyDescent="0.3">
      <c r="A1366" s="660">
        <v>11</v>
      </c>
      <c r="B1366" s="661" t="s">
        <v>578</v>
      </c>
      <c r="C1366" s="661">
        <v>89301112</v>
      </c>
      <c r="D1366" s="740" t="s">
        <v>4351</v>
      </c>
      <c r="E1366" s="741" t="s">
        <v>2639</v>
      </c>
      <c r="F1366" s="661" t="s">
        <v>2622</v>
      </c>
      <c r="G1366" s="661" t="s">
        <v>2720</v>
      </c>
      <c r="H1366" s="661" t="s">
        <v>579</v>
      </c>
      <c r="I1366" s="661" t="s">
        <v>3809</v>
      </c>
      <c r="J1366" s="661" t="s">
        <v>3810</v>
      </c>
      <c r="K1366" s="661" t="s">
        <v>3330</v>
      </c>
      <c r="L1366" s="662">
        <v>200</v>
      </c>
      <c r="M1366" s="662">
        <v>200</v>
      </c>
      <c r="N1366" s="661">
        <v>1</v>
      </c>
      <c r="O1366" s="742">
        <v>1</v>
      </c>
      <c r="P1366" s="662">
        <v>200</v>
      </c>
      <c r="Q1366" s="677">
        <v>1</v>
      </c>
      <c r="R1366" s="661">
        <v>1</v>
      </c>
      <c r="S1366" s="677">
        <v>1</v>
      </c>
      <c r="T1366" s="742">
        <v>1</v>
      </c>
      <c r="U1366" s="700">
        <v>1</v>
      </c>
    </row>
    <row r="1367" spans="1:21" ht="14.4" customHeight="1" x14ac:dyDescent="0.3">
      <c r="A1367" s="660">
        <v>11</v>
      </c>
      <c r="B1367" s="661" t="s">
        <v>578</v>
      </c>
      <c r="C1367" s="661">
        <v>89301112</v>
      </c>
      <c r="D1367" s="740" t="s">
        <v>4351</v>
      </c>
      <c r="E1367" s="741" t="s">
        <v>2639</v>
      </c>
      <c r="F1367" s="661" t="s">
        <v>2622</v>
      </c>
      <c r="G1367" s="661" t="s">
        <v>2720</v>
      </c>
      <c r="H1367" s="661" t="s">
        <v>579</v>
      </c>
      <c r="I1367" s="661" t="s">
        <v>3888</v>
      </c>
      <c r="J1367" s="661" t="s">
        <v>3889</v>
      </c>
      <c r="K1367" s="661" t="s">
        <v>3890</v>
      </c>
      <c r="L1367" s="662">
        <v>180</v>
      </c>
      <c r="M1367" s="662">
        <v>180</v>
      </c>
      <c r="N1367" s="661">
        <v>1</v>
      </c>
      <c r="O1367" s="742">
        <v>1</v>
      </c>
      <c r="P1367" s="662"/>
      <c r="Q1367" s="677">
        <v>0</v>
      </c>
      <c r="R1367" s="661"/>
      <c r="S1367" s="677">
        <v>0</v>
      </c>
      <c r="T1367" s="742"/>
      <c r="U1367" s="700">
        <v>0</v>
      </c>
    </row>
    <row r="1368" spans="1:21" ht="14.4" customHeight="1" x14ac:dyDescent="0.3">
      <c r="A1368" s="660">
        <v>11</v>
      </c>
      <c r="B1368" s="661" t="s">
        <v>578</v>
      </c>
      <c r="C1368" s="661">
        <v>89301112</v>
      </c>
      <c r="D1368" s="740" t="s">
        <v>4351</v>
      </c>
      <c r="E1368" s="741" t="s">
        <v>2639</v>
      </c>
      <c r="F1368" s="661" t="s">
        <v>2622</v>
      </c>
      <c r="G1368" s="661" t="s">
        <v>2720</v>
      </c>
      <c r="H1368" s="661" t="s">
        <v>579</v>
      </c>
      <c r="I1368" s="661" t="s">
        <v>3891</v>
      </c>
      <c r="J1368" s="661" t="s">
        <v>3892</v>
      </c>
      <c r="K1368" s="661" t="s">
        <v>3893</v>
      </c>
      <c r="L1368" s="662">
        <v>350</v>
      </c>
      <c r="M1368" s="662">
        <v>350</v>
      </c>
      <c r="N1368" s="661">
        <v>1</v>
      </c>
      <c r="O1368" s="742">
        <v>1</v>
      </c>
      <c r="P1368" s="662"/>
      <c r="Q1368" s="677">
        <v>0</v>
      </c>
      <c r="R1368" s="661"/>
      <c r="S1368" s="677">
        <v>0</v>
      </c>
      <c r="T1368" s="742"/>
      <c r="U1368" s="700">
        <v>0</v>
      </c>
    </row>
    <row r="1369" spans="1:21" ht="14.4" customHeight="1" x14ac:dyDescent="0.3">
      <c r="A1369" s="660">
        <v>11</v>
      </c>
      <c r="B1369" s="661" t="s">
        <v>578</v>
      </c>
      <c r="C1369" s="661">
        <v>89301112</v>
      </c>
      <c r="D1369" s="740" t="s">
        <v>4351</v>
      </c>
      <c r="E1369" s="741" t="s">
        <v>2639</v>
      </c>
      <c r="F1369" s="661" t="s">
        <v>2622</v>
      </c>
      <c r="G1369" s="661" t="s">
        <v>2720</v>
      </c>
      <c r="H1369" s="661" t="s">
        <v>579</v>
      </c>
      <c r="I1369" s="661" t="s">
        <v>3894</v>
      </c>
      <c r="J1369" s="661" t="s">
        <v>3895</v>
      </c>
      <c r="K1369" s="661" t="s">
        <v>3896</v>
      </c>
      <c r="L1369" s="662">
        <v>102.37</v>
      </c>
      <c r="M1369" s="662">
        <v>102.37</v>
      </c>
      <c r="N1369" s="661">
        <v>1</v>
      </c>
      <c r="O1369" s="742">
        <v>1</v>
      </c>
      <c r="P1369" s="662">
        <v>102.37</v>
      </c>
      <c r="Q1369" s="677">
        <v>1</v>
      </c>
      <c r="R1369" s="661">
        <v>1</v>
      </c>
      <c r="S1369" s="677">
        <v>1</v>
      </c>
      <c r="T1369" s="742">
        <v>1</v>
      </c>
      <c r="U1369" s="700">
        <v>1</v>
      </c>
    </row>
    <row r="1370" spans="1:21" ht="14.4" customHeight="1" x14ac:dyDescent="0.3">
      <c r="A1370" s="660">
        <v>11</v>
      </c>
      <c r="B1370" s="661" t="s">
        <v>578</v>
      </c>
      <c r="C1370" s="661">
        <v>89301112</v>
      </c>
      <c r="D1370" s="740" t="s">
        <v>4351</v>
      </c>
      <c r="E1370" s="741" t="s">
        <v>2639</v>
      </c>
      <c r="F1370" s="661" t="s">
        <v>2622</v>
      </c>
      <c r="G1370" s="661" t="s">
        <v>2724</v>
      </c>
      <c r="H1370" s="661" t="s">
        <v>579</v>
      </c>
      <c r="I1370" s="661" t="s">
        <v>3044</v>
      </c>
      <c r="J1370" s="661" t="s">
        <v>3045</v>
      </c>
      <c r="K1370" s="661" t="s">
        <v>3046</v>
      </c>
      <c r="L1370" s="662">
        <v>1150</v>
      </c>
      <c r="M1370" s="662">
        <v>1150</v>
      </c>
      <c r="N1370" s="661">
        <v>1</v>
      </c>
      <c r="O1370" s="742">
        <v>1</v>
      </c>
      <c r="P1370" s="662"/>
      <c r="Q1370" s="677">
        <v>0</v>
      </c>
      <c r="R1370" s="661"/>
      <c r="S1370" s="677">
        <v>0</v>
      </c>
      <c r="T1370" s="742"/>
      <c r="U1370" s="700">
        <v>0</v>
      </c>
    </row>
    <row r="1371" spans="1:21" ht="14.4" customHeight="1" x14ac:dyDescent="0.3">
      <c r="A1371" s="660">
        <v>11</v>
      </c>
      <c r="B1371" s="661" t="s">
        <v>578</v>
      </c>
      <c r="C1371" s="661">
        <v>89301112</v>
      </c>
      <c r="D1371" s="740" t="s">
        <v>4351</v>
      </c>
      <c r="E1371" s="741" t="s">
        <v>2639</v>
      </c>
      <c r="F1371" s="661" t="s">
        <v>2622</v>
      </c>
      <c r="G1371" s="661" t="s">
        <v>2724</v>
      </c>
      <c r="H1371" s="661" t="s">
        <v>579</v>
      </c>
      <c r="I1371" s="661" t="s">
        <v>2678</v>
      </c>
      <c r="J1371" s="661" t="s">
        <v>2679</v>
      </c>
      <c r="K1371" s="661" t="s">
        <v>2680</v>
      </c>
      <c r="L1371" s="662">
        <v>200</v>
      </c>
      <c r="M1371" s="662">
        <v>800</v>
      </c>
      <c r="N1371" s="661">
        <v>4</v>
      </c>
      <c r="O1371" s="742">
        <v>2</v>
      </c>
      <c r="P1371" s="662">
        <v>400</v>
      </c>
      <c r="Q1371" s="677">
        <v>0.5</v>
      </c>
      <c r="R1371" s="661">
        <v>2</v>
      </c>
      <c r="S1371" s="677">
        <v>0.5</v>
      </c>
      <c r="T1371" s="742">
        <v>1</v>
      </c>
      <c r="U1371" s="700">
        <v>0.5</v>
      </c>
    </row>
    <row r="1372" spans="1:21" ht="14.4" customHeight="1" x14ac:dyDescent="0.3">
      <c r="A1372" s="660">
        <v>11</v>
      </c>
      <c r="B1372" s="661" t="s">
        <v>578</v>
      </c>
      <c r="C1372" s="661">
        <v>89301112</v>
      </c>
      <c r="D1372" s="740" t="s">
        <v>4351</v>
      </c>
      <c r="E1372" s="741" t="s">
        <v>2639</v>
      </c>
      <c r="F1372" s="661" t="s">
        <v>2622</v>
      </c>
      <c r="G1372" s="661" t="s">
        <v>2724</v>
      </c>
      <c r="H1372" s="661" t="s">
        <v>579</v>
      </c>
      <c r="I1372" s="661" t="s">
        <v>2681</v>
      </c>
      <c r="J1372" s="661" t="s">
        <v>2682</v>
      </c>
      <c r="K1372" s="661" t="s">
        <v>2683</v>
      </c>
      <c r="L1372" s="662">
        <v>278.75</v>
      </c>
      <c r="M1372" s="662">
        <v>557.5</v>
      </c>
      <c r="N1372" s="661">
        <v>2</v>
      </c>
      <c r="O1372" s="742">
        <v>2</v>
      </c>
      <c r="P1372" s="662">
        <v>557.5</v>
      </c>
      <c r="Q1372" s="677">
        <v>1</v>
      </c>
      <c r="R1372" s="661">
        <v>2</v>
      </c>
      <c r="S1372" s="677">
        <v>1</v>
      </c>
      <c r="T1372" s="742">
        <v>2</v>
      </c>
      <c r="U1372" s="700">
        <v>1</v>
      </c>
    </row>
    <row r="1373" spans="1:21" ht="14.4" customHeight="1" x14ac:dyDescent="0.3">
      <c r="A1373" s="660">
        <v>11</v>
      </c>
      <c r="B1373" s="661" t="s">
        <v>578</v>
      </c>
      <c r="C1373" s="661">
        <v>89301112</v>
      </c>
      <c r="D1373" s="740" t="s">
        <v>4351</v>
      </c>
      <c r="E1373" s="741" t="s">
        <v>2639</v>
      </c>
      <c r="F1373" s="661" t="s">
        <v>2622</v>
      </c>
      <c r="G1373" s="661" t="s">
        <v>3084</v>
      </c>
      <c r="H1373" s="661" t="s">
        <v>579</v>
      </c>
      <c r="I1373" s="661" t="s">
        <v>2910</v>
      </c>
      <c r="J1373" s="661" t="s">
        <v>2911</v>
      </c>
      <c r="K1373" s="661" t="s">
        <v>2912</v>
      </c>
      <c r="L1373" s="662">
        <v>553.15</v>
      </c>
      <c r="M1373" s="662">
        <v>4978.3499999999995</v>
      </c>
      <c r="N1373" s="661">
        <v>9</v>
      </c>
      <c r="O1373" s="742">
        <v>3</v>
      </c>
      <c r="P1373" s="662">
        <v>4978.3499999999995</v>
      </c>
      <c r="Q1373" s="677">
        <v>1</v>
      </c>
      <c r="R1373" s="661">
        <v>9</v>
      </c>
      <c r="S1373" s="677">
        <v>1</v>
      </c>
      <c r="T1373" s="742">
        <v>3</v>
      </c>
      <c r="U1373" s="700">
        <v>1</v>
      </c>
    </row>
    <row r="1374" spans="1:21" ht="14.4" customHeight="1" x14ac:dyDescent="0.3">
      <c r="A1374" s="660">
        <v>11</v>
      </c>
      <c r="B1374" s="661" t="s">
        <v>578</v>
      </c>
      <c r="C1374" s="661">
        <v>89301112</v>
      </c>
      <c r="D1374" s="740" t="s">
        <v>4351</v>
      </c>
      <c r="E1374" s="741" t="s">
        <v>2640</v>
      </c>
      <c r="F1374" s="661" t="s">
        <v>2621</v>
      </c>
      <c r="G1374" s="661" t="s">
        <v>2867</v>
      </c>
      <c r="H1374" s="661" t="s">
        <v>579</v>
      </c>
      <c r="I1374" s="661" t="s">
        <v>2868</v>
      </c>
      <c r="J1374" s="661" t="s">
        <v>2869</v>
      </c>
      <c r="K1374" s="661" t="s">
        <v>2870</v>
      </c>
      <c r="L1374" s="662">
        <v>33.75</v>
      </c>
      <c r="M1374" s="662">
        <v>33.75</v>
      </c>
      <c r="N1374" s="661">
        <v>1</v>
      </c>
      <c r="O1374" s="742">
        <v>0.5</v>
      </c>
      <c r="P1374" s="662">
        <v>33.75</v>
      </c>
      <c r="Q1374" s="677">
        <v>1</v>
      </c>
      <c r="R1374" s="661">
        <v>1</v>
      </c>
      <c r="S1374" s="677">
        <v>1</v>
      </c>
      <c r="T1374" s="742">
        <v>0.5</v>
      </c>
      <c r="U1374" s="700">
        <v>1</v>
      </c>
    </row>
    <row r="1375" spans="1:21" ht="14.4" customHeight="1" x14ac:dyDescent="0.3">
      <c r="A1375" s="660">
        <v>11</v>
      </c>
      <c r="B1375" s="661" t="s">
        <v>578</v>
      </c>
      <c r="C1375" s="661">
        <v>89301112</v>
      </c>
      <c r="D1375" s="740" t="s">
        <v>4351</v>
      </c>
      <c r="E1375" s="741" t="s">
        <v>2640</v>
      </c>
      <c r="F1375" s="661" t="s">
        <v>2621</v>
      </c>
      <c r="G1375" s="661" t="s">
        <v>2867</v>
      </c>
      <c r="H1375" s="661" t="s">
        <v>579</v>
      </c>
      <c r="I1375" s="661" t="s">
        <v>2871</v>
      </c>
      <c r="J1375" s="661" t="s">
        <v>2869</v>
      </c>
      <c r="K1375" s="661" t="s">
        <v>2861</v>
      </c>
      <c r="L1375" s="662">
        <v>101.24</v>
      </c>
      <c r="M1375" s="662">
        <v>202.48</v>
      </c>
      <c r="N1375" s="661">
        <v>2</v>
      </c>
      <c r="O1375" s="742">
        <v>1.5</v>
      </c>
      <c r="P1375" s="662">
        <v>101.24</v>
      </c>
      <c r="Q1375" s="677">
        <v>0.5</v>
      </c>
      <c r="R1375" s="661">
        <v>1</v>
      </c>
      <c r="S1375" s="677">
        <v>0.5</v>
      </c>
      <c r="T1375" s="742">
        <v>1</v>
      </c>
      <c r="U1375" s="700">
        <v>0.66666666666666663</v>
      </c>
    </row>
    <row r="1376" spans="1:21" ht="14.4" customHeight="1" x14ac:dyDescent="0.3">
      <c r="A1376" s="660">
        <v>11</v>
      </c>
      <c r="B1376" s="661" t="s">
        <v>578</v>
      </c>
      <c r="C1376" s="661">
        <v>89301112</v>
      </c>
      <c r="D1376" s="740" t="s">
        <v>4351</v>
      </c>
      <c r="E1376" s="741" t="s">
        <v>2640</v>
      </c>
      <c r="F1376" s="661" t="s">
        <v>2621</v>
      </c>
      <c r="G1376" s="661" t="s">
        <v>2867</v>
      </c>
      <c r="H1376" s="661" t="s">
        <v>579</v>
      </c>
      <c r="I1376" s="661" t="s">
        <v>3258</v>
      </c>
      <c r="J1376" s="661" t="s">
        <v>2869</v>
      </c>
      <c r="K1376" s="661" t="s">
        <v>2870</v>
      </c>
      <c r="L1376" s="662">
        <v>33.75</v>
      </c>
      <c r="M1376" s="662">
        <v>33.75</v>
      </c>
      <c r="N1376" s="661">
        <v>1</v>
      </c>
      <c r="O1376" s="742">
        <v>0.5</v>
      </c>
      <c r="P1376" s="662"/>
      <c r="Q1376" s="677">
        <v>0</v>
      </c>
      <c r="R1376" s="661"/>
      <c r="S1376" s="677">
        <v>0</v>
      </c>
      <c r="T1376" s="742"/>
      <c r="U1376" s="700">
        <v>0</v>
      </c>
    </row>
    <row r="1377" spans="1:21" ht="14.4" customHeight="1" x14ac:dyDescent="0.3">
      <c r="A1377" s="660">
        <v>11</v>
      </c>
      <c r="B1377" s="661" t="s">
        <v>578</v>
      </c>
      <c r="C1377" s="661">
        <v>89301112</v>
      </c>
      <c r="D1377" s="740" t="s">
        <v>4351</v>
      </c>
      <c r="E1377" s="741" t="s">
        <v>2640</v>
      </c>
      <c r="F1377" s="661" t="s">
        <v>2621</v>
      </c>
      <c r="G1377" s="661" t="s">
        <v>2867</v>
      </c>
      <c r="H1377" s="661" t="s">
        <v>579</v>
      </c>
      <c r="I1377" s="661" t="s">
        <v>3897</v>
      </c>
      <c r="J1377" s="661" t="s">
        <v>2869</v>
      </c>
      <c r="K1377" s="661" t="s">
        <v>2861</v>
      </c>
      <c r="L1377" s="662">
        <v>106.23</v>
      </c>
      <c r="M1377" s="662">
        <v>106.23</v>
      </c>
      <c r="N1377" s="661">
        <v>1</v>
      </c>
      <c r="O1377" s="742">
        <v>1</v>
      </c>
      <c r="P1377" s="662"/>
      <c r="Q1377" s="677">
        <v>0</v>
      </c>
      <c r="R1377" s="661"/>
      <c r="S1377" s="677">
        <v>0</v>
      </c>
      <c r="T1377" s="742"/>
      <c r="U1377" s="700">
        <v>0</v>
      </c>
    </row>
    <row r="1378" spans="1:21" ht="14.4" customHeight="1" x14ac:dyDescent="0.3">
      <c r="A1378" s="660">
        <v>11</v>
      </c>
      <c r="B1378" s="661" t="s">
        <v>578</v>
      </c>
      <c r="C1378" s="661">
        <v>89301112</v>
      </c>
      <c r="D1378" s="740" t="s">
        <v>4351</v>
      </c>
      <c r="E1378" s="741" t="s">
        <v>2640</v>
      </c>
      <c r="F1378" s="661" t="s">
        <v>2621</v>
      </c>
      <c r="G1378" s="661" t="s">
        <v>2867</v>
      </c>
      <c r="H1378" s="661" t="s">
        <v>579</v>
      </c>
      <c r="I1378" s="661" t="s">
        <v>3898</v>
      </c>
      <c r="J1378" s="661" t="s">
        <v>3899</v>
      </c>
      <c r="K1378" s="661" t="s">
        <v>3900</v>
      </c>
      <c r="L1378" s="662">
        <v>0</v>
      </c>
      <c r="M1378" s="662">
        <v>0</v>
      </c>
      <c r="N1378" s="661">
        <v>2</v>
      </c>
      <c r="O1378" s="742">
        <v>0.5</v>
      </c>
      <c r="P1378" s="662"/>
      <c r="Q1378" s="677"/>
      <c r="R1378" s="661"/>
      <c r="S1378" s="677">
        <v>0</v>
      </c>
      <c r="T1378" s="742"/>
      <c r="U1378" s="700">
        <v>0</v>
      </c>
    </row>
    <row r="1379" spans="1:21" ht="14.4" customHeight="1" x14ac:dyDescent="0.3">
      <c r="A1379" s="660">
        <v>11</v>
      </c>
      <c r="B1379" s="661" t="s">
        <v>578</v>
      </c>
      <c r="C1379" s="661">
        <v>89301112</v>
      </c>
      <c r="D1379" s="740" t="s">
        <v>4351</v>
      </c>
      <c r="E1379" s="741" t="s">
        <v>2640</v>
      </c>
      <c r="F1379" s="661" t="s">
        <v>2621</v>
      </c>
      <c r="G1379" s="661" t="s">
        <v>2654</v>
      </c>
      <c r="H1379" s="661" t="s">
        <v>579</v>
      </c>
      <c r="I1379" s="661" t="s">
        <v>1210</v>
      </c>
      <c r="J1379" s="661" t="s">
        <v>2491</v>
      </c>
      <c r="K1379" s="661" t="s">
        <v>2492</v>
      </c>
      <c r="L1379" s="662">
        <v>156.86000000000001</v>
      </c>
      <c r="M1379" s="662">
        <v>470.58000000000004</v>
      </c>
      <c r="N1379" s="661">
        <v>3</v>
      </c>
      <c r="O1379" s="742">
        <v>1</v>
      </c>
      <c r="P1379" s="662">
        <v>470.58000000000004</v>
      </c>
      <c r="Q1379" s="677">
        <v>1</v>
      </c>
      <c r="R1379" s="661">
        <v>3</v>
      </c>
      <c r="S1379" s="677">
        <v>1</v>
      </c>
      <c r="T1379" s="742">
        <v>1</v>
      </c>
      <c r="U1379" s="700">
        <v>1</v>
      </c>
    </row>
    <row r="1380" spans="1:21" ht="14.4" customHeight="1" x14ac:dyDescent="0.3">
      <c r="A1380" s="660">
        <v>11</v>
      </c>
      <c r="B1380" s="661" t="s">
        <v>578</v>
      </c>
      <c r="C1380" s="661">
        <v>89301112</v>
      </c>
      <c r="D1380" s="740" t="s">
        <v>4351</v>
      </c>
      <c r="E1380" s="741" t="s">
        <v>2640</v>
      </c>
      <c r="F1380" s="661" t="s">
        <v>2621</v>
      </c>
      <c r="G1380" s="661" t="s">
        <v>3088</v>
      </c>
      <c r="H1380" s="661" t="s">
        <v>579</v>
      </c>
      <c r="I1380" s="661" t="s">
        <v>3089</v>
      </c>
      <c r="J1380" s="661" t="s">
        <v>3090</v>
      </c>
      <c r="K1380" s="661" t="s">
        <v>3091</v>
      </c>
      <c r="L1380" s="662">
        <v>166.97</v>
      </c>
      <c r="M1380" s="662">
        <v>19034.579999999998</v>
      </c>
      <c r="N1380" s="661">
        <v>114</v>
      </c>
      <c r="O1380" s="742">
        <v>34.5</v>
      </c>
      <c r="P1380" s="662">
        <v>14025.479999999998</v>
      </c>
      <c r="Q1380" s="677">
        <v>0.73684210526315785</v>
      </c>
      <c r="R1380" s="661">
        <v>84</v>
      </c>
      <c r="S1380" s="677">
        <v>0.73684210526315785</v>
      </c>
      <c r="T1380" s="742">
        <v>25.5</v>
      </c>
      <c r="U1380" s="700">
        <v>0.73913043478260865</v>
      </c>
    </row>
    <row r="1381" spans="1:21" ht="14.4" customHeight="1" x14ac:dyDescent="0.3">
      <c r="A1381" s="660">
        <v>11</v>
      </c>
      <c r="B1381" s="661" t="s">
        <v>578</v>
      </c>
      <c r="C1381" s="661">
        <v>89301112</v>
      </c>
      <c r="D1381" s="740" t="s">
        <v>4351</v>
      </c>
      <c r="E1381" s="741" t="s">
        <v>2640</v>
      </c>
      <c r="F1381" s="661" t="s">
        <v>2621</v>
      </c>
      <c r="G1381" s="661" t="s">
        <v>3359</v>
      </c>
      <c r="H1381" s="661" t="s">
        <v>1059</v>
      </c>
      <c r="I1381" s="661" t="s">
        <v>3360</v>
      </c>
      <c r="J1381" s="661" t="s">
        <v>3361</v>
      </c>
      <c r="K1381" s="661" t="s">
        <v>3362</v>
      </c>
      <c r="L1381" s="662">
        <v>222.25</v>
      </c>
      <c r="M1381" s="662">
        <v>444.5</v>
      </c>
      <c r="N1381" s="661">
        <v>2</v>
      </c>
      <c r="O1381" s="742">
        <v>1</v>
      </c>
      <c r="P1381" s="662"/>
      <c r="Q1381" s="677">
        <v>0</v>
      </c>
      <c r="R1381" s="661"/>
      <c r="S1381" s="677">
        <v>0</v>
      </c>
      <c r="T1381" s="742"/>
      <c r="U1381" s="700">
        <v>0</v>
      </c>
    </row>
    <row r="1382" spans="1:21" ht="14.4" customHeight="1" x14ac:dyDescent="0.3">
      <c r="A1382" s="660">
        <v>11</v>
      </c>
      <c r="B1382" s="661" t="s">
        <v>578</v>
      </c>
      <c r="C1382" s="661">
        <v>89301112</v>
      </c>
      <c r="D1382" s="740" t="s">
        <v>4351</v>
      </c>
      <c r="E1382" s="741" t="s">
        <v>2640</v>
      </c>
      <c r="F1382" s="661" t="s">
        <v>2621</v>
      </c>
      <c r="G1382" s="661" t="s">
        <v>3359</v>
      </c>
      <c r="H1382" s="661" t="s">
        <v>1059</v>
      </c>
      <c r="I1382" s="661" t="s">
        <v>3360</v>
      </c>
      <c r="J1382" s="661" t="s">
        <v>3361</v>
      </c>
      <c r="K1382" s="661" t="s">
        <v>3362</v>
      </c>
      <c r="L1382" s="662">
        <v>125.14</v>
      </c>
      <c r="M1382" s="662">
        <v>125.14</v>
      </c>
      <c r="N1382" s="661">
        <v>1</v>
      </c>
      <c r="O1382" s="742">
        <v>0.5</v>
      </c>
      <c r="P1382" s="662"/>
      <c r="Q1382" s="677">
        <v>0</v>
      </c>
      <c r="R1382" s="661"/>
      <c r="S1382" s="677">
        <v>0</v>
      </c>
      <c r="T1382" s="742"/>
      <c r="U1382" s="700">
        <v>0</v>
      </c>
    </row>
    <row r="1383" spans="1:21" ht="14.4" customHeight="1" x14ac:dyDescent="0.3">
      <c r="A1383" s="660">
        <v>11</v>
      </c>
      <c r="B1383" s="661" t="s">
        <v>578</v>
      </c>
      <c r="C1383" s="661">
        <v>89301112</v>
      </c>
      <c r="D1383" s="740" t="s">
        <v>4351</v>
      </c>
      <c r="E1383" s="741" t="s">
        <v>2640</v>
      </c>
      <c r="F1383" s="661" t="s">
        <v>2621</v>
      </c>
      <c r="G1383" s="661" t="s">
        <v>3901</v>
      </c>
      <c r="H1383" s="661" t="s">
        <v>579</v>
      </c>
      <c r="I1383" s="661" t="s">
        <v>3902</v>
      </c>
      <c r="J1383" s="661" t="s">
        <v>3903</v>
      </c>
      <c r="K1383" s="661" t="s">
        <v>3904</v>
      </c>
      <c r="L1383" s="662">
        <v>67.040000000000006</v>
      </c>
      <c r="M1383" s="662">
        <v>268.16000000000003</v>
      </c>
      <c r="N1383" s="661">
        <v>4</v>
      </c>
      <c r="O1383" s="742">
        <v>2</v>
      </c>
      <c r="P1383" s="662">
        <v>134.08000000000001</v>
      </c>
      <c r="Q1383" s="677">
        <v>0.5</v>
      </c>
      <c r="R1383" s="661">
        <v>2</v>
      </c>
      <c r="S1383" s="677">
        <v>0.5</v>
      </c>
      <c r="T1383" s="742">
        <v>1</v>
      </c>
      <c r="U1383" s="700">
        <v>0.5</v>
      </c>
    </row>
    <row r="1384" spans="1:21" ht="14.4" customHeight="1" x14ac:dyDescent="0.3">
      <c r="A1384" s="660">
        <v>11</v>
      </c>
      <c r="B1384" s="661" t="s">
        <v>578</v>
      </c>
      <c r="C1384" s="661">
        <v>89301112</v>
      </c>
      <c r="D1384" s="740" t="s">
        <v>4351</v>
      </c>
      <c r="E1384" s="741" t="s">
        <v>2640</v>
      </c>
      <c r="F1384" s="661" t="s">
        <v>2621</v>
      </c>
      <c r="G1384" s="661" t="s">
        <v>2655</v>
      </c>
      <c r="H1384" s="661" t="s">
        <v>1059</v>
      </c>
      <c r="I1384" s="661" t="s">
        <v>1243</v>
      </c>
      <c r="J1384" s="661" t="s">
        <v>1244</v>
      </c>
      <c r="K1384" s="661" t="s">
        <v>1578</v>
      </c>
      <c r="L1384" s="662">
        <v>178.27</v>
      </c>
      <c r="M1384" s="662">
        <v>356.54</v>
      </c>
      <c r="N1384" s="661">
        <v>2</v>
      </c>
      <c r="O1384" s="742">
        <v>2</v>
      </c>
      <c r="P1384" s="662">
        <v>178.27</v>
      </c>
      <c r="Q1384" s="677">
        <v>0.5</v>
      </c>
      <c r="R1384" s="661">
        <v>1</v>
      </c>
      <c r="S1384" s="677">
        <v>0.5</v>
      </c>
      <c r="T1384" s="742">
        <v>1</v>
      </c>
      <c r="U1384" s="700">
        <v>0.5</v>
      </c>
    </row>
    <row r="1385" spans="1:21" ht="14.4" customHeight="1" x14ac:dyDescent="0.3">
      <c r="A1385" s="660">
        <v>11</v>
      </c>
      <c r="B1385" s="661" t="s">
        <v>578</v>
      </c>
      <c r="C1385" s="661">
        <v>89301112</v>
      </c>
      <c r="D1385" s="740" t="s">
        <v>4351</v>
      </c>
      <c r="E1385" s="741" t="s">
        <v>2640</v>
      </c>
      <c r="F1385" s="661" t="s">
        <v>2621</v>
      </c>
      <c r="G1385" s="661" t="s">
        <v>2655</v>
      </c>
      <c r="H1385" s="661" t="s">
        <v>1059</v>
      </c>
      <c r="I1385" s="661" t="s">
        <v>1243</v>
      </c>
      <c r="J1385" s="661" t="s">
        <v>1244</v>
      </c>
      <c r="K1385" s="661" t="s">
        <v>1578</v>
      </c>
      <c r="L1385" s="662">
        <v>184.22</v>
      </c>
      <c r="M1385" s="662">
        <v>552.66</v>
      </c>
      <c r="N1385" s="661">
        <v>3</v>
      </c>
      <c r="O1385" s="742">
        <v>1.5</v>
      </c>
      <c r="P1385" s="662">
        <v>552.66</v>
      </c>
      <c r="Q1385" s="677">
        <v>1</v>
      </c>
      <c r="R1385" s="661">
        <v>3</v>
      </c>
      <c r="S1385" s="677">
        <v>1</v>
      </c>
      <c r="T1385" s="742">
        <v>1.5</v>
      </c>
      <c r="U1385" s="700">
        <v>1</v>
      </c>
    </row>
    <row r="1386" spans="1:21" ht="14.4" customHeight="1" x14ac:dyDescent="0.3">
      <c r="A1386" s="660">
        <v>11</v>
      </c>
      <c r="B1386" s="661" t="s">
        <v>578</v>
      </c>
      <c r="C1386" s="661">
        <v>89301112</v>
      </c>
      <c r="D1386" s="740" t="s">
        <v>4351</v>
      </c>
      <c r="E1386" s="741" t="s">
        <v>2640</v>
      </c>
      <c r="F1386" s="661" t="s">
        <v>2621</v>
      </c>
      <c r="G1386" s="661" t="s">
        <v>2946</v>
      </c>
      <c r="H1386" s="661" t="s">
        <v>579</v>
      </c>
      <c r="I1386" s="661" t="s">
        <v>2947</v>
      </c>
      <c r="J1386" s="661" t="s">
        <v>2948</v>
      </c>
      <c r="K1386" s="661" t="s">
        <v>2949</v>
      </c>
      <c r="L1386" s="662">
        <v>83.48</v>
      </c>
      <c r="M1386" s="662">
        <v>83.48</v>
      </c>
      <c r="N1386" s="661">
        <v>1</v>
      </c>
      <c r="O1386" s="742">
        <v>1</v>
      </c>
      <c r="P1386" s="662"/>
      <c r="Q1386" s="677">
        <v>0</v>
      </c>
      <c r="R1386" s="661"/>
      <c r="S1386" s="677">
        <v>0</v>
      </c>
      <c r="T1386" s="742"/>
      <c r="U1386" s="700">
        <v>0</v>
      </c>
    </row>
    <row r="1387" spans="1:21" ht="14.4" customHeight="1" x14ac:dyDescent="0.3">
      <c r="A1387" s="660">
        <v>11</v>
      </c>
      <c r="B1387" s="661" t="s">
        <v>578</v>
      </c>
      <c r="C1387" s="661">
        <v>89301112</v>
      </c>
      <c r="D1387" s="740" t="s">
        <v>4351</v>
      </c>
      <c r="E1387" s="741" t="s">
        <v>2640</v>
      </c>
      <c r="F1387" s="661" t="s">
        <v>2621</v>
      </c>
      <c r="G1387" s="661" t="s">
        <v>2950</v>
      </c>
      <c r="H1387" s="661" t="s">
        <v>579</v>
      </c>
      <c r="I1387" s="661" t="s">
        <v>3905</v>
      </c>
      <c r="J1387" s="661" t="s">
        <v>3765</v>
      </c>
      <c r="K1387" s="661" t="s">
        <v>3906</v>
      </c>
      <c r="L1387" s="662">
        <v>221.03</v>
      </c>
      <c r="M1387" s="662">
        <v>221.03</v>
      </c>
      <c r="N1387" s="661">
        <v>1</v>
      </c>
      <c r="O1387" s="742">
        <v>1</v>
      </c>
      <c r="P1387" s="662"/>
      <c r="Q1387" s="677">
        <v>0</v>
      </c>
      <c r="R1387" s="661"/>
      <c r="S1387" s="677">
        <v>0</v>
      </c>
      <c r="T1387" s="742"/>
      <c r="U1387" s="700">
        <v>0</v>
      </c>
    </row>
    <row r="1388" spans="1:21" ht="14.4" customHeight="1" x14ac:dyDescent="0.3">
      <c r="A1388" s="660">
        <v>11</v>
      </c>
      <c r="B1388" s="661" t="s">
        <v>578</v>
      </c>
      <c r="C1388" s="661">
        <v>89301112</v>
      </c>
      <c r="D1388" s="740" t="s">
        <v>4351</v>
      </c>
      <c r="E1388" s="741" t="s">
        <v>2640</v>
      </c>
      <c r="F1388" s="661" t="s">
        <v>2621</v>
      </c>
      <c r="G1388" s="661" t="s">
        <v>2824</v>
      </c>
      <c r="H1388" s="661" t="s">
        <v>579</v>
      </c>
      <c r="I1388" s="661" t="s">
        <v>2954</v>
      </c>
      <c r="J1388" s="661" t="s">
        <v>2955</v>
      </c>
      <c r="K1388" s="661" t="s">
        <v>2956</v>
      </c>
      <c r="L1388" s="662">
        <v>354.98</v>
      </c>
      <c r="M1388" s="662">
        <v>354.98</v>
      </c>
      <c r="N1388" s="661">
        <v>1</v>
      </c>
      <c r="O1388" s="742">
        <v>1</v>
      </c>
      <c r="P1388" s="662">
        <v>354.98</v>
      </c>
      <c r="Q1388" s="677">
        <v>1</v>
      </c>
      <c r="R1388" s="661">
        <v>1</v>
      </c>
      <c r="S1388" s="677">
        <v>1</v>
      </c>
      <c r="T1388" s="742">
        <v>1</v>
      </c>
      <c r="U1388" s="700">
        <v>1</v>
      </c>
    </row>
    <row r="1389" spans="1:21" ht="14.4" customHeight="1" x14ac:dyDescent="0.3">
      <c r="A1389" s="660">
        <v>11</v>
      </c>
      <c r="B1389" s="661" t="s">
        <v>578</v>
      </c>
      <c r="C1389" s="661">
        <v>89301112</v>
      </c>
      <c r="D1389" s="740" t="s">
        <v>4351</v>
      </c>
      <c r="E1389" s="741" t="s">
        <v>2640</v>
      </c>
      <c r="F1389" s="661" t="s">
        <v>2621</v>
      </c>
      <c r="G1389" s="661" t="s">
        <v>2824</v>
      </c>
      <c r="H1389" s="661" t="s">
        <v>579</v>
      </c>
      <c r="I1389" s="661" t="s">
        <v>2954</v>
      </c>
      <c r="J1389" s="661" t="s">
        <v>2955</v>
      </c>
      <c r="K1389" s="661" t="s">
        <v>2956</v>
      </c>
      <c r="L1389" s="662">
        <v>397.02</v>
      </c>
      <c r="M1389" s="662">
        <v>397.02</v>
      </c>
      <c r="N1389" s="661">
        <v>1</v>
      </c>
      <c r="O1389" s="742">
        <v>1</v>
      </c>
      <c r="P1389" s="662"/>
      <c r="Q1389" s="677">
        <v>0</v>
      </c>
      <c r="R1389" s="661"/>
      <c r="S1389" s="677">
        <v>0</v>
      </c>
      <c r="T1389" s="742"/>
      <c r="U1389" s="700">
        <v>0</v>
      </c>
    </row>
    <row r="1390" spans="1:21" ht="14.4" customHeight="1" x14ac:dyDescent="0.3">
      <c r="A1390" s="660">
        <v>11</v>
      </c>
      <c r="B1390" s="661" t="s">
        <v>578</v>
      </c>
      <c r="C1390" s="661">
        <v>89301112</v>
      </c>
      <c r="D1390" s="740" t="s">
        <v>4351</v>
      </c>
      <c r="E1390" s="741" t="s">
        <v>2640</v>
      </c>
      <c r="F1390" s="661" t="s">
        <v>2621</v>
      </c>
      <c r="G1390" s="661" t="s">
        <v>2824</v>
      </c>
      <c r="H1390" s="661" t="s">
        <v>579</v>
      </c>
      <c r="I1390" s="661" t="s">
        <v>3840</v>
      </c>
      <c r="J1390" s="661" t="s">
        <v>3841</v>
      </c>
      <c r="K1390" s="661" t="s">
        <v>3842</v>
      </c>
      <c r="L1390" s="662">
        <v>0</v>
      </c>
      <c r="M1390" s="662">
        <v>0</v>
      </c>
      <c r="N1390" s="661">
        <v>12</v>
      </c>
      <c r="O1390" s="742">
        <v>8.5</v>
      </c>
      <c r="P1390" s="662">
        <v>0</v>
      </c>
      <c r="Q1390" s="677"/>
      <c r="R1390" s="661">
        <v>4</v>
      </c>
      <c r="S1390" s="677">
        <v>0.33333333333333331</v>
      </c>
      <c r="T1390" s="742">
        <v>2.5</v>
      </c>
      <c r="U1390" s="700">
        <v>0.29411764705882354</v>
      </c>
    </row>
    <row r="1391" spans="1:21" ht="14.4" customHeight="1" x14ac:dyDescent="0.3">
      <c r="A1391" s="660">
        <v>11</v>
      </c>
      <c r="B1391" s="661" t="s">
        <v>578</v>
      </c>
      <c r="C1391" s="661">
        <v>89301112</v>
      </c>
      <c r="D1391" s="740" t="s">
        <v>4351</v>
      </c>
      <c r="E1391" s="741" t="s">
        <v>2640</v>
      </c>
      <c r="F1391" s="661" t="s">
        <v>2621</v>
      </c>
      <c r="G1391" s="661" t="s">
        <v>2824</v>
      </c>
      <c r="H1391" s="661" t="s">
        <v>579</v>
      </c>
      <c r="I1391" s="661" t="s">
        <v>3843</v>
      </c>
      <c r="J1391" s="661" t="s">
        <v>3841</v>
      </c>
      <c r="K1391" s="661" t="s">
        <v>3844</v>
      </c>
      <c r="L1391" s="662">
        <v>0</v>
      </c>
      <c r="M1391" s="662">
        <v>0</v>
      </c>
      <c r="N1391" s="661">
        <v>3</v>
      </c>
      <c r="O1391" s="742">
        <v>1</v>
      </c>
      <c r="P1391" s="662"/>
      <c r="Q1391" s="677"/>
      <c r="R1391" s="661"/>
      <c r="S1391" s="677">
        <v>0</v>
      </c>
      <c r="T1391" s="742"/>
      <c r="U1391" s="700">
        <v>0</v>
      </c>
    </row>
    <row r="1392" spans="1:21" ht="14.4" customHeight="1" x14ac:dyDescent="0.3">
      <c r="A1392" s="660">
        <v>11</v>
      </c>
      <c r="B1392" s="661" t="s">
        <v>578</v>
      </c>
      <c r="C1392" s="661">
        <v>89301112</v>
      </c>
      <c r="D1392" s="740" t="s">
        <v>4351</v>
      </c>
      <c r="E1392" s="741" t="s">
        <v>2640</v>
      </c>
      <c r="F1392" s="661" t="s">
        <v>2621</v>
      </c>
      <c r="G1392" s="661" t="s">
        <v>2824</v>
      </c>
      <c r="H1392" s="661" t="s">
        <v>579</v>
      </c>
      <c r="I1392" s="661" t="s">
        <v>3907</v>
      </c>
      <c r="J1392" s="661" t="s">
        <v>3908</v>
      </c>
      <c r="K1392" s="661" t="s">
        <v>3909</v>
      </c>
      <c r="L1392" s="662">
        <v>0</v>
      </c>
      <c r="M1392" s="662">
        <v>0</v>
      </c>
      <c r="N1392" s="661">
        <v>3</v>
      </c>
      <c r="O1392" s="742">
        <v>1.5</v>
      </c>
      <c r="P1392" s="662">
        <v>0</v>
      </c>
      <c r="Q1392" s="677"/>
      <c r="R1392" s="661">
        <v>1</v>
      </c>
      <c r="S1392" s="677">
        <v>0.33333333333333331</v>
      </c>
      <c r="T1392" s="742">
        <v>0.5</v>
      </c>
      <c r="U1392" s="700">
        <v>0.33333333333333331</v>
      </c>
    </row>
    <row r="1393" spans="1:21" ht="14.4" customHeight="1" x14ac:dyDescent="0.3">
      <c r="A1393" s="660">
        <v>11</v>
      </c>
      <c r="B1393" s="661" t="s">
        <v>578</v>
      </c>
      <c r="C1393" s="661">
        <v>89301112</v>
      </c>
      <c r="D1393" s="740" t="s">
        <v>4351</v>
      </c>
      <c r="E1393" s="741" t="s">
        <v>2640</v>
      </c>
      <c r="F1393" s="661" t="s">
        <v>2621</v>
      </c>
      <c r="G1393" s="661" t="s">
        <v>2824</v>
      </c>
      <c r="H1393" s="661" t="s">
        <v>579</v>
      </c>
      <c r="I1393" s="661" t="s">
        <v>3104</v>
      </c>
      <c r="J1393" s="661" t="s">
        <v>3102</v>
      </c>
      <c r="K1393" s="661" t="s">
        <v>3105</v>
      </c>
      <c r="L1393" s="662">
        <v>75.36</v>
      </c>
      <c r="M1393" s="662">
        <v>75.36</v>
      </c>
      <c r="N1393" s="661">
        <v>1</v>
      </c>
      <c r="O1393" s="742">
        <v>1</v>
      </c>
      <c r="P1393" s="662"/>
      <c r="Q1393" s="677">
        <v>0</v>
      </c>
      <c r="R1393" s="661"/>
      <c r="S1393" s="677">
        <v>0</v>
      </c>
      <c r="T1393" s="742"/>
      <c r="U1393" s="700">
        <v>0</v>
      </c>
    </row>
    <row r="1394" spans="1:21" ht="14.4" customHeight="1" x14ac:dyDescent="0.3">
      <c r="A1394" s="660">
        <v>11</v>
      </c>
      <c r="B1394" s="661" t="s">
        <v>578</v>
      </c>
      <c r="C1394" s="661">
        <v>89301112</v>
      </c>
      <c r="D1394" s="740" t="s">
        <v>4351</v>
      </c>
      <c r="E1394" s="741" t="s">
        <v>2640</v>
      </c>
      <c r="F1394" s="661" t="s">
        <v>2621</v>
      </c>
      <c r="G1394" s="661" t="s">
        <v>2824</v>
      </c>
      <c r="H1394" s="661" t="s">
        <v>579</v>
      </c>
      <c r="I1394" s="661" t="s">
        <v>3910</v>
      </c>
      <c r="J1394" s="661" t="s">
        <v>2826</v>
      </c>
      <c r="K1394" s="661" t="s">
        <v>3911</v>
      </c>
      <c r="L1394" s="662">
        <v>99.26</v>
      </c>
      <c r="M1394" s="662">
        <v>99.26</v>
      </c>
      <c r="N1394" s="661">
        <v>1</v>
      </c>
      <c r="O1394" s="742">
        <v>0.5</v>
      </c>
      <c r="P1394" s="662"/>
      <c r="Q1394" s="677">
        <v>0</v>
      </c>
      <c r="R1394" s="661"/>
      <c r="S1394" s="677">
        <v>0</v>
      </c>
      <c r="T1394" s="742"/>
      <c r="U1394" s="700">
        <v>0</v>
      </c>
    </row>
    <row r="1395" spans="1:21" ht="14.4" customHeight="1" x14ac:dyDescent="0.3">
      <c r="A1395" s="660">
        <v>11</v>
      </c>
      <c r="B1395" s="661" t="s">
        <v>578</v>
      </c>
      <c r="C1395" s="661">
        <v>89301112</v>
      </c>
      <c r="D1395" s="740" t="s">
        <v>4351</v>
      </c>
      <c r="E1395" s="741" t="s">
        <v>2640</v>
      </c>
      <c r="F1395" s="661" t="s">
        <v>2621</v>
      </c>
      <c r="G1395" s="661" t="s">
        <v>2740</v>
      </c>
      <c r="H1395" s="661" t="s">
        <v>579</v>
      </c>
      <c r="I1395" s="661" t="s">
        <v>2968</v>
      </c>
      <c r="J1395" s="661" t="s">
        <v>683</v>
      </c>
      <c r="K1395" s="661" t="s">
        <v>2741</v>
      </c>
      <c r="L1395" s="662">
        <v>57.65</v>
      </c>
      <c r="M1395" s="662">
        <v>57.65</v>
      </c>
      <c r="N1395" s="661">
        <v>1</v>
      </c>
      <c r="O1395" s="742">
        <v>1</v>
      </c>
      <c r="P1395" s="662"/>
      <c r="Q1395" s="677">
        <v>0</v>
      </c>
      <c r="R1395" s="661"/>
      <c r="S1395" s="677">
        <v>0</v>
      </c>
      <c r="T1395" s="742"/>
      <c r="U1395" s="700">
        <v>0</v>
      </c>
    </row>
    <row r="1396" spans="1:21" ht="14.4" customHeight="1" x14ac:dyDescent="0.3">
      <c r="A1396" s="660">
        <v>11</v>
      </c>
      <c r="B1396" s="661" t="s">
        <v>578</v>
      </c>
      <c r="C1396" s="661">
        <v>89301112</v>
      </c>
      <c r="D1396" s="740" t="s">
        <v>4351</v>
      </c>
      <c r="E1396" s="741" t="s">
        <v>2640</v>
      </c>
      <c r="F1396" s="661" t="s">
        <v>2621</v>
      </c>
      <c r="G1396" s="661" t="s">
        <v>2740</v>
      </c>
      <c r="H1396" s="661" t="s">
        <v>579</v>
      </c>
      <c r="I1396" s="661" t="s">
        <v>2969</v>
      </c>
      <c r="J1396" s="661" t="s">
        <v>683</v>
      </c>
      <c r="K1396" s="661" t="s">
        <v>2529</v>
      </c>
      <c r="L1396" s="662">
        <v>115.3</v>
      </c>
      <c r="M1396" s="662">
        <v>230.6</v>
      </c>
      <c r="N1396" s="661">
        <v>2</v>
      </c>
      <c r="O1396" s="742">
        <v>2</v>
      </c>
      <c r="P1396" s="662">
        <v>115.3</v>
      </c>
      <c r="Q1396" s="677">
        <v>0.5</v>
      </c>
      <c r="R1396" s="661">
        <v>1</v>
      </c>
      <c r="S1396" s="677">
        <v>0.5</v>
      </c>
      <c r="T1396" s="742">
        <v>1</v>
      </c>
      <c r="U1396" s="700">
        <v>0.5</v>
      </c>
    </row>
    <row r="1397" spans="1:21" ht="14.4" customHeight="1" x14ac:dyDescent="0.3">
      <c r="A1397" s="660">
        <v>11</v>
      </c>
      <c r="B1397" s="661" t="s">
        <v>578</v>
      </c>
      <c r="C1397" s="661">
        <v>89301112</v>
      </c>
      <c r="D1397" s="740" t="s">
        <v>4351</v>
      </c>
      <c r="E1397" s="741" t="s">
        <v>2640</v>
      </c>
      <c r="F1397" s="661" t="s">
        <v>2621</v>
      </c>
      <c r="G1397" s="661" t="s">
        <v>2740</v>
      </c>
      <c r="H1397" s="661" t="s">
        <v>579</v>
      </c>
      <c r="I1397" s="661" t="s">
        <v>682</v>
      </c>
      <c r="J1397" s="661" t="s">
        <v>683</v>
      </c>
      <c r="K1397" s="661" t="s">
        <v>2529</v>
      </c>
      <c r="L1397" s="662">
        <v>115.3</v>
      </c>
      <c r="M1397" s="662">
        <v>115.3</v>
      </c>
      <c r="N1397" s="661">
        <v>1</v>
      </c>
      <c r="O1397" s="742">
        <v>1</v>
      </c>
      <c r="P1397" s="662">
        <v>115.3</v>
      </c>
      <c r="Q1397" s="677">
        <v>1</v>
      </c>
      <c r="R1397" s="661">
        <v>1</v>
      </c>
      <c r="S1397" s="677">
        <v>1</v>
      </c>
      <c r="T1397" s="742">
        <v>1</v>
      </c>
      <c r="U1397" s="700">
        <v>1</v>
      </c>
    </row>
    <row r="1398" spans="1:21" ht="14.4" customHeight="1" x14ac:dyDescent="0.3">
      <c r="A1398" s="660">
        <v>11</v>
      </c>
      <c r="B1398" s="661" t="s">
        <v>578</v>
      </c>
      <c r="C1398" s="661">
        <v>89301112</v>
      </c>
      <c r="D1398" s="740" t="s">
        <v>4351</v>
      </c>
      <c r="E1398" s="741" t="s">
        <v>2640</v>
      </c>
      <c r="F1398" s="661" t="s">
        <v>2621</v>
      </c>
      <c r="G1398" s="661" t="s">
        <v>2740</v>
      </c>
      <c r="H1398" s="661" t="s">
        <v>579</v>
      </c>
      <c r="I1398" s="661" t="s">
        <v>2972</v>
      </c>
      <c r="J1398" s="661" t="s">
        <v>683</v>
      </c>
      <c r="K1398" s="661" t="s">
        <v>2529</v>
      </c>
      <c r="L1398" s="662">
        <v>115.3</v>
      </c>
      <c r="M1398" s="662">
        <v>115.3</v>
      </c>
      <c r="N1398" s="661">
        <v>1</v>
      </c>
      <c r="O1398" s="742">
        <v>1</v>
      </c>
      <c r="P1398" s="662">
        <v>115.3</v>
      </c>
      <c r="Q1398" s="677">
        <v>1</v>
      </c>
      <c r="R1398" s="661">
        <v>1</v>
      </c>
      <c r="S1398" s="677">
        <v>1</v>
      </c>
      <c r="T1398" s="742">
        <v>1</v>
      </c>
      <c r="U1398" s="700">
        <v>1</v>
      </c>
    </row>
    <row r="1399" spans="1:21" ht="14.4" customHeight="1" x14ac:dyDescent="0.3">
      <c r="A1399" s="660">
        <v>11</v>
      </c>
      <c r="B1399" s="661" t="s">
        <v>578</v>
      </c>
      <c r="C1399" s="661">
        <v>89301112</v>
      </c>
      <c r="D1399" s="740" t="s">
        <v>4351</v>
      </c>
      <c r="E1399" s="741" t="s">
        <v>2640</v>
      </c>
      <c r="F1399" s="661" t="s">
        <v>2621</v>
      </c>
      <c r="G1399" s="661" t="s">
        <v>2740</v>
      </c>
      <c r="H1399" s="661" t="s">
        <v>579</v>
      </c>
      <c r="I1399" s="661" t="s">
        <v>2973</v>
      </c>
      <c r="J1399" s="661" t="s">
        <v>683</v>
      </c>
      <c r="K1399" s="661" t="s">
        <v>2529</v>
      </c>
      <c r="L1399" s="662">
        <v>115.3</v>
      </c>
      <c r="M1399" s="662">
        <v>115.3</v>
      </c>
      <c r="N1399" s="661">
        <v>1</v>
      </c>
      <c r="O1399" s="742">
        <v>0.5</v>
      </c>
      <c r="P1399" s="662">
        <v>115.3</v>
      </c>
      <c r="Q1399" s="677">
        <v>1</v>
      </c>
      <c r="R1399" s="661">
        <v>1</v>
      </c>
      <c r="S1399" s="677">
        <v>1</v>
      </c>
      <c r="T1399" s="742">
        <v>0.5</v>
      </c>
      <c r="U1399" s="700">
        <v>1</v>
      </c>
    </row>
    <row r="1400" spans="1:21" ht="14.4" customHeight="1" x14ac:dyDescent="0.3">
      <c r="A1400" s="660">
        <v>11</v>
      </c>
      <c r="B1400" s="661" t="s">
        <v>578</v>
      </c>
      <c r="C1400" s="661">
        <v>89301112</v>
      </c>
      <c r="D1400" s="740" t="s">
        <v>4351</v>
      </c>
      <c r="E1400" s="741" t="s">
        <v>2640</v>
      </c>
      <c r="F1400" s="661" t="s">
        <v>2621</v>
      </c>
      <c r="G1400" s="661" t="s">
        <v>2874</v>
      </c>
      <c r="H1400" s="661" t="s">
        <v>579</v>
      </c>
      <c r="I1400" s="661" t="s">
        <v>3912</v>
      </c>
      <c r="J1400" s="661" t="s">
        <v>2875</v>
      </c>
      <c r="K1400" s="661" t="s">
        <v>3913</v>
      </c>
      <c r="L1400" s="662">
        <v>0</v>
      </c>
      <c r="M1400" s="662">
        <v>0</v>
      </c>
      <c r="N1400" s="661">
        <v>1</v>
      </c>
      <c r="O1400" s="742">
        <v>1</v>
      </c>
      <c r="P1400" s="662">
        <v>0</v>
      </c>
      <c r="Q1400" s="677"/>
      <c r="R1400" s="661">
        <v>1</v>
      </c>
      <c r="S1400" s="677">
        <v>1</v>
      </c>
      <c r="T1400" s="742">
        <v>1</v>
      </c>
      <c r="U1400" s="700">
        <v>1</v>
      </c>
    </row>
    <row r="1401" spans="1:21" ht="14.4" customHeight="1" x14ac:dyDescent="0.3">
      <c r="A1401" s="660">
        <v>11</v>
      </c>
      <c r="B1401" s="661" t="s">
        <v>578</v>
      </c>
      <c r="C1401" s="661">
        <v>89301112</v>
      </c>
      <c r="D1401" s="740" t="s">
        <v>4351</v>
      </c>
      <c r="E1401" s="741" t="s">
        <v>2640</v>
      </c>
      <c r="F1401" s="661" t="s">
        <v>2621</v>
      </c>
      <c r="G1401" s="661" t="s">
        <v>3914</v>
      </c>
      <c r="H1401" s="661" t="s">
        <v>579</v>
      </c>
      <c r="I1401" s="661" t="s">
        <v>3915</v>
      </c>
      <c r="J1401" s="661" t="s">
        <v>3916</v>
      </c>
      <c r="K1401" s="661" t="s">
        <v>3917</v>
      </c>
      <c r="L1401" s="662">
        <v>0</v>
      </c>
      <c r="M1401" s="662">
        <v>0</v>
      </c>
      <c r="N1401" s="661">
        <v>1</v>
      </c>
      <c r="O1401" s="742">
        <v>0.5</v>
      </c>
      <c r="P1401" s="662"/>
      <c r="Q1401" s="677"/>
      <c r="R1401" s="661"/>
      <c r="S1401" s="677">
        <v>0</v>
      </c>
      <c r="T1401" s="742"/>
      <c r="U1401" s="700">
        <v>0</v>
      </c>
    </row>
    <row r="1402" spans="1:21" ht="14.4" customHeight="1" x14ac:dyDescent="0.3">
      <c r="A1402" s="660">
        <v>11</v>
      </c>
      <c r="B1402" s="661" t="s">
        <v>578</v>
      </c>
      <c r="C1402" s="661">
        <v>89301112</v>
      </c>
      <c r="D1402" s="740" t="s">
        <v>4351</v>
      </c>
      <c r="E1402" s="741" t="s">
        <v>2640</v>
      </c>
      <c r="F1402" s="661" t="s">
        <v>2621</v>
      </c>
      <c r="G1402" s="661" t="s">
        <v>3918</v>
      </c>
      <c r="H1402" s="661" t="s">
        <v>579</v>
      </c>
      <c r="I1402" s="661" t="s">
        <v>3919</v>
      </c>
      <c r="J1402" s="661" t="s">
        <v>3920</v>
      </c>
      <c r="K1402" s="661" t="s">
        <v>3921</v>
      </c>
      <c r="L1402" s="662">
        <v>0</v>
      </c>
      <c r="M1402" s="662">
        <v>0</v>
      </c>
      <c r="N1402" s="661">
        <v>1</v>
      </c>
      <c r="O1402" s="742">
        <v>0.5</v>
      </c>
      <c r="P1402" s="662"/>
      <c r="Q1402" s="677"/>
      <c r="R1402" s="661"/>
      <c r="S1402" s="677">
        <v>0</v>
      </c>
      <c r="T1402" s="742"/>
      <c r="U1402" s="700">
        <v>0</v>
      </c>
    </row>
    <row r="1403" spans="1:21" ht="14.4" customHeight="1" x14ac:dyDescent="0.3">
      <c r="A1403" s="660">
        <v>11</v>
      </c>
      <c r="B1403" s="661" t="s">
        <v>578</v>
      </c>
      <c r="C1403" s="661">
        <v>89301112</v>
      </c>
      <c r="D1403" s="740" t="s">
        <v>4351</v>
      </c>
      <c r="E1403" s="741" t="s">
        <v>2640</v>
      </c>
      <c r="F1403" s="661" t="s">
        <v>2621</v>
      </c>
      <c r="G1403" s="661" t="s">
        <v>2976</v>
      </c>
      <c r="H1403" s="661" t="s">
        <v>579</v>
      </c>
      <c r="I1403" s="661" t="s">
        <v>2004</v>
      </c>
      <c r="J1403" s="661" t="s">
        <v>2005</v>
      </c>
      <c r="K1403" s="661" t="s">
        <v>2977</v>
      </c>
      <c r="L1403" s="662">
        <v>163.9</v>
      </c>
      <c r="M1403" s="662">
        <v>163.9</v>
      </c>
      <c r="N1403" s="661">
        <v>1</v>
      </c>
      <c r="O1403" s="742">
        <v>1</v>
      </c>
      <c r="P1403" s="662">
        <v>163.9</v>
      </c>
      <c r="Q1403" s="677">
        <v>1</v>
      </c>
      <c r="R1403" s="661">
        <v>1</v>
      </c>
      <c r="S1403" s="677">
        <v>1</v>
      </c>
      <c r="T1403" s="742">
        <v>1</v>
      </c>
      <c r="U1403" s="700">
        <v>1</v>
      </c>
    </row>
    <row r="1404" spans="1:21" ht="14.4" customHeight="1" x14ac:dyDescent="0.3">
      <c r="A1404" s="660">
        <v>11</v>
      </c>
      <c r="B1404" s="661" t="s">
        <v>578</v>
      </c>
      <c r="C1404" s="661">
        <v>89301112</v>
      </c>
      <c r="D1404" s="740" t="s">
        <v>4351</v>
      </c>
      <c r="E1404" s="741" t="s">
        <v>2640</v>
      </c>
      <c r="F1404" s="661" t="s">
        <v>2621</v>
      </c>
      <c r="G1404" s="661" t="s">
        <v>2659</v>
      </c>
      <c r="H1404" s="661" t="s">
        <v>579</v>
      </c>
      <c r="I1404" s="661" t="s">
        <v>1752</v>
      </c>
      <c r="J1404" s="661" t="s">
        <v>2660</v>
      </c>
      <c r="K1404" s="661" t="s">
        <v>2661</v>
      </c>
      <c r="L1404" s="662">
        <v>33.36</v>
      </c>
      <c r="M1404" s="662">
        <v>66.72</v>
      </c>
      <c r="N1404" s="661">
        <v>2</v>
      </c>
      <c r="O1404" s="742">
        <v>1.5</v>
      </c>
      <c r="P1404" s="662">
        <v>66.72</v>
      </c>
      <c r="Q1404" s="677">
        <v>1</v>
      </c>
      <c r="R1404" s="661">
        <v>2</v>
      </c>
      <c r="S1404" s="677">
        <v>1</v>
      </c>
      <c r="T1404" s="742">
        <v>1.5</v>
      </c>
      <c r="U1404" s="700">
        <v>1</v>
      </c>
    </row>
    <row r="1405" spans="1:21" ht="14.4" customHeight="1" x14ac:dyDescent="0.3">
      <c r="A1405" s="660">
        <v>11</v>
      </c>
      <c r="B1405" s="661" t="s">
        <v>578</v>
      </c>
      <c r="C1405" s="661">
        <v>89301112</v>
      </c>
      <c r="D1405" s="740" t="s">
        <v>4351</v>
      </c>
      <c r="E1405" s="741" t="s">
        <v>2640</v>
      </c>
      <c r="F1405" s="661" t="s">
        <v>2621</v>
      </c>
      <c r="G1405" s="661" t="s">
        <v>3922</v>
      </c>
      <c r="H1405" s="661" t="s">
        <v>579</v>
      </c>
      <c r="I1405" s="661" t="s">
        <v>984</v>
      </c>
      <c r="J1405" s="661" t="s">
        <v>985</v>
      </c>
      <c r="K1405" s="661" t="s">
        <v>2775</v>
      </c>
      <c r="L1405" s="662">
        <v>23.72</v>
      </c>
      <c r="M1405" s="662">
        <v>23.72</v>
      </c>
      <c r="N1405" s="661">
        <v>1</v>
      </c>
      <c r="O1405" s="742">
        <v>1</v>
      </c>
      <c r="P1405" s="662"/>
      <c r="Q1405" s="677">
        <v>0</v>
      </c>
      <c r="R1405" s="661"/>
      <c r="S1405" s="677">
        <v>0</v>
      </c>
      <c r="T1405" s="742"/>
      <c r="U1405" s="700">
        <v>0</v>
      </c>
    </row>
    <row r="1406" spans="1:21" ht="14.4" customHeight="1" x14ac:dyDescent="0.3">
      <c r="A1406" s="660">
        <v>11</v>
      </c>
      <c r="B1406" s="661" t="s">
        <v>578</v>
      </c>
      <c r="C1406" s="661">
        <v>89301112</v>
      </c>
      <c r="D1406" s="740" t="s">
        <v>4351</v>
      </c>
      <c r="E1406" s="741" t="s">
        <v>2640</v>
      </c>
      <c r="F1406" s="661" t="s">
        <v>2621</v>
      </c>
      <c r="G1406" s="661" t="s">
        <v>2881</v>
      </c>
      <c r="H1406" s="661" t="s">
        <v>579</v>
      </c>
      <c r="I1406" s="661" t="s">
        <v>2978</v>
      </c>
      <c r="J1406" s="661" t="s">
        <v>2883</v>
      </c>
      <c r="K1406" s="661" t="s">
        <v>2979</v>
      </c>
      <c r="L1406" s="662">
        <v>166.97</v>
      </c>
      <c r="M1406" s="662">
        <v>1001.8199999999999</v>
      </c>
      <c r="N1406" s="661">
        <v>6</v>
      </c>
      <c r="O1406" s="742">
        <v>2</v>
      </c>
      <c r="P1406" s="662"/>
      <c r="Q1406" s="677">
        <v>0</v>
      </c>
      <c r="R1406" s="661"/>
      <c r="S1406" s="677">
        <v>0</v>
      </c>
      <c r="T1406" s="742"/>
      <c r="U1406" s="700">
        <v>0</v>
      </c>
    </row>
    <row r="1407" spans="1:21" ht="14.4" customHeight="1" x14ac:dyDescent="0.3">
      <c r="A1407" s="660">
        <v>11</v>
      </c>
      <c r="B1407" s="661" t="s">
        <v>578</v>
      </c>
      <c r="C1407" s="661">
        <v>89301112</v>
      </c>
      <c r="D1407" s="740" t="s">
        <v>4351</v>
      </c>
      <c r="E1407" s="741" t="s">
        <v>2640</v>
      </c>
      <c r="F1407" s="661" t="s">
        <v>2621</v>
      </c>
      <c r="G1407" s="661" t="s">
        <v>2881</v>
      </c>
      <c r="H1407" s="661" t="s">
        <v>579</v>
      </c>
      <c r="I1407" s="661" t="s">
        <v>2980</v>
      </c>
      <c r="J1407" s="661" t="s">
        <v>2883</v>
      </c>
      <c r="K1407" s="661" t="s">
        <v>2981</v>
      </c>
      <c r="L1407" s="662">
        <v>166.97</v>
      </c>
      <c r="M1407" s="662">
        <v>500.90999999999997</v>
      </c>
      <c r="N1407" s="661">
        <v>3</v>
      </c>
      <c r="O1407" s="742">
        <v>0.5</v>
      </c>
      <c r="P1407" s="662"/>
      <c r="Q1407" s="677">
        <v>0</v>
      </c>
      <c r="R1407" s="661"/>
      <c r="S1407" s="677">
        <v>0</v>
      </c>
      <c r="T1407" s="742"/>
      <c r="U1407" s="700">
        <v>0</v>
      </c>
    </row>
    <row r="1408" spans="1:21" ht="14.4" customHeight="1" x14ac:dyDescent="0.3">
      <c r="A1408" s="660">
        <v>11</v>
      </c>
      <c r="B1408" s="661" t="s">
        <v>578</v>
      </c>
      <c r="C1408" s="661">
        <v>89301112</v>
      </c>
      <c r="D1408" s="740" t="s">
        <v>4351</v>
      </c>
      <c r="E1408" s="741" t="s">
        <v>2640</v>
      </c>
      <c r="F1408" s="661" t="s">
        <v>2621</v>
      </c>
      <c r="G1408" s="661" t="s">
        <v>3111</v>
      </c>
      <c r="H1408" s="661" t="s">
        <v>579</v>
      </c>
      <c r="I1408" s="661" t="s">
        <v>2074</v>
      </c>
      <c r="J1408" s="661" t="s">
        <v>2075</v>
      </c>
      <c r="K1408" s="661" t="s">
        <v>2076</v>
      </c>
      <c r="L1408" s="662">
        <v>0</v>
      </c>
      <c r="M1408" s="662">
        <v>0</v>
      </c>
      <c r="N1408" s="661">
        <v>1</v>
      </c>
      <c r="O1408" s="742">
        <v>1</v>
      </c>
      <c r="P1408" s="662"/>
      <c r="Q1408" s="677"/>
      <c r="R1408" s="661"/>
      <c r="S1408" s="677">
        <v>0</v>
      </c>
      <c r="T1408" s="742"/>
      <c r="U1408" s="700">
        <v>0</v>
      </c>
    </row>
    <row r="1409" spans="1:21" ht="14.4" customHeight="1" x14ac:dyDescent="0.3">
      <c r="A1409" s="660">
        <v>11</v>
      </c>
      <c r="B1409" s="661" t="s">
        <v>578</v>
      </c>
      <c r="C1409" s="661">
        <v>89301112</v>
      </c>
      <c r="D1409" s="740" t="s">
        <v>4351</v>
      </c>
      <c r="E1409" s="741" t="s">
        <v>2640</v>
      </c>
      <c r="F1409" s="661" t="s">
        <v>2621</v>
      </c>
      <c r="G1409" s="661" t="s">
        <v>2729</v>
      </c>
      <c r="H1409" s="661" t="s">
        <v>579</v>
      </c>
      <c r="I1409" s="661" t="s">
        <v>1417</v>
      </c>
      <c r="J1409" s="661" t="s">
        <v>1418</v>
      </c>
      <c r="K1409" s="661" t="s">
        <v>3406</v>
      </c>
      <c r="L1409" s="662">
        <v>31.84</v>
      </c>
      <c r="M1409" s="662">
        <v>31.84</v>
      </c>
      <c r="N1409" s="661">
        <v>1</v>
      </c>
      <c r="O1409" s="742">
        <v>1</v>
      </c>
      <c r="P1409" s="662">
        <v>31.84</v>
      </c>
      <c r="Q1409" s="677">
        <v>1</v>
      </c>
      <c r="R1409" s="661">
        <v>1</v>
      </c>
      <c r="S1409" s="677">
        <v>1</v>
      </c>
      <c r="T1409" s="742">
        <v>1</v>
      </c>
      <c r="U1409" s="700">
        <v>1</v>
      </c>
    </row>
    <row r="1410" spans="1:21" ht="14.4" customHeight="1" x14ac:dyDescent="0.3">
      <c r="A1410" s="660">
        <v>11</v>
      </c>
      <c r="B1410" s="661" t="s">
        <v>578</v>
      </c>
      <c r="C1410" s="661">
        <v>89301112</v>
      </c>
      <c r="D1410" s="740" t="s">
        <v>4351</v>
      </c>
      <c r="E1410" s="741" t="s">
        <v>2640</v>
      </c>
      <c r="F1410" s="661" t="s">
        <v>2621</v>
      </c>
      <c r="G1410" s="661" t="s">
        <v>2729</v>
      </c>
      <c r="H1410" s="661" t="s">
        <v>579</v>
      </c>
      <c r="I1410" s="661" t="s">
        <v>914</v>
      </c>
      <c r="J1410" s="661" t="s">
        <v>915</v>
      </c>
      <c r="K1410" s="661" t="s">
        <v>2730</v>
      </c>
      <c r="L1410" s="662">
        <v>63.67</v>
      </c>
      <c r="M1410" s="662">
        <v>1719.0899999999997</v>
      </c>
      <c r="N1410" s="661">
        <v>27</v>
      </c>
      <c r="O1410" s="742">
        <v>14.5</v>
      </c>
      <c r="P1410" s="662">
        <v>636.69999999999993</v>
      </c>
      <c r="Q1410" s="677">
        <v>0.37037037037037041</v>
      </c>
      <c r="R1410" s="661">
        <v>10</v>
      </c>
      <c r="S1410" s="677">
        <v>0.37037037037037035</v>
      </c>
      <c r="T1410" s="742">
        <v>6</v>
      </c>
      <c r="U1410" s="700">
        <v>0.41379310344827586</v>
      </c>
    </row>
    <row r="1411" spans="1:21" ht="14.4" customHeight="1" x14ac:dyDescent="0.3">
      <c r="A1411" s="660">
        <v>11</v>
      </c>
      <c r="B1411" s="661" t="s">
        <v>578</v>
      </c>
      <c r="C1411" s="661">
        <v>89301112</v>
      </c>
      <c r="D1411" s="740" t="s">
        <v>4351</v>
      </c>
      <c r="E1411" s="741" t="s">
        <v>2640</v>
      </c>
      <c r="F1411" s="661" t="s">
        <v>2621</v>
      </c>
      <c r="G1411" s="661" t="s">
        <v>3120</v>
      </c>
      <c r="H1411" s="661" t="s">
        <v>579</v>
      </c>
      <c r="I1411" s="661" t="s">
        <v>1822</v>
      </c>
      <c r="J1411" s="661" t="s">
        <v>1823</v>
      </c>
      <c r="K1411" s="661" t="s">
        <v>3121</v>
      </c>
      <c r="L1411" s="662">
        <v>50.27</v>
      </c>
      <c r="M1411" s="662">
        <v>100.54</v>
      </c>
      <c r="N1411" s="661">
        <v>2</v>
      </c>
      <c r="O1411" s="742">
        <v>0.5</v>
      </c>
      <c r="P1411" s="662"/>
      <c r="Q1411" s="677">
        <v>0</v>
      </c>
      <c r="R1411" s="661"/>
      <c r="S1411" s="677">
        <v>0</v>
      </c>
      <c r="T1411" s="742"/>
      <c r="U1411" s="700">
        <v>0</v>
      </c>
    </row>
    <row r="1412" spans="1:21" ht="14.4" customHeight="1" x14ac:dyDescent="0.3">
      <c r="A1412" s="660">
        <v>11</v>
      </c>
      <c r="B1412" s="661" t="s">
        <v>578</v>
      </c>
      <c r="C1412" s="661">
        <v>89301112</v>
      </c>
      <c r="D1412" s="740" t="s">
        <v>4351</v>
      </c>
      <c r="E1412" s="741" t="s">
        <v>2640</v>
      </c>
      <c r="F1412" s="661" t="s">
        <v>2621</v>
      </c>
      <c r="G1412" s="661" t="s">
        <v>2662</v>
      </c>
      <c r="H1412" s="661" t="s">
        <v>579</v>
      </c>
      <c r="I1412" s="661" t="s">
        <v>839</v>
      </c>
      <c r="J1412" s="661" t="s">
        <v>840</v>
      </c>
      <c r="K1412" s="661" t="s">
        <v>2663</v>
      </c>
      <c r="L1412" s="662">
        <v>0</v>
      </c>
      <c r="M1412" s="662">
        <v>0</v>
      </c>
      <c r="N1412" s="661">
        <v>1</v>
      </c>
      <c r="O1412" s="742">
        <v>0.5</v>
      </c>
      <c r="P1412" s="662">
        <v>0</v>
      </c>
      <c r="Q1412" s="677"/>
      <c r="R1412" s="661">
        <v>1</v>
      </c>
      <c r="S1412" s="677">
        <v>1</v>
      </c>
      <c r="T1412" s="742">
        <v>0.5</v>
      </c>
      <c r="U1412" s="700">
        <v>1</v>
      </c>
    </row>
    <row r="1413" spans="1:21" ht="14.4" customHeight="1" x14ac:dyDescent="0.3">
      <c r="A1413" s="660">
        <v>11</v>
      </c>
      <c r="B1413" s="661" t="s">
        <v>578</v>
      </c>
      <c r="C1413" s="661">
        <v>89301112</v>
      </c>
      <c r="D1413" s="740" t="s">
        <v>4351</v>
      </c>
      <c r="E1413" s="741" t="s">
        <v>2640</v>
      </c>
      <c r="F1413" s="661" t="s">
        <v>2621</v>
      </c>
      <c r="G1413" s="661" t="s">
        <v>2662</v>
      </c>
      <c r="H1413" s="661" t="s">
        <v>579</v>
      </c>
      <c r="I1413" s="661" t="s">
        <v>1795</v>
      </c>
      <c r="J1413" s="661" t="s">
        <v>840</v>
      </c>
      <c r="K1413" s="661" t="s">
        <v>1796</v>
      </c>
      <c r="L1413" s="662">
        <v>0</v>
      </c>
      <c r="M1413" s="662">
        <v>0</v>
      </c>
      <c r="N1413" s="661">
        <v>1</v>
      </c>
      <c r="O1413" s="742">
        <v>0.5</v>
      </c>
      <c r="P1413" s="662">
        <v>0</v>
      </c>
      <c r="Q1413" s="677"/>
      <c r="R1413" s="661">
        <v>1</v>
      </c>
      <c r="S1413" s="677">
        <v>1</v>
      </c>
      <c r="T1413" s="742">
        <v>0.5</v>
      </c>
      <c r="U1413" s="700">
        <v>1</v>
      </c>
    </row>
    <row r="1414" spans="1:21" ht="14.4" customHeight="1" x14ac:dyDescent="0.3">
      <c r="A1414" s="660">
        <v>11</v>
      </c>
      <c r="B1414" s="661" t="s">
        <v>578</v>
      </c>
      <c r="C1414" s="661">
        <v>89301112</v>
      </c>
      <c r="D1414" s="740" t="s">
        <v>4351</v>
      </c>
      <c r="E1414" s="741" t="s">
        <v>2640</v>
      </c>
      <c r="F1414" s="661" t="s">
        <v>2621</v>
      </c>
      <c r="G1414" s="661" t="s">
        <v>2742</v>
      </c>
      <c r="H1414" s="661" t="s">
        <v>1059</v>
      </c>
      <c r="I1414" s="661" t="s">
        <v>2760</v>
      </c>
      <c r="J1414" s="661" t="s">
        <v>2761</v>
      </c>
      <c r="K1414" s="661" t="s">
        <v>2762</v>
      </c>
      <c r="L1414" s="662">
        <v>116.8</v>
      </c>
      <c r="M1414" s="662">
        <v>584</v>
      </c>
      <c r="N1414" s="661">
        <v>5</v>
      </c>
      <c r="O1414" s="742">
        <v>1.5</v>
      </c>
      <c r="P1414" s="662">
        <v>584</v>
      </c>
      <c r="Q1414" s="677">
        <v>1</v>
      </c>
      <c r="R1414" s="661">
        <v>5</v>
      </c>
      <c r="S1414" s="677">
        <v>1</v>
      </c>
      <c r="T1414" s="742">
        <v>1.5</v>
      </c>
      <c r="U1414" s="700">
        <v>1</v>
      </c>
    </row>
    <row r="1415" spans="1:21" ht="14.4" customHeight="1" x14ac:dyDescent="0.3">
      <c r="A1415" s="660">
        <v>11</v>
      </c>
      <c r="B1415" s="661" t="s">
        <v>578</v>
      </c>
      <c r="C1415" s="661">
        <v>89301112</v>
      </c>
      <c r="D1415" s="740" t="s">
        <v>4351</v>
      </c>
      <c r="E1415" s="741" t="s">
        <v>2640</v>
      </c>
      <c r="F1415" s="661" t="s">
        <v>2621</v>
      </c>
      <c r="G1415" s="661" t="s">
        <v>2742</v>
      </c>
      <c r="H1415" s="661" t="s">
        <v>1059</v>
      </c>
      <c r="I1415" s="661" t="s">
        <v>3696</v>
      </c>
      <c r="J1415" s="661" t="s">
        <v>3697</v>
      </c>
      <c r="K1415" s="661" t="s">
        <v>3698</v>
      </c>
      <c r="L1415" s="662">
        <v>87.6</v>
      </c>
      <c r="M1415" s="662">
        <v>262.79999999999995</v>
      </c>
      <c r="N1415" s="661">
        <v>3</v>
      </c>
      <c r="O1415" s="742">
        <v>0.5</v>
      </c>
      <c r="P1415" s="662">
        <v>262.79999999999995</v>
      </c>
      <c r="Q1415" s="677">
        <v>1</v>
      </c>
      <c r="R1415" s="661">
        <v>3</v>
      </c>
      <c r="S1415" s="677">
        <v>1</v>
      </c>
      <c r="T1415" s="742">
        <v>0.5</v>
      </c>
      <c r="U1415" s="700">
        <v>1</v>
      </c>
    </row>
    <row r="1416" spans="1:21" ht="14.4" customHeight="1" x14ac:dyDescent="0.3">
      <c r="A1416" s="660">
        <v>11</v>
      </c>
      <c r="B1416" s="661" t="s">
        <v>578</v>
      </c>
      <c r="C1416" s="661">
        <v>89301112</v>
      </c>
      <c r="D1416" s="740" t="s">
        <v>4351</v>
      </c>
      <c r="E1416" s="741" t="s">
        <v>2640</v>
      </c>
      <c r="F1416" s="661" t="s">
        <v>2621</v>
      </c>
      <c r="G1416" s="661" t="s">
        <v>3923</v>
      </c>
      <c r="H1416" s="661" t="s">
        <v>579</v>
      </c>
      <c r="I1416" s="661" t="s">
        <v>3924</v>
      </c>
      <c r="J1416" s="661" t="s">
        <v>3925</v>
      </c>
      <c r="K1416" s="661" t="s">
        <v>3926</v>
      </c>
      <c r="L1416" s="662">
        <v>57.71</v>
      </c>
      <c r="M1416" s="662">
        <v>57.71</v>
      </c>
      <c r="N1416" s="661">
        <v>1</v>
      </c>
      <c r="O1416" s="742">
        <v>0.5</v>
      </c>
      <c r="P1416" s="662"/>
      <c r="Q1416" s="677">
        <v>0</v>
      </c>
      <c r="R1416" s="661"/>
      <c r="S1416" s="677">
        <v>0</v>
      </c>
      <c r="T1416" s="742"/>
      <c r="U1416" s="700">
        <v>0</v>
      </c>
    </row>
    <row r="1417" spans="1:21" ht="14.4" customHeight="1" x14ac:dyDescent="0.3">
      <c r="A1417" s="660">
        <v>11</v>
      </c>
      <c r="B1417" s="661" t="s">
        <v>578</v>
      </c>
      <c r="C1417" s="661">
        <v>89301112</v>
      </c>
      <c r="D1417" s="740" t="s">
        <v>4351</v>
      </c>
      <c r="E1417" s="741" t="s">
        <v>2640</v>
      </c>
      <c r="F1417" s="661" t="s">
        <v>2621</v>
      </c>
      <c r="G1417" s="661" t="s">
        <v>3927</v>
      </c>
      <c r="H1417" s="661" t="s">
        <v>579</v>
      </c>
      <c r="I1417" s="661" t="s">
        <v>3928</v>
      </c>
      <c r="J1417" s="661" t="s">
        <v>3929</v>
      </c>
      <c r="K1417" s="661" t="s">
        <v>3930</v>
      </c>
      <c r="L1417" s="662">
        <v>41.83</v>
      </c>
      <c r="M1417" s="662">
        <v>167.32</v>
      </c>
      <c r="N1417" s="661">
        <v>4</v>
      </c>
      <c r="O1417" s="742">
        <v>1</v>
      </c>
      <c r="P1417" s="662"/>
      <c r="Q1417" s="677">
        <v>0</v>
      </c>
      <c r="R1417" s="661"/>
      <c r="S1417" s="677">
        <v>0</v>
      </c>
      <c r="T1417" s="742"/>
      <c r="U1417" s="700">
        <v>0</v>
      </c>
    </row>
    <row r="1418" spans="1:21" ht="14.4" customHeight="1" x14ac:dyDescent="0.3">
      <c r="A1418" s="660">
        <v>11</v>
      </c>
      <c r="B1418" s="661" t="s">
        <v>578</v>
      </c>
      <c r="C1418" s="661">
        <v>89301112</v>
      </c>
      <c r="D1418" s="740" t="s">
        <v>4351</v>
      </c>
      <c r="E1418" s="741" t="s">
        <v>2640</v>
      </c>
      <c r="F1418" s="661" t="s">
        <v>2621</v>
      </c>
      <c r="G1418" s="661" t="s">
        <v>3236</v>
      </c>
      <c r="H1418" s="661" t="s">
        <v>1059</v>
      </c>
      <c r="I1418" s="661" t="s">
        <v>3415</v>
      </c>
      <c r="J1418" s="661" t="s">
        <v>3416</v>
      </c>
      <c r="K1418" s="661" t="s">
        <v>3417</v>
      </c>
      <c r="L1418" s="662">
        <v>647.77</v>
      </c>
      <c r="M1418" s="662">
        <v>647.77</v>
      </c>
      <c r="N1418" s="661">
        <v>1</v>
      </c>
      <c r="O1418" s="742">
        <v>1</v>
      </c>
      <c r="P1418" s="662"/>
      <c r="Q1418" s="677">
        <v>0</v>
      </c>
      <c r="R1418" s="661"/>
      <c r="S1418" s="677">
        <v>0</v>
      </c>
      <c r="T1418" s="742"/>
      <c r="U1418" s="700">
        <v>0</v>
      </c>
    </row>
    <row r="1419" spans="1:21" ht="14.4" customHeight="1" x14ac:dyDescent="0.3">
      <c r="A1419" s="660">
        <v>11</v>
      </c>
      <c r="B1419" s="661" t="s">
        <v>578</v>
      </c>
      <c r="C1419" s="661">
        <v>89301112</v>
      </c>
      <c r="D1419" s="740" t="s">
        <v>4351</v>
      </c>
      <c r="E1419" s="741" t="s">
        <v>2640</v>
      </c>
      <c r="F1419" s="661" t="s">
        <v>2621</v>
      </c>
      <c r="G1419" s="661" t="s">
        <v>2887</v>
      </c>
      <c r="H1419" s="661" t="s">
        <v>579</v>
      </c>
      <c r="I1419" s="661" t="s">
        <v>3130</v>
      </c>
      <c r="J1419" s="661" t="s">
        <v>3131</v>
      </c>
      <c r="K1419" s="661" t="s">
        <v>2890</v>
      </c>
      <c r="L1419" s="662">
        <v>1857.43</v>
      </c>
      <c r="M1419" s="662">
        <v>13002.01</v>
      </c>
      <c r="N1419" s="661">
        <v>7</v>
      </c>
      <c r="O1419" s="742">
        <v>4.5</v>
      </c>
      <c r="P1419" s="662">
        <v>11144.58</v>
      </c>
      <c r="Q1419" s="677">
        <v>0.8571428571428571</v>
      </c>
      <c r="R1419" s="661">
        <v>6</v>
      </c>
      <c r="S1419" s="677">
        <v>0.8571428571428571</v>
      </c>
      <c r="T1419" s="742">
        <v>3.5</v>
      </c>
      <c r="U1419" s="700">
        <v>0.77777777777777779</v>
      </c>
    </row>
    <row r="1420" spans="1:21" ht="14.4" customHeight="1" x14ac:dyDescent="0.3">
      <c r="A1420" s="660">
        <v>11</v>
      </c>
      <c r="B1420" s="661" t="s">
        <v>578</v>
      </c>
      <c r="C1420" s="661">
        <v>89301112</v>
      </c>
      <c r="D1420" s="740" t="s">
        <v>4351</v>
      </c>
      <c r="E1420" s="741" t="s">
        <v>2640</v>
      </c>
      <c r="F1420" s="661" t="s">
        <v>2621</v>
      </c>
      <c r="G1420" s="661" t="s">
        <v>2887</v>
      </c>
      <c r="H1420" s="661" t="s">
        <v>579</v>
      </c>
      <c r="I1420" s="661" t="s">
        <v>3931</v>
      </c>
      <c r="J1420" s="661" t="s">
        <v>3131</v>
      </c>
      <c r="K1420" s="661" t="s">
        <v>2992</v>
      </c>
      <c r="L1420" s="662">
        <v>619.14</v>
      </c>
      <c r="M1420" s="662">
        <v>1857.42</v>
      </c>
      <c r="N1420" s="661">
        <v>3</v>
      </c>
      <c r="O1420" s="742">
        <v>1</v>
      </c>
      <c r="P1420" s="662">
        <v>1857.42</v>
      </c>
      <c r="Q1420" s="677">
        <v>1</v>
      </c>
      <c r="R1420" s="661">
        <v>3</v>
      </c>
      <c r="S1420" s="677">
        <v>1</v>
      </c>
      <c r="T1420" s="742">
        <v>1</v>
      </c>
      <c r="U1420" s="700">
        <v>1</v>
      </c>
    </row>
    <row r="1421" spans="1:21" ht="14.4" customHeight="1" x14ac:dyDescent="0.3">
      <c r="A1421" s="660">
        <v>11</v>
      </c>
      <c r="B1421" s="661" t="s">
        <v>578</v>
      </c>
      <c r="C1421" s="661">
        <v>89301112</v>
      </c>
      <c r="D1421" s="740" t="s">
        <v>4351</v>
      </c>
      <c r="E1421" s="741" t="s">
        <v>2640</v>
      </c>
      <c r="F1421" s="661" t="s">
        <v>2621</v>
      </c>
      <c r="G1421" s="661" t="s">
        <v>3132</v>
      </c>
      <c r="H1421" s="661" t="s">
        <v>579</v>
      </c>
      <c r="I1421" s="661" t="s">
        <v>3133</v>
      </c>
      <c r="J1421" s="661" t="s">
        <v>3134</v>
      </c>
      <c r="K1421" s="661" t="s">
        <v>3135</v>
      </c>
      <c r="L1421" s="662">
        <v>694.04</v>
      </c>
      <c r="M1421" s="662">
        <v>2082.12</v>
      </c>
      <c r="N1421" s="661">
        <v>3</v>
      </c>
      <c r="O1421" s="742">
        <v>1.5</v>
      </c>
      <c r="P1421" s="662">
        <v>2082.12</v>
      </c>
      <c r="Q1421" s="677">
        <v>1</v>
      </c>
      <c r="R1421" s="661">
        <v>3</v>
      </c>
      <c r="S1421" s="677">
        <v>1</v>
      </c>
      <c r="T1421" s="742">
        <v>1.5</v>
      </c>
      <c r="U1421" s="700">
        <v>1</v>
      </c>
    </row>
    <row r="1422" spans="1:21" ht="14.4" customHeight="1" x14ac:dyDescent="0.3">
      <c r="A1422" s="660">
        <v>11</v>
      </c>
      <c r="B1422" s="661" t="s">
        <v>578</v>
      </c>
      <c r="C1422" s="661">
        <v>89301112</v>
      </c>
      <c r="D1422" s="740" t="s">
        <v>4351</v>
      </c>
      <c r="E1422" s="741" t="s">
        <v>2640</v>
      </c>
      <c r="F1422" s="661" t="s">
        <v>2621</v>
      </c>
      <c r="G1422" s="661" t="s">
        <v>3132</v>
      </c>
      <c r="H1422" s="661" t="s">
        <v>579</v>
      </c>
      <c r="I1422" s="661" t="s">
        <v>3932</v>
      </c>
      <c r="J1422" s="661" t="s">
        <v>3933</v>
      </c>
      <c r="K1422" s="661" t="s">
        <v>3934</v>
      </c>
      <c r="L1422" s="662">
        <v>1451.77</v>
      </c>
      <c r="M1422" s="662">
        <v>2903.54</v>
      </c>
      <c r="N1422" s="661">
        <v>2</v>
      </c>
      <c r="O1422" s="742">
        <v>1</v>
      </c>
      <c r="P1422" s="662">
        <v>2903.54</v>
      </c>
      <c r="Q1422" s="677">
        <v>1</v>
      </c>
      <c r="R1422" s="661">
        <v>2</v>
      </c>
      <c r="S1422" s="677">
        <v>1</v>
      </c>
      <c r="T1422" s="742">
        <v>1</v>
      </c>
      <c r="U1422" s="700">
        <v>1</v>
      </c>
    </row>
    <row r="1423" spans="1:21" ht="14.4" customHeight="1" x14ac:dyDescent="0.3">
      <c r="A1423" s="660">
        <v>11</v>
      </c>
      <c r="B1423" s="661" t="s">
        <v>578</v>
      </c>
      <c r="C1423" s="661">
        <v>89301112</v>
      </c>
      <c r="D1423" s="740" t="s">
        <v>4351</v>
      </c>
      <c r="E1423" s="741" t="s">
        <v>2640</v>
      </c>
      <c r="F1423" s="661" t="s">
        <v>2621</v>
      </c>
      <c r="G1423" s="661" t="s">
        <v>2731</v>
      </c>
      <c r="H1423" s="661" t="s">
        <v>579</v>
      </c>
      <c r="I1423" s="661" t="s">
        <v>3935</v>
      </c>
      <c r="J1423" s="661" t="s">
        <v>3936</v>
      </c>
      <c r="K1423" s="661" t="s">
        <v>3937</v>
      </c>
      <c r="L1423" s="662">
        <v>0</v>
      </c>
      <c r="M1423" s="662">
        <v>0</v>
      </c>
      <c r="N1423" s="661">
        <v>1</v>
      </c>
      <c r="O1423" s="742">
        <v>1</v>
      </c>
      <c r="P1423" s="662">
        <v>0</v>
      </c>
      <c r="Q1423" s="677"/>
      <c r="R1423" s="661">
        <v>1</v>
      </c>
      <c r="S1423" s="677">
        <v>1</v>
      </c>
      <c r="T1423" s="742">
        <v>1</v>
      </c>
      <c r="U1423" s="700">
        <v>1</v>
      </c>
    </row>
    <row r="1424" spans="1:21" ht="14.4" customHeight="1" x14ac:dyDescent="0.3">
      <c r="A1424" s="660">
        <v>11</v>
      </c>
      <c r="B1424" s="661" t="s">
        <v>578</v>
      </c>
      <c r="C1424" s="661">
        <v>89301112</v>
      </c>
      <c r="D1424" s="740" t="s">
        <v>4351</v>
      </c>
      <c r="E1424" s="741" t="s">
        <v>2640</v>
      </c>
      <c r="F1424" s="661" t="s">
        <v>2621</v>
      </c>
      <c r="G1424" s="661" t="s">
        <v>3151</v>
      </c>
      <c r="H1424" s="661" t="s">
        <v>579</v>
      </c>
      <c r="I1424" s="661" t="s">
        <v>3782</v>
      </c>
      <c r="J1424" s="661" t="s">
        <v>3783</v>
      </c>
      <c r="K1424" s="661" t="s">
        <v>2466</v>
      </c>
      <c r="L1424" s="662">
        <v>64.13</v>
      </c>
      <c r="M1424" s="662">
        <v>64.13</v>
      </c>
      <c r="N1424" s="661">
        <v>1</v>
      </c>
      <c r="O1424" s="742">
        <v>1</v>
      </c>
      <c r="P1424" s="662"/>
      <c r="Q1424" s="677">
        <v>0</v>
      </c>
      <c r="R1424" s="661"/>
      <c r="S1424" s="677">
        <v>0</v>
      </c>
      <c r="T1424" s="742"/>
      <c r="U1424" s="700">
        <v>0</v>
      </c>
    </row>
    <row r="1425" spans="1:21" ht="14.4" customHeight="1" x14ac:dyDescent="0.3">
      <c r="A1425" s="660">
        <v>11</v>
      </c>
      <c r="B1425" s="661" t="s">
        <v>578</v>
      </c>
      <c r="C1425" s="661">
        <v>89301112</v>
      </c>
      <c r="D1425" s="740" t="s">
        <v>4351</v>
      </c>
      <c r="E1425" s="741" t="s">
        <v>2640</v>
      </c>
      <c r="F1425" s="661" t="s">
        <v>2621</v>
      </c>
      <c r="G1425" s="661" t="s">
        <v>2997</v>
      </c>
      <c r="H1425" s="661" t="s">
        <v>579</v>
      </c>
      <c r="I1425" s="661" t="s">
        <v>3938</v>
      </c>
      <c r="J1425" s="661" t="s">
        <v>3939</v>
      </c>
      <c r="K1425" s="661" t="s">
        <v>2999</v>
      </c>
      <c r="L1425" s="662">
        <v>193.26</v>
      </c>
      <c r="M1425" s="662">
        <v>193.26</v>
      </c>
      <c r="N1425" s="661">
        <v>1</v>
      </c>
      <c r="O1425" s="742">
        <v>1</v>
      </c>
      <c r="P1425" s="662">
        <v>193.26</v>
      </c>
      <c r="Q1425" s="677">
        <v>1</v>
      </c>
      <c r="R1425" s="661">
        <v>1</v>
      </c>
      <c r="S1425" s="677">
        <v>1</v>
      </c>
      <c r="T1425" s="742">
        <v>1</v>
      </c>
      <c r="U1425" s="700">
        <v>1</v>
      </c>
    </row>
    <row r="1426" spans="1:21" ht="14.4" customHeight="1" x14ac:dyDescent="0.3">
      <c r="A1426" s="660">
        <v>11</v>
      </c>
      <c r="B1426" s="661" t="s">
        <v>578</v>
      </c>
      <c r="C1426" s="661">
        <v>89301112</v>
      </c>
      <c r="D1426" s="740" t="s">
        <v>4351</v>
      </c>
      <c r="E1426" s="741" t="s">
        <v>2640</v>
      </c>
      <c r="F1426" s="661" t="s">
        <v>2621</v>
      </c>
      <c r="G1426" s="661" t="s">
        <v>2997</v>
      </c>
      <c r="H1426" s="661" t="s">
        <v>579</v>
      </c>
      <c r="I1426" s="661" t="s">
        <v>3000</v>
      </c>
      <c r="J1426" s="661" t="s">
        <v>3001</v>
      </c>
      <c r="K1426" s="661" t="s">
        <v>2547</v>
      </c>
      <c r="L1426" s="662">
        <v>79.400000000000006</v>
      </c>
      <c r="M1426" s="662">
        <v>158.80000000000001</v>
      </c>
      <c r="N1426" s="661">
        <v>2</v>
      </c>
      <c r="O1426" s="742">
        <v>1</v>
      </c>
      <c r="P1426" s="662"/>
      <c r="Q1426" s="677">
        <v>0</v>
      </c>
      <c r="R1426" s="661"/>
      <c r="S1426" s="677">
        <v>0</v>
      </c>
      <c r="T1426" s="742"/>
      <c r="U1426" s="700">
        <v>0</v>
      </c>
    </row>
    <row r="1427" spans="1:21" ht="14.4" customHeight="1" x14ac:dyDescent="0.3">
      <c r="A1427" s="660">
        <v>11</v>
      </c>
      <c r="B1427" s="661" t="s">
        <v>578</v>
      </c>
      <c r="C1427" s="661">
        <v>89301112</v>
      </c>
      <c r="D1427" s="740" t="s">
        <v>4351</v>
      </c>
      <c r="E1427" s="741" t="s">
        <v>2640</v>
      </c>
      <c r="F1427" s="661" t="s">
        <v>2621</v>
      </c>
      <c r="G1427" s="661" t="s">
        <v>2667</v>
      </c>
      <c r="H1427" s="661" t="s">
        <v>1059</v>
      </c>
      <c r="I1427" s="661" t="s">
        <v>1173</v>
      </c>
      <c r="J1427" s="661" t="s">
        <v>1078</v>
      </c>
      <c r="K1427" s="661" t="s">
        <v>1174</v>
      </c>
      <c r="L1427" s="662">
        <v>625.29</v>
      </c>
      <c r="M1427" s="662">
        <v>8754.06</v>
      </c>
      <c r="N1427" s="661">
        <v>14</v>
      </c>
      <c r="O1427" s="742">
        <v>8</v>
      </c>
      <c r="P1427" s="662">
        <v>4377.03</v>
      </c>
      <c r="Q1427" s="677">
        <v>0.5</v>
      </c>
      <c r="R1427" s="661">
        <v>7</v>
      </c>
      <c r="S1427" s="677">
        <v>0.5</v>
      </c>
      <c r="T1427" s="742">
        <v>4</v>
      </c>
      <c r="U1427" s="700">
        <v>0.5</v>
      </c>
    </row>
    <row r="1428" spans="1:21" ht="14.4" customHeight="1" x14ac:dyDescent="0.3">
      <c r="A1428" s="660">
        <v>11</v>
      </c>
      <c r="B1428" s="661" t="s">
        <v>578</v>
      </c>
      <c r="C1428" s="661">
        <v>89301112</v>
      </c>
      <c r="D1428" s="740" t="s">
        <v>4351</v>
      </c>
      <c r="E1428" s="741" t="s">
        <v>2640</v>
      </c>
      <c r="F1428" s="661" t="s">
        <v>2621</v>
      </c>
      <c r="G1428" s="661" t="s">
        <v>2667</v>
      </c>
      <c r="H1428" s="661" t="s">
        <v>1059</v>
      </c>
      <c r="I1428" s="661" t="s">
        <v>1077</v>
      </c>
      <c r="J1428" s="661" t="s">
        <v>1078</v>
      </c>
      <c r="K1428" s="661" t="s">
        <v>1079</v>
      </c>
      <c r="L1428" s="662">
        <v>937.93</v>
      </c>
      <c r="M1428" s="662">
        <v>53462.010000000009</v>
      </c>
      <c r="N1428" s="661">
        <v>57</v>
      </c>
      <c r="O1428" s="742">
        <v>25.5</v>
      </c>
      <c r="P1428" s="662">
        <v>22510.320000000003</v>
      </c>
      <c r="Q1428" s="677">
        <v>0.42105263157894735</v>
      </c>
      <c r="R1428" s="661">
        <v>24</v>
      </c>
      <c r="S1428" s="677">
        <v>0.42105263157894735</v>
      </c>
      <c r="T1428" s="742">
        <v>12</v>
      </c>
      <c r="U1428" s="700">
        <v>0.47058823529411764</v>
      </c>
    </row>
    <row r="1429" spans="1:21" ht="14.4" customHeight="1" x14ac:dyDescent="0.3">
      <c r="A1429" s="660">
        <v>11</v>
      </c>
      <c r="B1429" s="661" t="s">
        <v>578</v>
      </c>
      <c r="C1429" s="661">
        <v>89301112</v>
      </c>
      <c r="D1429" s="740" t="s">
        <v>4351</v>
      </c>
      <c r="E1429" s="741" t="s">
        <v>2640</v>
      </c>
      <c r="F1429" s="661" t="s">
        <v>2621</v>
      </c>
      <c r="G1429" s="661" t="s">
        <v>2668</v>
      </c>
      <c r="H1429" s="661" t="s">
        <v>1059</v>
      </c>
      <c r="I1429" s="661" t="s">
        <v>1155</v>
      </c>
      <c r="J1429" s="661" t="s">
        <v>612</v>
      </c>
      <c r="K1429" s="661" t="s">
        <v>2505</v>
      </c>
      <c r="L1429" s="662">
        <v>48.31</v>
      </c>
      <c r="M1429" s="662">
        <v>144.93</v>
      </c>
      <c r="N1429" s="661">
        <v>3</v>
      </c>
      <c r="O1429" s="742">
        <v>2.5</v>
      </c>
      <c r="P1429" s="662"/>
      <c r="Q1429" s="677">
        <v>0</v>
      </c>
      <c r="R1429" s="661"/>
      <c r="S1429" s="677">
        <v>0</v>
      </c>
      <c r="T1429" s="742"/>
      <c r="U1429" s="700">
        <v>0</v>
      </c>
    </row>
    <row r="1430" spans="1:21" ht="14.4" customHeight="1" x14ac:dyDescent="0.3">
      <c r="A1430" s="660">
        <v>11</v>
      </c>
      <c r="B1430" s="661" t="s">
        <v>578</v>
      </c>
      <c r="C1430" s="661">
        <v>89301112</v>
      </c>
      <c r="D1430" s="740" t="s">
        <v>4351</v>
      </c>
      <c r="E1430" s="741" t="s">
        <v>2640</v>
      </c>
      <c r="F1430" s="661" t="s">
        <v>2621</v>
      </c>
      <c r="G1430" s="661" t="s">
        <v>2668</v>
      </c>
      <c r="H1430" s="661" t="s">
        <v>1059</v>
      </c>
      <c r="I1430" s="661" t="s">
        <v>1155</v>
      </c>
      <c r="J1430" s="661" t="s">
        <v>612</v>
      </c>
      <c r="K1430" s="661" t="s">
        <v>2505</v>
      </c>
      <c r="L1430" s="662">
        <v>29.78</v>
      </c>
      <c r="M1430" s="662">
        <v>59.56</v>
      </c>
      <c r="N1430" s="661">
        <v>2</v>
      </c>
      <c r="O1430" s="742">
        <v>2</v>
      </c>
      <c r="P1430" s="662"/>
      <c r="Q1430" s="677">
        <v>0</v>
      </c>
      <c r="R1430" s="661"/>
      <c r="S1430" s="677">
        <v>0</v>
      </c>
      <c r="T1430" s="742"/>
      <c r="U1430" s="700">
        <v>0</v>
      </c>
    </row>
    <row r="1431" spans="1:21" ht="14.4" customHeight="1" x14ac:dyDescent="0.3">
      <c r="A1431" s="660">
        <v>11</v>
      </c>
      <c r="B1431" s="661" t="s">
        <v>578</v>
      </c>
      <c r="C1431" s="661">
        <v>89301112</v>
      </c>
      <c r="D1431" s="740" t="s">
        <v>4351</v>
      </c>
      <c r="E1431" s="741" t="s">
        <v>2640</v>
      </c>
      <c r="F1431" s="661" t="s">
        <v>2621</v>
      </c>
      <c r="G1431" s="661" t="s">
        <v>2668</v>
      </c>
      <c r="H1431" s="661" t="s">
        <v>1059</v>
      </c>
      <c r="I1431" s="661" t="s">
        <v>1155</v>
      </c>
      <c r="J1431" s="661" t="s">
        <v>612</v>
      </c>
      <c r="K1431" s="661" t="s">
        <v>2505</v>
      </c>
      <c r="L1431" s="662">
        <v>25.32</v>
      </c>
      <c r="M1431" s="662">
        <v>101.28</v>
      </c>
      <c r="N1431" s="661">
        <v>4</v>
      </c>
      <c r="O1431" s="742">
        <v>2.5</v>
      </c>
      <c r="P1431" s="662">
        <v>50.64</v>
      </c>
      <c r="Q1431" s="677">
        <v>0.5</v>
      </c>
      <c r="R1431" s="661">
        <v>2</v>
      </c>
      <c r="S1431" s="677">
        <v>0.5</v>
      </c>
      <c r="T1431" s="742">
        <v>1</v>
      </c>
      <c r="U1431" s="700">
        <v>0.4</v>
      </c>
    </row>
    <row r="1432" spans="1:21" ht="14.4" customHeight="1" x14ac:dyDescent="0.3">
      <c r="A1432" s="660">
        <v>11</v>
      </c>
      <c r="B1432" s="661" t="s">
        <v>578</v>
      </c>
      <c r="C1432" s="661">
        <v>89301112</v>
      </c>
      <c r="D1432" s="740" t="s">
        <v>4351</v>
      </c>
      <c r="E1432" s="741" t="s">
        <v>2640</v>
      </c>
      <c r="F1432" s="661" t="s">
        <v>2621</v>
      </c>
      <c r="G1432" s="661" t="s">
        <v>2668</v>
      </c>
      <c r="H1432" s="661" t="s">
        <v>1059</v>
      </c>
      <c r="I1432" s="661" t="s">
        <v>1064</v>
      </c>
      <c r="J1432" s="661" t="s">
        <v>612</v>
      </c>
      <c r="K1432" s="661" t="s">
        <v>613</v>
      </c>
      <c r="L1432" s="662">
        <v>96.63</v>
      </c>
      <c r="M1432" s="662">
        <v>6474.2100000000037</v>
      </c>
      <c r="N1432" s="661">
        <v>67</v>
      </c>
      <c r="O1432" s="742">
        <v>54</v>
      </c>
      <c r="P1432" s="662">
        <v>3478.6800000000021</v>
      </c>
      <c r="Q1432" s="677">
        <v>0.53731343283582089</v>
      </c>
      <c r="R1432" s="661">
        <v>36</v>
      </c>
      <c r="S1432" s="677">
        <v>0.53731343283582089</v>
      </c>
      <c r="T1432" s="742">
        <v>28</v>
      </c>
      <c r="U1432" s="700">
        <v>0.51851851851851849</v>
      </c>
    </row>
    <row r="1433" spans="1:21" ht="14.4" customHeight="1" x14ac:dyDescent="0.3">
      <c r="A1433" s="660">
        <v>11</v>
      </c>
      <c r="B1433" s="661" t="s">
        <v>578</v>
      </c>
      <c r="C1433" s="661">
        <v>89301112</v>
      </c>
      <c r="D1433" s="740" t="s">
        <v>4351</v>
      </c>
      <c r="E1433" s="741" t="s">
        <v>2640</v>
      </c>
      <c r="F1433" s="661" t="s">
        <v>2621</v>
      </c>
      <c r="G1433" s="661" t="s">
        <v>2668</v>
      </c>
      <c r="H1433" s="661" t="s">
        <v>1059</v>
      </c>
      <c r="I1433" s="661" t="s">
        <v>1064</v>
      </c>
      <c r="J1433" s="661" t="s">
        <v>612</v>
      </c>
      <c r="K1433" s="661" t="s">
        <v>613</v>
      </c>
      <c r="L1433" s="662">
        <v>59.55</v>
      </c>
      <c r="M1433" s="662">
        <v>2560.6499999999992</v>
      </c>
      <c r="N1433" s="661">
        <v>43</v>
      </c>
      <c r="O1433" s="742">
        <v>38</v>
      </c>
      <c r="P1433" s="662">
        <v>1190.9999999999995</v>
      </c>
      <c r="Q1433" s="677">
        <v>0.46511627906976744</v>
      </c>
      <c r="R1433" s="661">
        <v>20</v>
      </c>
      <c r="S1433" s="677">
        <v>0.46511627906976744</v>
      </c>
      <c r="T1433" s="742">
        <v>17.5</v>
      </c>
      <c r="U1433" s="700">
        <v>0.46052631578947367</v>
      </c>
    </row>
    <row r="1434" spans="1:21" ht="14.4" customHeight="1" x14ac:dyDescent="0.3">
      <c r="A1434" s="660">
        <v>11</v>
      </c>
      <c r="B1434" s="661" t="s">
        <v>578</v>
      </c>
      <c r="C1434" s="661">
        <v>89301112</v>
      </c>
      <c r="D1434" s="740" t="s">
        <v>4351</v>
      </c>
      <c r="E1434" s="741" t="s">
        <v>2640</v>
      </c>
      <c r="F1434" s="661" t="s">
        <v>2621</v>
      </c>
      <c r="G1434" s="661" t="s">
        <v>2668</v>
      </c>
      <c r="H1434" s="661" t="s">
        <v>1059</v>
      </c>
      <c r="I1434" s="661" t="s">
        <v>1064</v>
      </c>
      <c r="J1434" s="661" t="s">
        <v>612</v>
      </c>
      <c r="K1434" s="661" t="s">
        <v>613</v>
      </c>
      <c r="L1434" s="662">
        <v>50.62</v>
      </c>
      <c r="M1434" s="662">
        <v>658.06</v>
      </c>
      <c r="N1434" s="661">
        <v>13</v>
      </c>
      <c r="O1434" s="742">
        <v>12</v>
      </c>
      <c r="P1434" s="662">
        <v>253.1</v>
      </c>
      <c r="Q1434" s="677">
        <v>0.38461538461538464</v>
      </c>
      <c r="R1434" s="661">
        <v>5</v>
      </c>
      <c r="S1434" s="677">
        <v>0.38461538461538464</v>
      </c>
      <c r="T1434" s="742">
        <v>4.5</v>
      </c>
      <c r="U1434" s="700">
        <v>0.375</v>
      </c>
    </row>
    <row r="1435" spans="1:21" ht="14.4" customHeight="1" x14ac:dyDescent="0.3">
      <c r="A1435" s="660">
        <v>11</v>
      </c>
      <c r="B1435" s="661" t="s">
        <v>578</v>
      </c>
      <c r="C1435" s="661">
        <v>89301112</v>
      </c>
      <c r="D1435" s="740" t="s">
        <v>4351</v>
      </c>
      <c r="E1435" s="741" t="s">
        <v>2640</v>
      </c>
      <c r="F1435" s="661" t="s">
        <v>2621</v>
      </c>
      <c r="G1435" s="661" t="s">
        <v>2668</v>
      </c>
      <c r="H1435" s="661" t="s">
        <v>1059</v>
      </c>
      <c r="I1435" s="661" t="s">
        <v>3002</v>
      </c>
      <c r="J1435" s="661" t="s">
        <v>612</v>
      </c>
      <c r="K1435" s="661" t="s">
        <v>3003</v>
      </c>
      <c r="L1435" s="662">
        <v>0</v>
      </c>
      <c r="M1435" s="662">
        <v>0</v>
      </c>
      <c r="N1435" s="661">
        <v>2</v>
      </c>
      <c r="O1435" s="742">
        <v>2</v>
      </c>
      <c r="P1435" s="662">
        <v>0</v>
      </c>
      <c r="Q1435" s="677"/>
      <c r="R1435" s="661">
        <v>1</v>
      </c>
      <c r="S1435" s="677">
        <v>0.5</v>
      </c>
      <c r="T1435" s="742">
        <v>1</v>
      </c>
      <c r="U1435" s="700">
        <v>0.5</v>
      </c>
    </row>
    <row r="1436" spans="1:21" ht="14.4" customHeight="1" x14ac:dyDescent="0.3">
      <c r="A1436" s="660">
        <v>11</v>
      </c>
      <c r="B1436" s="661" t="s">
        <v>578</v>
      </c>
      <c r="C1436" s="661">
        <v>89301112</v>
      </c>
      <c r="D1436" s="740" t="s">
        <v>4351</v>
      </c>
      <c r="E1436" s="741" t="s">
        <v>2640</v>
      </c>
      <c r="F1436" s="661" t="s">
        <v>2621</v>
      </c>
      <c r="G1436" s="661" t="s">
        <v>2668</v>
      </c>
      <c r="H1436" s="661" t="s">
        <v>1059</v>
      </c>
      <c r="I1436" s="661" t="s">
        <v>3002</v>
      </c>
      <c r="J1436" s="661" t="s">
        <v>612</v>
      </c>
      <c r="K1436" s="661" t="s">
        <v>3003</v>
      </c>
      <c r="L1436" s="662">
        <v>193.26</v>
      </c>
      <c r="M1436" s="662">
        <v>773.04</v>
      </c>
      <c r="N1436" s="661">
        <v>4</v>
      </c>
      <c r="O1436" s="742">
        <v>3.5</v>
      </c>
      <c r="P1436" s="662"/>
      <c r="Q1436" s="677">
        <v>0</v>
      </c>
      <c r="R1436" s="661"/>
      <c r="S1436" s="677">
        <v>0</v>
      </c>
      <c r="T1436" s="742"/>
      <c r="U1436" s="700">
        <v>0</v>
      </c>
    </row>
    <row r="1437" spans="1:21" ht="14.4" customHeight="1" x14ac:dyDescent="0.3">
      <c r="A1437" s="660">
        <v>11</v>
      </c>
      <c r="B1437" s="661" t="s">
        <v>578</v>
      </c>
      <c r="C1437" s="661">
        <v>89301112</v>
      </c>
      <c r="D1437" s="740" t="s">
        <v>4351</v>
      </c>
      <c r="E1437" s="741" t="s">
        <v>2640</v>
      </c>
      <c r="F1437" s="661" t="s">
        <v>2621</v>
      </c>
      <c r="G1437" s="661" t="s">
        <v>2668</v>
      </c>
      <c r="H1437" s="661" t="s">
        <v>579</v>
      </c>
      <c r="I1437" s="661" t="s">
        <v>2177</v>
      </c>
      <c r="J1437" s="661" t="s">
        <v>612</v>
      </c>
      <c r="K1437" s="661" t="s">
        <v>2735</v>
      </c>
      <c r="L1437" s="662">
        <v>96.63</v>
      </c>
      <c r="M1437" s="662">
        <v>483.15</v>
      </c>
      <c r="N1437" s="661">
        <v>5</v>
      </c>
      <c r="O1437" s="742">
        <v>2.5</v>
      </c>
      <c r="P1437" s="662">
        <v>193.26</v>
      </c>
      <c r="Q1437" s="677">
        <v>0.4</v>
      </c>
      <c r="R1437" s="661">
        <v>2</v>
      </c>
      <c r="S1437" s="677">
        <v>0.4</v>
      </c>
      <c r="T1437" s="742">
        <v>0.5</v>
      </c>
      <c r="U1437" s="700">
        <v>0.2</v>
      </c>
    </row>
    <row r="1438" spans="1:21" ht="14.4" customHeight="1" x14ac:dyDescent="0.3">
      <c r="A1438" s="660">
        <v>11</v>
      </c>
      <c r="B1438" s="661" t="s">
        <v>578</v>
      </c>
      <c r="C1438" s="661">
        <v>89301112</v>
      </c>
      <c r="D1438" s="740" t="s">
        <v>4351</v>
      </c>
      <c r="E1438" s="741" t="s">
        <v>2640</v>
      </c>
      <c r="F1438" s="661" t="s">
        <v>2621</v>
      </c>
      <c r="G1438" s="661" t="s">
        <v>2668</v>
      </c>
      <c r="H1438" s="661" t="s">
        <v>579</v>
      </c>
      <c r="I1438" s="661" t="s">
        <v>2177</v>
      </c>
      <c r="J1438" s="661" t="s">
        <v>612</v>
      </c>
      <c r="K1438" s="661" t="s">
        <v>2735</v>
      </c>
      <c r="L1438" s="662">
        <v>59.55</v>
      </c>
      <c r="M1438" s="662">
        <v>774.15</v>
      </c>
      <c r="N1438" s="661">
        <v>13</v>
      </c>
      <c r="O1438" s="742">
        <v>8.5</v>
      </c>
      <c r="P1438" s="662">
        <v>416.85</v>
      </c>
      <c r="Q1438" s="677">
        <v>0.53846153846153855</v>
      </c>
      <c r="R1438" s="661">
        <v>7</v>
      </c>
      <c r="S1438" s="677">
        <v>0.53846153846153844</v>
      </c>
      <c r="T1438" s="742">
        <v>5.5</v>
      </c>
      <c r="U1438" s="700">
        <v>0.6470588235294118</v>
      </c>
    </row>
    <row r="1439" spans="1:21" ht="14.4" customHeight="1" x14ac:dyDescent="0.3">
      <c r="A1439" s="660">
        <v>11</v>
      </c>
      <c r="B1439" s="661" t="s">
        <v>578</v>
      </c>
      <c r="C1439" s="661">
        <v>89301112</v>
      </c>
      <c r="D1439" s="740" t="s">
        <v>4351</v>
      </c>
      <c r="E1439" s="741" t="s">
        <v>2640</v>
      </c>
      <c r="F1439" s="661" t="s">
        <v>2621</v>
      </c>
      <c r="G1439" s="661" t="s">
        <v>2668</v>
      </c>
      <c r="H1439" s="661" t="s">
        <v>579</v>
      </c>
      <c r="I1439" s="661" t="s">
        <v>2177</v>
      </c>
      <c r="J1439" s="661" t="s">
        <v>612</v>
      </c>
      <c r="K1439" s="661" t="s">
        <v>2735</v>
      </c>
      <c r="L1439" s="662">
        <v>50.62</v>
      </c>
      <c r="M1439" s="662">
        <v>303.71999999999997</v>
      </c>
      <c r="N1439" s="661">
        <v>6</v>
      </c>
      <c r="O1439" s="742">
        <v>5</v>
      </c>
      <c r="P1439" s="662">
        <v>101.24</v>
      </c>
      <c r="Q1439" s="677">
        <v>0.33333333333333337</v>
      </c>
      <c r="R1439" s="661">
        <v>2</v>
      </c>
      <c r="S1439" s="677">
        <v>0.33333333333333331</v>
      </c>
      <c r="T1439" s="742">
        <v>1</v>
      </c>
      <c r="U1439" s="700">
        <v>0.2</v>
      </c>
    </row>
    <row r="1440" spans="1:21" ht="14.4" customHeight="1" x14ac:dyDescent="0.3">
      <c r="A1440" s="660">
        <v>11</v>
      </c>
      <c r="B1440" s="661" t="s">
        <v>578</v>
      </c>
      <c r="C1440" s="661">
        <v>89301112</v>
      </c>
      <c r="D1440" s="740" t="s">
        <v>4351</v>
      </c>
      <c r="E1440" s="741" t="s">
        <v>2640</v>
      </c>
      <c r="F1440" s="661" t="s">
        <v>2621</v>
      </c>
      <c r="G1440" s="661" t="s">
        <v>2668</v>
      </c>
      <c r="H1440" s="661" t="s">
        <v>579</v>
      </c>
      <c r="I1440" s="661" t="s">
        <v>3650</v>
      </c>
      <c r="J1440" s="661" t="s">
        <v>3651</v>
      </c>
      <c r="K1440" s="661" t="s">
        <v>3652</v>
      </c>
      <c r="L1440" s="662">
        <v>96.63</v>
      </c>
      <c r="M1440" s="662">
        <v>193.26</v>
      </c>
      <c r="N1440" s="661">
        <v>2</v>
      </c>
      <c r="O1440" s="742">
        <v>0.5</v>
      </c>
      <c r="P1440" s="662"/>
      <c r="Q1440" s="677">
        <v>0</v>
      </c>
      <c r="R1440" s="661"/>
      <c r="S1440" s="677">
        <v>0</v>
      </c>
      <c r="T1440" s="742"/>
      <c r="U1440" s="700">
        <v>0</v>
      </c>
    </row>
    <row r="1441" spans="1:21" ht="14.4" customHeight="1" x14ac:dyDescent="0.3">
      <c r="A1441" s="660">
        <v>11</v>
      </c>
      <c r="B1441" s="661" t="s">
        <v>578</v>
      </c>
      <c r="C1441" s="661">
        <v>89301112</v>
      </c>
      <c r="D1441" s="740" t="s">
        <v>4351</v>
      </c>
      <c r="E1441" s="741" t="s">
        <v>2640</v>
      </c>
      <c r="F1441" s="661" t="s">
        <v>2621</v>
      </c>
      <c r="G1441" s="661" t="s">
        <v>2668</v>
      </c>
      <c r="H1441" s="661" t="s">
        <v>579</v>
      </c>
      <c r="I1441" s="661" t="s">
        <v>3004</v>
      </c>
      <c r="J1441" s="661" t="s">
        <v>3005</v>
      </c>
      <c r="K1441" s="661" t="s">
        <v>3006</v>
      </c>
      <c r="L1441" s="662">
        <v>0</v>
      </c>
      <c r="M1441" s="662">
        <v>0</v>
      </c>
      <c r="N1441" s="661">
        <v>1</v>
      </c>
      <c r="O1441" s="742">
        <v>0.5</v>
      </c>
      <c r="P1441" s="662">
        <v>0</v>
      </c>
      <c r="Q1441" s="677"/>
      <c r="R1441" s="661">
        <v>1</v>
      </c>
      <c r="S1441" s="677">
        <v>1</v>
      </c>
      <c r="T1441" s="742">
        <v>0.5</v>
      </c>
      <c r="U1441" s="700">
        <v>1</v>
      </c>
    </row>
    <row r="1442" spans="1:21" ht="14.4" customHeight="1" x14ac:dyDescent="0.3">
      <c r="A1442" s="660">
        <v>11</v>
      </c>
      <c r="B1442" s="661" t="s">
        <v>578</v>
      </c>
      <c r="C1442" s="661">
        <v>89301112</v>
      </c>
      <c r="D1442" s="740" t="s">
        <v>4351</v>
      </c>
      <c r="E1442" s="741" t="s">
        <v>2640</v>
      </c>
      <c r="F1442" s="661" t="s">
        <v>2621</v>
      </c>
      <c r="G1442" s="661" t="s">
        <v>2668</v>
      </c>
      <c r="H1442" s="661" t="s">
        <v>579</v>
      </c>
      <c r="I1442" s="661" t="s">
        <v>1313</v>
      </c>
      <c r="J1442" s="661" t="s">
        <v>612</v>
      </c>
      <c r="K1442" s="661" t="s">
        <v>2866</v>
      </c>
      <c r="L1442" s="662">
        <v>48.31</v>
      </c>
      <c r="M1442" s="662">
        <v>193.24</v>
      </c>
      <c r="N1442" s="661">
        <v>4</v>
      </c>
      <c r="O1442" s="742">
        <v>2.5</v>
      </c>
      <c r="P1442" s="662">
        <v>144.93</v>
      </c>
      <c r="Q1442" s="677">
        <v>0.75</v>
      </c>
      <c r="R1442" s="661">
        <v>3</v>
      </c>
      <c r="S1442" s="677">
        <v>0.75</v>
      </c>
      <c r="T1442" s="742">
        <v>2</v>
      </c>
      <c r="U1442" s="700">
        <v>0.8</v>
      </c>
    </row>
    <row r="1443" spans="1:21" ht="14.4" customHeight="1" x14ac:dyDescent="0.3">
      <c r="A1443" s="660">
        <v>11</v>
      </c>
      <c r="B1443" s="661" t="s">
        <v>578</v>
      </c>
      <c r="C1443" s="661">
        <v>89301112</v>
      </c>
      <c r="D1443" s="740" t="s">
        <v>4351</v>
      </c>
      <c r="E1443" s="741" t="s">
        <v>2640</v>
      </c>
      <c r="F1443" s="661" t="s">
        <v>2621</v>
      </c>
      <c r="G1443" s="661" t="s">
        <v>2668</v>
      </c>
      <c r="H1443" s="661" t="s">
        <v>579</v>
      </c>
      <c r="I1443" s="661" t="s">
        <v>1313</v>
      </c>
      <c r="J1443" s="661" t="s">
        <v>612</v>
      </c>
      <c r="K1443" s="661" t="s">
        <v>2866</v>
      </c>
      <c r="L1443" s="662">
        <v>29.78</v>
      </c>
      <c r="M1443" s="662">
        <v>89.34</v>
      </c>
      <c r="N1443" s="661">
        <v>3</v>
      </c>
      <c r="O1443" s="742">
        <v>2.5</v>
      </c>
      <c r="P1443" s="662">
        <v>59.56</v>
      </c>
      <c r="Q1443" s="677">
        <v>0.66666666666666663</v>
      </c>
      <c r="R1443" s="661">
        <v>2</v>
      </c>
      <c r="S1443" s="677">
        <v>0.66666666666666663</v>
      </c>
      <c r="T1443" s="742">
        <v>1.5</v>
      </c>
      <c r="U1443" s="700">
        <v>0.6</v>
      </c>
    </row>
    <row r="1444" spans="1:21" ht="14.4" customHeight="1" x14ac:dyDescent="0.3">
      <c r="A1444" s="660">
        <v>11</v>
      </c>
      <c r="B1444" s="661" t="s">
        <v>578</v>
      </c>
      <c r="C1444" s="661">
        <v>89301112</v>
      </c>
      <c r="D1444" s="740" t="s">
        <v>4351</v>
      </c>
      <c r="E1444" s="741" t="s">
        <v>2640</v>
      </c>
      <c r="F1444" s="661" t="s">
        <v>2621</v>
      </c>
      <c r="G1444" s="661" t="s">
        <v>2668</v>
      </c>
      <c r="H1444" s="661" t="s">
        <v>579</v>
      </c>
      <c r="I1444" s="661" t="s">
        <v>1313</v>
      </c>
      <c r="J1444" s="661" t="s">
        <v>612</v>
      </c>
      <c r="K1444" s="661" t="s">
        <v>2866</v>
      </c>
      <c r="L1444" s="662">
        <v>25.32</v>
      </c>
      <c r="M1444" s="662">
        <v>75.960000000000008</v>
      </c>
      <c r="N1444" s="661">
        <v>3</v>
      </c>
      <c r="O1444" s="742">
        <v>1.5</v>
      </c>
      <c r="P1444" s="662">
        <v>25.32</v>
      </c>
      <c r="Q1444" s="677">
        <v>0.33333333333333331</v>
      </c>
      <c r="R1444" s="661">
        <v>1</v>
      </c>
      <c r="S1444" s="677">
        <v>0.33333333333333331</v>
      </c>
      <c r="T1444" s="742">
        <v>0.5</v>
      </c>
      <c r="U1444" s="700">
        <v>0.33333333333333331</v>
      </c>
    </row>
    <row r="1445" spans="1:21" ht="14.4" customHeight="1" x14ac:dyDescent="0.3">
      <c r="A1445" s="660">
        <v>11</v>
      </c>
      <c r="B1445" s="661" t="s">
        <v>578</v>
      </c>
      <c r="C1445" s="661">
        <v>89301112</v>
      </c>
      <c r="D1445" s="740" t="s">
        <v>4351</v>
      </c>
      <c r="E1445" s="741" t="s">
        <v>2640</v>
      </c>
      <c r="F1445" s="661" t="s">
        <v>2621</v>
      </c>
      <c r="G1445" s="661" t="s">
        <v>3500</v>
      </c>
      <c r="H1445" s="661" t="s">
        <v>579</v>
      </c>
      <c r="I1445" s="661" t="s">
        <v>3940</v>
      </c>
      <c r="J1445" s="661" t="s">
        <v>3941</v>
      </c>
      <c r="K1445" s="661" t="s">
        <v>3942</v>
      </c>
      <c r="L1445" s="662">
        <v>0</v>
      </c>
      <c r="M1445" s="662">
        <v>0</v>
      </c>
      <c r="N1445" s="661">
        <v>1</v>
      </c>
      <c r="O1445" s="742">
        <v>1</v>
      </c>
      <c r="P1445" s="662">
        <v>0</v>
      </c>
      <c r="Q1445" s="677"/>
      <c r="R1445" s="661">
        <v>1</v>
      </c>
      <c r="S1445" s="677">
        <v>1</v>
      </c>
      <c r="T1445" s="742">
        <v>1</v>
      </c>
      <c r="U1445" s="700">
        <v>1</v>
      </c>
    </row>
    <row r="1446" spans="1:21" ht="14.4" customHeight="1" x14ac:dyDescent="0.3">
      <c r="A1446" s="660">
        <v>11</v>
      </c>
      <c r="B1446" s="661" t="s">
        <v>578</v>
      </c>
      <c r="C1446" s="661">
        <v>89301112</v>
      </c>
      <c r="D1446" s="740" t="s">
        <v>4351</v>
      </c>
      <c r="E1446" s="741" t="s">
        <v>2640</v>
      </c>
      <c r="F1446" s="661" t="s">
        <v>2621</v>
      </c>
      <c r="G1446" s="661" t="s">
        <v>2763</v>
      </c>
      <c r="H1446" s="661" t="s">
        <v>579</v>
      </c>
      <c r="I1446" s="661" t="s">
        <v>1896</v>
      </c>
      <c r="J1446" s="661" t="s">
        <v>1897</v>
      </c>
      <c r="K1446" s="661" t="s">
        <v>2764</v>
      </c>
      <c r="L1446" s="662">
        <v>298.48</v>
      </c>
      <c r="M1446" s="662">
        <v>298.48</v>
      </c>
      <c r="N1446" s="661">
        <v>1</v>
      </c>
      <c r="O1446" s="742">
        <v>1</v>
      </c>
      <c r="P1446" s="662">
        <v>298.48</v>
      </c>
      <c r="Q1446" s="677">
        <v>1</v>
      </c>
      <c r="R1446" s="661">
        <v>1</v>
      </c>
      <c r="S1446" s="677">
        <v>1</v>
      </c>
      <c r="T1446" s="742">
        <v>1</v>
      </c>
      <c r="U1446" s="700">
        <v>1</v>
      </c>
    </row>
    <row r="1447" spans="1:21" ht="14.4" customHeight="1" x14ac:dyDescent="0.3">
      <c r="A1447" s="660">
        <v>11</v>
      </c>
      <c r="B1447" s="661" t="s">
        <v>578</v>
      </c>
      <c r="C1447" s="661">
        <v>89301112</v>
      </c>
      <c r="D1447" s="740" t="s">
        <v>4351</v>
      </c>
      <c r="E1447" s="741" t="s">
        <v>2640</v>
      </c>
      <c r="F1447" s="661" t="s">
        <v>2621</v>
      </c>
      <c r="G1447" s="661" t="s">
        <v>2674</v>
      </c>
      <c r="H1447" s="661" t="s">
        <v>579</v>
      </c>
      <c r="I1447" s="661" t="s">
        <v>736</v>
      </c>
      <c r="J1447" s="661" t="s">
        <v>2675</v>
      </c>
      <c r="K1447" s="661" t="s">
        <v>2676</v>
      </c>
      <c r="L1447" s="662">
        <v>0</v>
      </c>
      <c r="M1447" s="662">
        <v>0</v>
      </c>
      <c r="N1447" s="661">
        <v>15</v>
      </c>
      <c r="O1447" s="742">
        <v>8.5</v>
      </c>
      <c r="P1447" s="662">
        <v>0</v>
      </c>
      <c r="Q1447" s="677"/>
      <c r="R1447" s="661">
        <v>4</v>
      </c>
      <c r="S1447" s="677">
        <v>0.26666666666666666</v>
      </c>
      <c r="T1447" s="742">
        <v>2</v>
      </c>
      <c r="U1447" s="700">
        <v>0.23529411764705882</v>
      </c>
    </row>
    <row r="1448" spans="1:21" ht="14.4" customHeight="1" x14ac:dyDescent="0.3">
      <c r="A1448" s="660">
        <v>11</v>
      </c>
      <c r="B1448" s="661" t="s">
        <v>578</v>
      </c>
      <c r="C1448" s="661">
        <v>89301112</v>
      </c>
      <c r="D1448" s="740" t="s">
        <v>4351</v>
      </c>
      <c r="E1448" s="741" t="s">
        <v>2640</v>
      </c>
      <c r="F1448" s="661" t="s">
        <v>2621</v>
      </c>
      <c r="G1448" s="661" t="s">
        <v>3943</v>
      </c>
      <c r="H1448" s="661" t="s">
        <v>579</v>
      </c>
      <c r="I1448" s="661" t="s">
        <v>3944</v>
      </c>
      <c r="J1448" s="661" t="s">
        <v>3945</v>
      </c>
      <c r="K1448" s="661" t="s">
        <v>3946</v>
      </c>
      <c r="L1448" s="662">
        <v>1877.41</v>
      </c>
      <c r="M1448" s="662">
        <v>16896.690000000002</v>
      </c>
      <c r="N1448" s="661">
        <v>9</v>
      </c>
      <c r="O1448" s="742">
        <v>4.5</v>
      </c>
      <c r="P1448" s="662">
        <v>7509.64</v>
      </c>
      <c r="Q1448" s="677">
        <v>0.44444444444444442</v>
      </c>
      <c r="R1448" s="661">
        <v>4</v>
      </c>
      <c r="S1448" s="677">
        <v>0.44444444444444442</v>
      </c>
      <c r="T1448" s="742">
        <v>2</v>
      </c>
      <c r="U1448" s="700">
        <v>0.44444444444444442</v>
      </c>
    </row>
    <row r="1449" spans="1:21" ht="14.4" customHeight="1" x14ac:dyDescent="0.3">
      <c r="A1449" s="660">
        <v>11</v>
      </c>
      <c r="B1449" s="661" t="s">
        <v>578</v>
      </c>
      <c r="C1449" s="661">
        <v>89301112</v>
      </c>
      <c r="D1449" s="740" t="s">
        <v>4351</v>
      </c>
      <c r="E1449" s="741" t="s">
        <v>2640</v>
      </c>
      <c r="F1449" s="661" t="s">
        <v>2621</v>
      </c>
      <c r="G1449" s="661" t="s">
        <v>3297</v>
      </c>
      <c r="H1449" s="661" t="s">
        <v>579</v>
      </c>
      <c r="I1449" s="661" t="s">
        <v>3445</v>
      </c>
      <c r="J1449" s="661" t="s">
        <v>1021</v>
      </c>
      <c r="K1449" s="661" t="s">
        <v>2983</v>
      </c>
      <c r="L1449" s="662">
        <v>0</v>
      </c>
      <c r="M1449" s="662">
        <v>0</v>
      </c>
      <c r="N1449" s="661">
        <v>2</v>
      </c>
      <c r="O1449" s="742">
        <v>1.5</v>
      </c>
      <c r="P1449" s="662"/>
      <c r="Q1449" s="677"/>
      <c r="R1449" s="661"/>
      <c r="S1449" s="677">
        <v>0</v>
      </c>
      <c r="T1449" s="742"/>
      <c r="U1449" s="700">
        <v>0</v>
      </c>
    </row>
    <row r="1450" spans="1:21" ht="14.4" customHeight="1" x14ac:dyDescent="0.3">
      <c r="A1450" s="660">
        <v>11</v>
      </c>
      <c r="B1450" s="661" t="s">
        <v>578</v>
      </c>
      <c r="C1450" s="661">
        <v>89301112</v>
      </c>
      <c r="D1450" s="740" t="s">
        <v>4351</v>
      </c>
      <c r="E1450" s="741" t="s">
        <v>2640</v>
      </c>
      <c r="F1450" s="661" t="s">
        <v>2621</v>
      </c>
      <c r="G1450" s="661" t="s">
        <v>3297</v>
      </c>
      <c r="H1450" s="661" t="s">
        <v>579</v>
      </c>
      <c r="I1450" s="661" t="s">
        <v>1020</v>
      </c>
      <c r="J1450" s="661" t="s">
        <v>1021</v>
      </c>
      <c r="K1450" s="661" t="s">
        <v>1022</v>
      </c>
      <c r="L1450" s="662">
        <v>64.13</v>
      </c>
      <c r="M1450" s="662">
        <v>64.13</v>
      </c>
      <c r="N1450" s="661">
        <v>1</v>
      </c>
      <c r="O1450" s="742">
        <v>0.5</v>
      </c>
      <c r="P1450" s="662"/>
      <c r="Q1450" s="677">
        <v>0</v>
      </c>
      <c r="R1450" s="661"/>
      <c r="S1450" s="677">
        <v>0</v>
      </c>
      <c r="T1450" s="742"/>
      <c r="U1450" s="700">
        <v>0</v>
      </c>
    </row>
    <row r="1451" spans="1:21" ht="14.4" customHeight="1" x14ac:dyDescent="0.3">
      <c r="A1451" s="660">
        <v>11</v>
      </c>
      <c r="B1451" s="661" t="s">
        <v>578</v>
      </c>
      <c r="C1451" s="661">
        <v>89301112</v>
      </c>
      <c r="D1451" s="740" t="s">
        <v>4351</v>
      </c>
      <c r="E1451" s="741" t="s">
        <v>2640</v>
      </c>
      <c r="F1451" s="661" t="s">
        <v>2621</v>
      </c>
      <c r="G1451" s="661" t="s">
        <v>3784</v>
      </c>
      <c r="H1451" s="661" t="s">
        <v>579</v>
      </c>
      <c r="I1451" s="661" t="s">
        <v>3785</v>
      </c>
      <c r="J1451" s="661" t="s">
        <v>3786</v>
      </c>
      <c r="K1451" s="661" t="s">
        <v>3787</v>
      </c>
      <c r="L1451" s="662">
        <v>85.49</v>
      </c>
      <c r="M1451" s="662">
        <v>85.49</v>
      </c>
      <c r="N1451" s="661">
        <v>1</v>
      </c>
      <c r="O1451" s="742">
        <v>0.5</v>
      </c>
      <c r="P1451" s="662"/>
      <c r="Q1451" s="677">
        <v>0</v>
      </c>
      <c r="R1451" s="661"/>
      <c r="S1451" s="677">
        <v>0</v>
      </c>
      <c r="T1451" s="742"/>
      <c r="U1451" s="700">
        <v>0</v>
      </c>
    </row>
    <row r="1452" spans="1:21" ht="14.4" customHeight="1" x14ac:dyDescent="0.3">
      <c r="A1452" s="660">
        <v>11</v>
      </c>
      <c r="B1452" s="661" t="s">
        <v>578</v>
      </c>
      <c r="C1452" s="661">
        <v>89301112</v>
      </c>
      <c r="D1452" s="740" t="s">
        <v>4351</v>
      </c>
      <c r="E1452" s="741" t="s">
        <v>2640</v>
      </c>
      <c r="F1452" s="661" t="s">
        <v>2621</v>
      </c>
      <c r="G1452" s="661" t="s">
        <v>2713</v>
      </c>
      <c r="H1452" s="661" t="s">
        <v>1059</v>
      </c>
      <c r="I1452" s="661" t="s">
        <v>2773</v>
      </c>
      <c r="J1452" s="661" t="s">
        <v>2774</v>
      </c>
      <c r="K1452" s="661" t="s">
        <v>2775</v>
      </c>
      <c r="L1452" s="662">
        <v>32.74</v>
      </c>
      <c r="M1452" s="662">
        <v>32.74</v>
      </c>
      <c r="N1452" s="661">
        <v>1</v>
      </c>
      <c r="O1452" s="742">
        <v>1</v>
      </c>
      <c r="P1452" s="662"/>
      <c r="Q1452" s="677">
        <v>0</v>
      </c>
      <c r="R1452" s="661"/>
      <c r="S1452" s="677">
        <v>0</v>
      </c>
      <c r="T1452" s="742"/>
      <c r="U1452" s="700">
        <v>0</v>
      </c>
    </row>
    <row r="1453" spans="1:21" ht="14.4" customHeight="1" x14ac:dyDescent="0.3">
      <c r="A1453" s="660">
        <v>11</v>
      </c>
      <c r="B1453" s="661" t="s">
        <v>578</v>
      </c>
      <c r="C1453" s="661">
        <v>89301112</v>
      </c>
      <c r="D1453" s="740" t="s">
        <v>4351</v>
      </c>
      <c r="E1453" s="741" t="s">
        <v>2640</v>
      </c>
      <c r="F1453" s="661" t="s">
        <v>2621</v>
      </c>
      <c r="G1453" s="661" t="s">
        <v>2713</v>
      </c>
      <c r="H1453" s="661" t="s">
        <v>1059</v>
      </c>
      <c r="I1453" s="661" t="s">
        <v>2893</v>
      </c>
      <c r="J1453" s="661" t="s">
        <v>2774</v>
      </c>
      <c r="K1453" s="661" t="s">
        <v>2894</v>
      </c>
      <c r="L1453" s="662">
        <v>314.33999999999997</v>
      </c>
      <c r="M1453" s="662">
        <v>628.67999999999995</v>
      </c>
      <c r="N1453" s="661">
        <v>2</v>
      </c>
      <c r="O1453" s="742">
        <v>1.5</v>
      </c>
      <c r="P1453" s="662"/>
      <c r="Q1453" s="677">
        <v>0</v>
      </c>
      <c r="R1453" s="661"/>
      <c r="S1453" s="677">
        <v>0</v>
      </c>
      <c r="T1453" s="742"/>
      <c r="U1453" s="700">
        <v>0</v>
      </c>
    </row>
    <row r="1454" spans="1:21" ht="14.4" customHeight="1" x14ac:dyDescent="0.3">
      <c r="A1454" s="660">
        <v>11</v>
      </c>
      <c r="B1454" s="661" t="s">
        <v>578</v>
      </c>
      <c r="C1454" s="661">
        <v>89301112</v>
      </c>
      <c r="D1454" s="740" t="s">
        <v>4351</v>
      </c>
      <c r="E1454" s="741" t="s">
        <v>2640</v>
      </c>
      <c r="F1454" s="661" t="s">
        <v>2621</v>
      </c>
      <c r="G1454" s="661" t="s">
        <v>2736</v>
      </c>
      <c r="H1454" s="661" t="s">
        <v>579</v>
      </c>
      <c r="I1454" s="661" t="s">
        <v>3177</v>
      </c>
      <c r="J1454" s="661" t="s">
        <v>3178</v>
      </c>
      <c r="K1454" s="661" t="s">
        <v>3013</v>
      </c>
      <c r="L1454" s="662">
        <v>286.63</v>
      </c>
      <c r="M1454" s="662">
        <v>1146.52</v>
      </c>
      <c r="N1454" s="661">
        <v>4</v>
      </c>
      <c r="O1454" s="742">
        <v>1</v>
      </c>
      <c r="P1454" s="662">
        <v>286.63</v>
      </c>
      <c r="Q1454" s="677">
        <v>0.25</v>
      </c>
      <c r="R1454" s="661">
        <v>1</v>
      </c>
      <c r="S1454" s="677">
        <v>0.25</v>
      </c>
      <c r="T1454" s="742">
        <v>0.5</v>
      </c>
      <c r="U1454" s="700">
        <v>0.5</v>
      </c>
    </row>
    <row r="1455" spans="1:21" ht="14.4" customHeight="1" x14ac:dyDescent="0.3">
      <c r="A1455" s="660">
        <v>11</v>
      </c>
      <c r="B1455" s="661" t="s">
        <v>578</v>
      </c>
      <c r="C1455" s="661">
        <v>89301112</v>
      </c>
      <c r="D1455" s="740" t="s">
        <v>4351</v>
      </c>
      <c r="E1455" s="741" t="s">
        <v>2640</v>
      </c>
      <c r="F1455" s="661" t="s">
        <v>2621</v>
      </c>
      <c r="G1455" s="661" t="s">
        <v>2736</v>
      </c>
      <c r="H1455" s="661" t="s">
        <v>579</v>
      </c>
      <c r="I1455" s="661" t="s">
        <v>2737</v>
      </c>
      <c r="J1455" s="661" t="s">
        <v>2738</v>
      </c>
      <c r="K1455" s="661" t="s">
        <v>2739</v>
      </c>
      <c r="L1455" s="662">
        <v>167.42</v>
      </c>
      <c r="M1455" s="662">
        <v>837.09999999999991</v>
      </c>
      <c r="N1455" s="661">
        <v>5</v>
      </c>
      <c r="O1455" s="742">
        <v>2</v>
      </c>
      <c r="P1455" s="662">
        <v>837.09999999999991</v>
      </c>
      <c r="Q1455" s="677">
        <v>1</v>
      </c>
      <c r="R1455" s="661">
        <v>5</v>
      </c>
      <c r="S1455" s="677">
        <v>1</v>
      </c>
      <c r="T1455" s="742">
        <v>2</v>
      </c>
      <c r="U1455" s="700">
        <v>1</v>
      </c>
    </row>
    <row r="1456" spans="1:21" ht="14.4" customHeight="1" x14ac:dyDescent="0.3">
      <c r="A1456" s="660">
        <v>11</v>
      </c>
      <c r="B1456" s="661" t="s">
        <v>578</v>
      </c>
      <c r="C1456" s="661">
        <v>89301112</v>
      </c>
      <c r="D1456" s="740" t="s">
        <v>4351</v>
      </c>
      <c r="E1456" s="741" t="s">
        <v>2640</v>
      </c>
      <c r="F1456" s="661" t="s">
        <v>2621</v>
      </c>
      <c r="G1456" s="661" t="s">
        <v>2736</v>
      </c>
      <c r="H1456" s="661" t="s">
        <v>579</v>
      </c>
      <c r="I1456" s="661" t="s">
        <v>3020</v>
      </c>
      <c r="J1456" s="661" t="s">
        <v>3021</v>
      </c>
      <c r="K1456" s="661" t="s">
        <v>2739</v>
      </c>
      <c r="L1456" s="662">
        <v>0</v>
      </c>
      <c r="M1456" s="662">
        <v>0</v>
      </c>
      <c r="N1456" s="661">
        <v>2</v>
      </c>
      <c r="O1456" s="742">
        <v>2</v>
      </c>
      <c r="P1456" s="662"/>
      <c r="Q1456" s="677"/>
      <c r="R1456" s="661"/>
      <c r="S1456" s="677">
        <v>0</v>
      </c>
      <c r="T1456" s="742"/>
      <c r="U1456" s="700">
        <v>0</v>
      </c>
    </row>
    <row r="1457" spans="1:21" ht="14.4" customHeight="1" x14ac:dyDescent="0.3">
      <c r="A1457" s="660">
        <v>11</v>
      </c>
      <c r="B1457" s="661" t="s">
        <v>578</v>
      </c>
      <c r="C1457" s="661">
        <v>89301112</v>
      </c>
      <c r="D1457" s="740" t="s">
        <v>4351</v>
      </c>
      <c r="E1457" s="741" t="s">
        <v>2640</v>
      </c>
      <c r="F1457" s="661" t="s">
        <v>2621</v>
      </c>
      <c r="G1457" s="661" t="s">
        <v>2736</v>
      </c>
      <c r="H1457" s="661" t="s">
        <v>579</v>
      </c>
      <c r="I1457" s="661" t="s">
        <v>3186</v>
      </c>
      <c r="J1457" s="661" t="s">
        <v>2738</v>
      </c>
      <c r="K1457" s="661" t="s">
        <v>3187</v>
      </c>
      <c r="L1457" s="662">
        <v>0</v>
      </c>
      <c r="M1457" s="662">
        <v>0</v>
      </c>
      <c r="N1457" s="661">
        <v>2</v>
      </c>
      <c r="O1457" s="742">
        <v>1</v>
      </c>
      <c r="P1457" s="662">
        <v>0</v>
      </c>
      <c r="Q1457" s="677"/>
      <c r="R1457" s="661">
        <v>2</v>
      </c>
      <c r="S1457" s="677">
        <v>1</v>
      </c>
      <c r="T1457" s="742">
        <v>1</v>
      </c>
      <c r="U1457" s="700">
        <v>1</v>
      </c>
    </row>
    <row r="1458" spans="1:21" ht="14.4" customHeight="1" x14ac:dyDescent="0.3">
      <c r="A1458" s="660">
        <v>11</v>
      </c>
      <c r="B1458" s="661" t="s">
        <v>578</v>
      </c>
      <c r="C1458" s="661">
        <v>89301112</v>
      </c>
      <c r="D1458" s="740" t="s">
        <v>4351</v>
      </c>
      <c r="E1458" s="741" t="s">
        <v>2640</v>
      </c>
      <c r="F1458" s="661" t="s">
        <v>2621</v>
      </c>
      <c r="G1458" s="661" t="s">
        <v>2736</v>
      </c>
      <c r="H1458" s="661" t="s">
        <v>579</v>
      </c>
      <c r="I1458" s="661" t="s">
        <v>3947</v>
      </c>
      <c r="J1458" s="661" t="s">
        <v>2738</v>
      </c>
      <c r="K1458" s="661" t="s">
        <v>3948</v>
      </c>
      <c r="L1458" s="662">
        <v>0</v>
      </c>
      <c r="M1458" s="662">
        <v>0</v>
      </c>
      <c r="N1458" s="661">
        <v>1</v>
      </c>
      <c r="O1458" s="742">
        <v>0.5</v>
      </c>
      <c r="P1458" s="662">
        <v>0</v>
      </c>
      <c r="Q1458" s="677"/>
      <c r="R1458" s="661">
        <v>1</v>
      </c>
      <c r="S1458" s="677">
        <v>1</v>
      </c>
      <c r="T1458" s="742">
        <v>0.5</v>
      </c>
      <c r="U1458" s="700">
        <v>1</v>
      </c>
    </row>
    <row r="1459" spans="1:21" ht="14.4" customHeight="1" x14ac:dyDescent="0.3">
      <c r="A1459" s="660">
        <v>11</v>
      </c>
      <c r="B1459" s="661" t="s">
        <v>578</v>
      </c>
      <c r="C1459" s="661">
        <v>89301112</v>
      </c>
      <c r="D1459" s="740" t="s">
        <v>4351</v>
      </c>
      <c r="E1459" s="741" t="s">
        <v>2640</v>
      </c>
      <c r="F1459" s="661" t="s">
        <v>2622</v>
      </c>
      <c r="G1459" s="661" t="s">
        <v>2895</v>
      </c>
      <c r="H1459" s="661" t="s">
        <v>579</v>
      </c>
      <c r="I1459" s="661" t="s">
        <v>2896</v>
      </c>
      <c r="J1459" s="661" t="s">
        <v>2897</v>
      </c>
      <c r="K1459" s="661" t="s">
        <v>2898</v>
      </c>
      <c r="L1459" s="662">
        <v>0</v>
      </c>
      <c r="M1459" s="662">
        <v>0</v>
      </c>
      <c r="N1459" s="661">
        <v>45</v>
      </c>
      <c r="O1459" s="742">
        <v>44</v>
      </c>
      <c r="P1459" s="662"/>
      <c r="Q1459" s="677"/>
      <c r="R1459" s="661"/>
      <c r="S1459" s="677">
        <v>0</v>
      </c>
      <c r="T1459" s="742"/>
      <c r="U1459" s="700">
        <v>0</v>
      </c>
    </row>
    <row r="1460" spans="1:21" ht="14.4" customHeight="1" x14ac:dyDescent="0.3">
      <c r="A1460" s="660">
        <v>11</v>
      </c>
      <c r="B1460" s="661" t="s">
        <v>578</v>
      </c>
      <c r="C1460" s="661">
        <v>89301112</v>
      </c>
      <c r="D1460" s="740" t="s">
        <v>4351</v>
      </c>
      <c r="E1460" s="741" t="s">
        <v>2640</v>
      </c>
      <c r="F1460" s="661" t="s">
        <v>2622</v>
      </c>
      <c r="G1460" s="661" t="s">
        <v>2899</v>
      </c>
      <c r="H1460" s="661" t="s">
        <v>579</v>
      </c>
      <c r="I1460" s="661" t="s">
        <v>2903</v>
      </c>
      <c r="J1460" s="661" t="s">
        <v>2904</v>
      </c>
      <c r="K1460" s="661" t="s">
        <v>2905</v>
      </c>
      <c r="L1460" s="662">
        <v>35.75</v>
      </c>
      <c r="M1460" s="662">
        <v>250.25</v>
      </c>
      <c r="N1460" s="661">
        <v>7</v>
      </c>
      <c r="O1460" s="742">
        <v>6</v>
      </c>
      <c r="P1460" s="662">
        <v>250.25</v>
      </c>
      <c r="Q1460" s="677">
        <v>1</v>
      </c>
      <c r="R1460" s="661">
        <v>7</v>
      </c>
      <c r="S1460" s="677">
        <v>1</v>
      </c>
      <c r="T1460" s="742">
        <v>6</v>
      </c>
      <c r="U1460" s="700">
        <v>1</v>
      </c>
    </row>
    <row r="1461" spans="1:21" ht="14.4" customHeight="1" x14ac:dyDescent="0.3">
      <c r="A1461" s="660">
        <v>11</v>
      </c>
      <c r="B1461" s="661" t="s">
        <v>578</v>
      </c>
      <c r="C1461" s="661">
        <v>89301112</v>
      </c>
      <c r="D1461" s="740" t="s">
        <v>4351</v>
      </c>
      <c r="E1461" s="741" t="s">
        <v>2640</v>
      </c>
      <c r="F1461" s="661" t="s">
        <v>2622</v>
      </c>
      <c r="G1461" s="661" t="s">
        <v>2677</v>
      </c>
      <c r="H1461" s="661" t="s">
        <v>579</v>
      </c>
      <c r="I1461" s="661" t="s">
        <v>2862</v>
      </c>
      <c r="J1461" s="661" t="s">
        <v>2863</v>
      </c>
      <c r="K1461" s="661" t="s">
        <v>2783</v>
      </c>
      <c r="L1461" s="662">
        <v>950</v>
      </c>
      <c r="M1461" s="662">
        <v>950</v>
      </c>
      <c r="N1461" s="661">
        <v>1</v>
      </c>
      <c r="O1461" s="742">
        <v>1</v>
      </c>
      <c r="P1461" s="662">
        <v>950</v>
      </c>
      <c r="Q1461" s="677">
        <v>1</v>
      </c>
      <c r="R1461" s="661">
        <v>1</v>
      </c>
      <c r="S1461" s="677">
        <v>1</v>
      </c>
      <c r="T1461" s="742">
        <v>1</v>
      </c>
      <c r="U1461" s="700">
        <v>1</v>
      </c>
    </row>
    <row r="1462" spans="1:21" ht="14.4" customHeight="1" x14ac:dyDescent="0.3">
      <c r="A1462" s="660">
        <v>11</v>
      </c>
      <c r="B1462" s="661" t="s">
        <v>578</v>
      </c>
      <c r="C1462" s="661">
        <v>89301112</v>
      </c>
      <c r="D1462" s="740" t="s">
        <v>4351</v>
      </c>
      <c r="E1462" s="741" t="s">
        <v>2640</v>
      </c>
      <c r="F1462" s="661" t="s">
        <v>2622</v>
      </c>
      <c r="G1462" s="661" t="s">
        <v>2677</v>
      </c>
      <c r="H1462" s="661" t="s">
        <v>579</v>
      </c>
      <c r="I1462" s="661" t="s">
        <v>3044</v>
      </c>
      <c r="J1462" s="661" t="s">
        <v>3045</v>
      </c>
      <c r="K1462" s="661" t="s">
        <v>3046</v>
      </c>
      <c r="L1462" s="662">
        <v>1150</v>
      </c>
      <c r="M1462" s="662">
        <v>1150</v>
      </c>
      <c r="N1462" s="661">
        <v>1</v>
      </c>
      <c r="O1462" s="742">
        <v>1</v>
      </c>
      <c r="P1462" s="662"/>
      <c r="Q1462" s="677">
        <v>0</v>
      </c>
      <c r="R1462" s="661"/>
      <c r="S1462" s="677">
        <v>0</v>
      </c>
      <c r="T1462" s="742"/>
      <c r="U1462" s="700">
        <v>0</v>
      </c>
    </row>
    <row r="1463" spans="1:21" ht="14.4" customHeight="1" x14ac:dyDescent="0.3">
      <c r="A1463" s="660">
        <v>11</v>
      </c>
      <c r="B1463" s="661" t="s">
        <v>578</v>
      </c>
      <c r="C1463" s="661">
        <v>89301112</v>
      </c>
      <c r="D1463" s="740" t="s">
        <v>4351</v>
      </c>
      <c r="E1463" s="741" t="s">
        <v>2640</v>
      </c>
      <c r="F1463" s="661" t="s">
        <v>2622</v>
      </c>
      <c r="G1463" s="661" t="s">
        <v>2677</v>
      </c>
      <c r="H1463" s="661" t="s">
        <v>579</v>
      </c>
      <c r="I1463" s="661" t="s">
        <v>2678</v>
      </c>
      <c r="J1463" s="661" t="s">
        <v>2679</v>
      </c>
      <c r="K1463" s="661" t="s">
        <v>2680</v>
      </c>
      <c r="L1463" s="662">
        <v>200</v>
      </c>
      <c r="M1463" s="662">
        <v>5600</v>
      </c>
      <c r="N1463" s="661">
        <v>28</v>
      </c>
      <c r="O1463" s="742">
        <v>14</v>
      </c>
      <c r="P1463" s="662">
        <v>4800</v>
      </c>
      <c r="Q1463" s="677">
        <v>0.8571428571428571</v>
      </c>
      <c r="R1463" s="661">
        <v>24</v>
      </c>
      <c r="S1463" s="677">
        <v>0.8571428571428571</v>
      </c>
      <c r="T1463" s="742">
        <v>12</v>
      </c>
      <c r="U1463" s="700">
        <v>0.8571428571428571</v>
      </c>
    </row>
    <row r="1464" spans="1:21" ht="14.4" customHeight="1" x14ac:dyDescent="0.3">
      <c r="A1464" s="660">
        <v>11</v>
      </c>
      <c r="B1464" s="661" t="s">
        <v>578</v>
      </c>
      <c r="C1464" s="661">
        <v>89301112</v>
      </c>
      <c r="D1464" s="740" t="s">
        <v>4351</v>
      </c>
      <c r="E1464" s="741" t="s">
        <v>2640</v>
      </c>
      <c r="F1464" s="661" t="s">
        <v>2622</v>
      </c>
      <c r="G1464" s="661" t="s">
        <v>2677</v>
      </c>
      <c r="H1464" s="661" t="s">
        <v>579</v>
      </c>
      <c r="I1464" s="661" t="s">
        <v>2681</v>
      </c>
      <c r="J1464" s="661" t="s">
        <v>2682</v>
      </c>
      <c r="K1464" s="661" t="s">
        <v>2683</v>
      </c>
      <c r="L1464" s="662">
        <v>278.75</v>
      </c>
      <c r="M1464" s="662">
        <v>35401.25</v>
      </c>
      <c r="N1464" s="661">
        <v>127</v>
      </c>
      <c r="O1464" s="742">
        <v>65</v>
      </c>
      <c r="P1464" s="662">
        <v>34565</v>
      </c>
      <c r="Q1464" s="677">
        <v>0.97637795275590555</v>
      </c>
      <c r="R1464" s="661">
        <v>124</v>
      </c>
      <c r="S1464" s="677">
        <v>0.97637795275590555</v>
      </c>
      <c r="T1464" s="742">
        <v>63</v>
      </c>
      <c r="U1464" s="700">
        <v>0.96923076923076923</v>
      </c>
    </row>
    <row r="1465" spans="1:21" ht="14.4" customHeight="1" x14ac:dyDescent="0.3">
      <c r="A1465" s="660">
        <v>11</v>
      </c>
      <c r="B1465" s="661" t="s">
        <v>578</v>
      </c>
      <c r="C1465" s="661">
        <v>89301112</v>
      </c>
      <c r="D1465" s="740" t="s">
        <v>4351</v>
      </c>
      <c r="E1465" s="741" t="s">
        <v>2640</v>
      </c>
      <c r="F1465" s="661" t="s">
        <v>2622</v>
      </c>
      <c r="G1465" s="661" t="s">
        <v>2677</v>
      </c>
      <c r="H1465" s="661" t="s">
        <v>579</v>
      </c>
      <c r="I1465" s="661" t="s">
        <v>3949</v>
      </c>
      <c r="J1465" s="661" t="s">
        <v>3950</v>
      </c>
      <c r="K1465" s="661" t="s">
        <v>3951</v>
      </c>
      <c r="L1465" s="662">
        <v>130</v>
      </c>
      <c r="M1465" s="662">
        <v>260</v>
      </c>
      <c r="N1465" s="661">
        <v>2</v>
      </c>
      <c r="O1465" s="742">
        <v>1</v>
      </c>
      <c r="P1465" s="662"/>
      <c r="Q1465" s="677">
        <v>0</v>
      </c>
      <c r="R1465" s="661"/>
      <c r="S1465" s="677">
        <v>0</v>
      </c>
      <c r="T1465" s="742"/>
      <c r="U1465" s="700">
        <v>0</v>
      </c>
    </row>
    <row r="1466" spans="1:21" ht="14.4" customHeight="1" x14ac:dyDescent="0.3">
      <c r="A1466" s="660">
        <v>11</v>
      </c>
      <c r="B1466" s="661" t="s">
        <v>578</v>
      </c>
      <c r="C1466" s="661">
        <v>89301112</v>
      </c>
      <c r="D1466" s="740" t="s">
        <v>4351</v>
      </c>
      <c r="E1466" s="741" t="s">
        <v>2640</v>
      </c>
      <c r="F1466" s="661" t="s">
        <v>2622</v>
      </c>
      <c r="G1466" s="661" t="s">
        <v>2677</v>
      </c>
      <c r="H1466" s="661" t="s">
        <v>579</v>
      </c>
      <c r="I1466" s="661" t="s">
        <v>3952</v>
      </c>
      <c r="J1466" s="661" t="s">
        <v>3953</v>
      </c>
      <c r="K1466" s="661" t="s">
        <v>3954</v>
      </c>
      <c r="L1466" s="662">
        <v>2350</v>
      </c>
      <c r="M1466" s="662">
        <v>2350</v>
      </c>
      <c r="N1466" s="661">
        <v>1</v>
      </c>
      <c r="O1466" s="742">
        <v>1</v>
      </c>
      <c r="P1466" s="662">
        <v>2350</v>
      </c>
      <c r="Q1466" s="677">
        <v>1</v>
      </c>
      <c r="R1466" s="661">
        <v>1</v>
      </c>
      <c r="S1466" s="677">
        <v>1</v>
      </c>
      <c r="T1466" s="742">
        <v>1</v>
      </c>
      <c r="U1466" s="700">
        <v>1</v>
      </c>
    </row>
    <row r="1467" spans="1:21" ht="14.4" customHeight="1" x14ac:dyDescent="0.3">
      <c r="A1467" s="660">
        <v>11</v>
      </c>
      <c r="B1467" s="661" t="s">
        <v>578</v>
      </c>
      <c r="C1467" s="661">
        <v>89301112</v>
      </c>
      <c r="D1467" s="740" t="s">
        <v>4351</v>
      </c>
      <c r="E1467" s="741" t="s">
        <v>2640</v>
      </c>
      <c r="F1467" s="661" t="s">
        <v>2622</v>
      </c>
      <c r="G1467" s="661" t="s">
        <v>2906</v>
      </c>
      <c r="H1467" s="661" t="s">
        <v>579</v>
      </c>
      <c r="I1467" s="661" t="s">
        <v>3346</v>
      </c>
      <c r="J1467" s="661" t="s">
        <v>3347</v>
      </c>
      <c r="K1467" s="661" t="s">
        <v>3348</v>
      </c>
      <c r="L1467" s="662">
        <v>995.67</v>
      </c>
      <c r="M1467" s="662">
        <v>2987.0099999999998</v>
      </c>
      <c r="N1467" s="661">
        <v>3</v>
      </c>
      <c r="O1467" s="742">
        <v>2</v>
      </c>
      <c r="P1467" s="662">
        <v>2987.0099999999998</v>
      </c>
      <c r="Q1467" s="677">
        <v>1</v>
      </c>
      <c r="R1467" s="661">
        <v>3</v>
      </c>
      <c r="S1467" s="677">
        <v>1</v>
      </c>
      <c r="T1467" s="742">
        <v>2</v>
      </c>
      <c r="U1467" s="700">
        <v>1</v>
      </c>
    </row>
    <row r="1468" spans="1:21" ht="14.4" customHeight="1" x14ac:dyDescent="0.3">
      <c r="A1468" s="660">
        <v>11</v>
      </c>
      <c r="B1468" s="661" t="s">
        <v>578</v>
      </c>
      <c r="C1468" s="661">
        <v>89301112</v>
      </c>
      <c r="D1468" s="740" t="s">
        <v>4351</v>
      </c>
      <c r="E1468" s="741" t="s">
        <v>2640</v>
      </c>
      <c r="F1468" s="661" t="s">
        <v>2622</v>
      </c>
      <c r="G1468" s="661" t="s">
        <v>2906</v>
      </c>
      <c r="H1468" s="661" t="s">
        <v>579</v>
      </c>
      <c r="I1468" s="661" t="s">
        <v>2907</v>
      </c>
      <c r="J1468" s="661" t="s">
        <v>2908</v>
      </c>
      <c r="K1468" s="661" t="s">
        <v>2909</v>
      </c>
      <c r="L1468" s="662">
        <v>1659.44</v>
      </c>
      <c r="M1468" s="662">
        <v>77993.680000000008</v>
      </c>
      <c r="N1468" s="661">
        <v>47</v>
      </c>
      <c r="O1468" s="742">
        <v>38</v>
      </c>
      <c r="P1468" s="662">
        <v>51442.640000000007</v>
      </c>
      <c r="Q1468" s="677">
        <v>0.65957446808510645</v>
      </c>
      <c r="R1468" s="661">
        <v>31</v>
      </c>
      <c r="S1468" s="677">
        <v>0.65957446808510634</v>
      </c>
      <c r="T1468" s="742">
        <v>26</v>
      </c>
      <c r="U1468" s="700">
        <v>0.68421052631578949</v>
      </c>
    </row>
    <row r="1469" spans="1:21" ht="14.4" customHeight="1" x14ac:dyDescent="0.3">
      <c r="A1469" s="660">
        <v>11</v>
      </c>
      <c r="B1469" s="661" t="s">
        <v>578</v>
      </c>
      <c r="C1469" s="661">
        <v>89301112</v>
      </c>
      <c r="D1469" s="740" t="s">
        <v>4351</v>
      </c>
      <c r="E1469" s="741" t="s">
        <v>2640</v>
      </c>
      <c r="F1469" s="661" t="s">
        <v>2622</v>
      </c>
      <c r="G1469" s="661" t="s">
        <v>2906</v>
      </c>
      <c r="H1469" s="661" t="s">
        <v>579</v>
      </c>
      <c r="I1469" s="661" t="s">
        <v>2910</v>
      </c>
      <c r="J1469" s="661" t="s">
        <v>2911</v>
      </c>
      <c r="K1469" s="661" t="s">
        <v>2912</v>
      </c>
      <c r="L1469" s="662">
        <v>553.15</v>
      </c>
      <c r="M1469" s="662">
        <v>1659.4499999999998</v>
      </c>
      <c r="N1469" s="661">
        <v>3</v>
      </c>
      <c r="O1469" s="742">
        <v>1</v>
      </c>
      <c r="P1469" s="662">
        <v>1659.4499999999998</v>
      </c>
      <c r="Q1469" s="677">
        <v>1</v>
      </c>
      <c r="R1469" s="661">
        <v>3</v>
      </c>
      <c r="S1469" s="677">
        <v>1</v>
      </c>
      <c r="T1469" s="742">
        <v>1</v>
      </c>
      <c r="U1469" s="700">
        <v>1</v>
      </c>
    </row>
    <row r="1470" spans="1:21" ht="14.4" customHeight="1" x14ac:dyDescent="0.3">
      <c r="A1470" s="660">
        <v>11</v>
      </c>
      <c r="B1470" s="661" t="s">
        <v>578</v>
      </c>
      <c r="C1470" s="661">
        <v>89301112</v>
      </c>
      <c r="D1470" s="740" t="s">
        <v>4351</v>
      </c>
      <c r="E1470" s="741" t="s">
        <v>2640</v>
      </c>
      <c r="F1470" s="661" t="s">
        <v>2622</v>
      </c>
      <c r="G1470" s="661" t="s">
        <v>2684</v>
      </c>
      <c r="H1470" s="661" t="s">
        <v>579</v>
      </c>
      <c r="I1470" s="661" t="s">
        <v>674</v>
      </c>
      <c r="J1470" s="661" t="s">
        <v>2839</v>
      </c>
      <c r="K1470" s="661" t="s">
        <v>2840</v>
      </c>
      <c r="L1470" s="662">
        <v>748.12</v>
      </c>
      <c r="M1470" s="662">
        <v>3740.6</v>
      </c>
      <c r="N1470" s="661">
        <v>5</v>
      </c>
      <c r="O1470" s="742">
        <v>5</v>
      </c>
      <c r="P1470" s="662">
        <v>3740.6</v>
      </c>
      <c r="Q1470" s="677">
        <v>1</v>
      </c>
      <c r="R1470" s="661">
        <v>5</v>
      </c>
      <c r="S1470" s="677">
        <v>1</v>
      </c>
      <c r="T1470" s="742">
        <v>5</v>
      </c>
      <c r="U1470" s="700">
        <v>1</v>
      </c>
    </row>
    <row r="1471" spans="1:21" ht="14.4" customHeight="1" x14ac:dyDescent="0.3">
      <c r="A1471" s="660">
        <v>11</v>
      </c>
      <c r="B1471" s="661" t="s">
        <v>578</v>
      </c>
      <c r="C1471" s="661">
        <v>89301112</v>
      </c>
      <c r="D1471" s="740" t="s">
        <v>4351</v>
      </c>
      <c r="E1471" s="741" t="s">
        <v>2640</v>
      </c>
      <c r="F1471" s="661" t="s">
        <v>2622</v>
      </c>
      <c r="G1471" s="661" t="s">
        <v>2684</v>
      </c>
      <c r="H1471" s="661" t="s">
        <v>579</v>
      </c>
      <c r="I1471" s="661" t="s">
        <v>3955</v>
      </c>
      <c r="J1471" s="661" t="s">
        <v>3956</v>
      </c>
      <c r="K1471" s="661" t="s">
        <v>3957</v>
      </c>
      <c r="L1471" s="662">
        <v>500</v>
      </c>
      <c r="M1471" s="662">
        <v>1000</v>
      </c>
      <c r="N1471" s="661">
        <v>2</v>
      </c>
      <c r="O1471" s="742">
        <v>2</v>
      </c>
      <c r="P1471" s="662"/>
      <c r="Q1471" s="677">
        <v>0</v>
      </c>
      <c r="R1471" s="661"/>
      <c r="S1471" s="677">
        <v>0</v>
      </c>
      <c r="T1471" s="742"/>
      <c r="U1471" s="700">
        <v>0</v>
      </c>
    </row>
    <row r="1472" spans="1:21" ht="14.4" customHeight="1" x14ac:dyDescent="0.3">
      <c r="A1472" s="660">
        <v>11</v>
      </c>
      <c r="B1472" s="661" t="s">
        <v>578</v>
      </c>
      <c r="C1472" s="661">
        <v>89301112</v>
      </c>
      <c r="D1472" s="740" t="s">
        <v>4351</v>
      </c>
      <c r="E1472" s="741" t="s">
        <v>2640</v>
      </c>
      <c r="F1472" s="661" t="s">
        <v>2622</v>
      </c>
      <c r="G1472" s="661" t="s">
        <v>2684</v>
      </c>
      <c r="H1472" s="661" t="s">
        <v>579</v>
      </c>
      <c r="I1472" s="661" t="s">
        <v>2717</v>
      </c>
      <c r="J1472" s="661" t="s">
        <v>2718</v>
      </c>
      <c r="K1472" s="661" t="s">
        <v>2719</v>
      </c>
      <c r="L1472" s="662">
        <v>350</v>
      </c>
      <c r="M1472" s="662">
        <v>700</v>
      </c>
      <c r="N1472" s="661">
        <v>2</v>
      </c>
      <c r="O1472" s="742">
        <v>2</v>
      </c>
      <c r="P1472" s="662">
        <v>700</v>
      </c>
      <c r="Q1472" s="677">
        <v>1</v>
      </c>
      <c r="R1472" s="661">
        <v>2</v>
      </c>
      <c r="S1472" s="677">
        <v>1</v>
      </c>
      <c r="T1472" s="742">
        <v>2</v>
      </c>
      <c r="U1472" s="700">
        <v>1</v>
      </c>
    </row>
    <row r="1473" spans="1:21" ht="14.4" customHeight="1" x14ac:dyDescent="0.3">
      <c r="A1473" s="660">
        <v>11</v>
      </c>
      <c r="B1473" s="661" t="s">
        <v>578</v>
      </c>
      <c r="C1473" s="661">
        <v>89301112</v>
      </c>
      <c r="D1473" s="740" t="s">
        <v>4351</v>
      </c>
      <c r="E1473" s="741" t="s">
        <v>2640</v>
      </c>
      <c r="F1473" s="661" t="s">
        <v>2622</v>
      </c>
      <c r="G1473" s="661" t="s">
        <v>2684</v>
      </c>
      <c r="H1473" s="661" t="s">
        <v>579</v>
      </c>
      <c r="I1473" s="661" t="s">
        <v>2691</v>
      </c>
      <c r="J1473" s="661" t="s">
        <v>2692</v>
      </c>
      <c r="K1473" s="661" t="s">
        <v>2693</v>
      </c>
      <c r="L1473" s="662">
        <v>500</v>
      </c>
      <c r="M1473" s="662">
        <v>3000</v>
      </c>
      <c r="N1473" s="661">
        <v>6</v>
      </c>
      <c r="O1473" s="742">
        <v>6</v>
      </c>
      <c r="P1473" s="662">
        <v>3000</v>
      </c>
      <c r="Q1473" s="677">
        <v>1</v>
      </c>
      <c r="R1473" s="661">
        <v>6</v>
      </c>
      <c r="S1473" s="677">
        <v>1</v>
      </c>
      <c r="T1473" s="742">
        <v>6</v>
      </c>
      <c r="U1473" s="700">
        <v>1</v>
      </c>
    </row>
    <row r="1474" spans="1:21" ht="14.4" customHeight="1" x14ac:dyDescent="0.3">
      <c r="A1474" s="660">
        <v>11</v>
      </c>
      <c r="B1474" s="661" t="s">
        <v>578</v>
      </c>
      <c r="C1474" s="661">
        <v>89301112</v>
      </c>
      <c r="D1474" s="740" t="s">
        <v>4351</v>
      </c>
      <c r="E1474" s="741" t="s">
        <v>2640</v>
      </c>
      <c r="F1474" s="661" t="s">
        <v>2622</v>
      </c>
      <c r="G1474" s="661" t="s">
        <v>2684</v>
      </c>
      <c r="H1474" s="661" t="s">
        <v>579</v>
      </c>
      <c r="I1474" s="661" t="s">
        <v>3958</v>
      </c>
      <c r="J1474" s="661" t="s">
        <v>3959</v>
      </c>
      <c r="K1474" s="661" t="s">
        <v>3960</v>
      </c>
      <c r="L1474" s="662">
        <v>350</v>
      </c>
      <c r="M1474" s="662">
        <v>350</v>
      </c>
      <c r="N1474" s="661">
        <v>1</v>
      </c>
      <c r="O1474" s="742">
        <v>1</v>
      </c>
      <c r="P1474" s="662"/>
      <c r="Q1474" s="677">
        <v>0</v>
      </c>
      <c r="R1474" s="661"/>
      <c r="S1474" s="677">
        <v>0</v>
      </c>
      <c r="T1474" s="742"/>
      <c r="U1474" s="700">
        <v>0</v>
      </c>
    </row>
    <row r="1475" spans="1:21" ht="14.4" customHeight="1" x14ac:dyDescent="0.3">
      <c r="A1475" s="660">
        <v>11</v>
      </c>
      <c r="B1475" s="661" t="s">
        <v>578</v>
      </c>
      <c r="C1475" s="661">
        <v>89301112</v>
      </c>
      <c r="D1475" s="740" t="s">
        <v>4351</v>
      </c>
      <c r="E1475" s="741" t="s">
        <v>2640</v>
      </c>
      <c r="F1475" s="661" t="s">
        <v>2622</v>
      </c>
      <c r="G1475" s="661" t="s">
        <v>2684</v>
      </c>
      <c r="H1475" s="661" t="s">
        <v>579</v>
      </c>
      <c r="I1475" s="661" t="s">
        <v>3961</v>
      </c>
      <c r="J1475" s="661" t="s">
        <v>3962</v>
      </c>
      <c r="K1475" s="661" t="s">
        <v>3963</v>
      </c>
      <c r="L1475" s="662">
        <v>750</v>
      </c>
      <c r="M1475" s="662">
        <v>750</v>
      </c>
      <c r="N1475" s="661">
        <v>1</v>
      </c>
      <c r="O1475" s="742">
        <v>1</v>
      </c>
      <c r="P1475" s="662"/>
      <c r="Q1475" s="677">
        <v>0</v>
      </c>
      <c r="R1475" s="661"/>
      <c r="S1475" s="677">
        <v>0</v>
      </c>
      <c r="T1475" s="742"/>
      <c r="U1475" s="700">
        <v>0</v>
      </c>
    </row>
    <row r="1476" spans="1:21" ht="14.4" customHeight="1" x14ac:dyDescent="0.3">
      <c r="A1476" s="660">
        <v>11</v>
      </c>
      <c r="B1476" s="661" t="s">
        <v>578</v>
      </c>
      <c r="C1476" s="661">
        <v>89301112</v>
      </c>
      <c r="D1476" s="740" t="s">
        <v>4351</v>
      </c>
      <c r="E1476" s="741" t="s">
        <v>2640</v>
      </c>
      <c r="F1476" s="661" t="s">
        <v>2622</v>
      </c>
      <c r="G1476" s="661" t="s">
        <v>2684</v>
      </c>
      <c r="H1476" s="661" t="s">
        <v>579</v>
      </c>
      <c r="I1476" s="661" t="s">
        <v>3062</v>
      </c>
      <c r="J1476" s="661" t="s">
        <v>3063</v>
      </c>
      <c r="K1476" s="661" t="s">
        <v>3064</v>
      </c>
      <c r="L1476" s="662">
        <v>1600</v>
      </c>
      <c r="M1476" s="662">
        <v>3200</v>
      </c>
      <c r="N1476" s="661">
        <v>2</v>
      </c>
      <c r="O1476" s="742">
        <v>2</v>
      </c>
      <c r="P1476" s="662">
        <v>1600</v>
      </c>
      <c r="Q1476" s="677">
        <v>0.5</v>
      </c>
      <c r="R1476" s="661">
        <v>1</v>
      </c>
      <c r="S1476" s="677">
        <v>0.5</v>
      </c>
      <c r="T1476" s="742">
        <v>1</v>
      </c>
      <c r="U1476" s="700">
        <v>0.5</v>
      </c>
    </row>
    <row r="1477" spans="1:21" ht="14.4" customHeight="1" x14ac:dyDescent="0.3">
      <c r="A1477" s="660">
        <v>11</v>
      </c>
      <c r="B1477" s="661" t="s">
        <v>578</v>
      </c>
      <c r="C1477" s="661">
        <v>89301112</v>
      </c>
      <c r="D1477" s="740" t="s">
        <v>4351</v>
      </c>
      <c r="E1477" s="741" t="s">
        <v>2640</v>
      </c>
      <c r="F1477" s="661" t="s">
        <v>2622</v>
      </c>
      <c r="G1477" s="661" t="s">
        <v>2684</v>
      </c>
      <c r="H1477" s="661" t="s">
        <v>579</v>
      </c>
      <c r="I1477" s="661" t="s">
        <v>2697</v>
      </c>
      <c r="J1477" s="661" t="s">
        <v>2698</v>
      </c>
      <c r="K1477" s="661" t="s">
        <v>2699</v>
      </c>
      <c r="L1477" s="662">
        <v>971.25</v>
      </c>
      <c r="M1477" s="662">
        <v>1942.5</v>
      </c>
      <c r="N1477" s="661">
        <v>2</v>
      </c>
      <c r="O1477" s="742">
        <v>2</v>
      </c>
      <c r="P1477" s="662">
        <v>1942.5</v>
      </c>
      <c r="Q1477" s="677">
        <v>1</v>
      </c>
      <c r="R1477" s="661">
        <v>2</v>
      </c>
      <c r="S1477" s="677">
        <v>1</v>
      </c>
      <c r="T1477" s="742">
        <v>2</v>
      </c>
      <c r="U1477" s="700">
        <v>1</v>
      </c>
    </row>
    <row r="1478" spans="1:21" ht="14.4" customHeight="1" x14ac:dyDescent="0.3">
      <c r="A1478" s="660">
        <v>11</v>
      </c>
      <c r="B1478" s="661" t="s">
        <v>578</v>
      </c>
      <c r="C1478" s="661">
        <v>89301112</v>
      </c>
      <c r="D1478" s="740" t="s">
        <v>4351</v>
      </c>
      <c r="E1478" s="741" t="s">
        <v>2640</v>
      </c>
      <c r="F1478" s="661" t="s">
        <v>2622</v>
      </c>
      <c r="G1478" s="661" t="s">
        <v>2684</v>
      </c>
      <c r="H1478" s="661" t="s">
        <v>579</v>
      </c>
      <c r="I1478" s="661" t="s">
        <v>3964</v>
      </c>
      <c r="J1478" s="661" t="s">
        <v>3965</v>
      </c>
      <c r="K1478" s="661" t="s">
        <v>3966</v>
      </c>
      <c r="L1478" s="662">
        <v>1600</v>
      </c>
      <c r="M1478" s="662">
        <v>1600</v>
      </c>
      <c r="N1478" s="661">
        <v>1</v>
      </c>
      <c r="O1478" s="742">
        <v>1</v>
      </c>
      <c r="P1478" s="662"/>
      <c r="Q1478" s="677">
        <v>0</v>
      </c>
      <c r="R1478" s="661"/>
      <c r="S1478" s="677">
        <v>0</v>
      </c>
      <c r="T1478" s="742"/>
      <c r="U1478" s="700">
        <v>0</v>
      </c>
    </row>
    <row r="1479" spans="1:21" ht="14.4" customHeight="1" x14ac:dyDescent="0.3">
      <c r="A1479" s="660">
        <v>11</v>
      </c>
      <c r="B1479" s="661" t="s">
        <v>578</v>
      </c>
      <c r="C1479" s="661">
        <v>89301112</v>
      </c>
      <c r="D1479" s="740" t="s">
        <v>4351</v>
      </c>
      <c r="E1479" s="741" t="s">
        <v>2640</v>
      </c>
      <c r="F1479" s="661" t="s">
        <v>2622</v>
      </c>
      <c r="G1479" s="661" t="s">
        <v>2684</v>
      </c>
      <c r="H1479" s="661" t="s">
        <v>579</v>
      </c>
      <c r="I1479" s="661" t="s">
        <v>3065</v>
      </c>
      <c r="J1479" s="661" t="s">
        <v>3066</v>
      </c>
      <c r="K1479" s="661" t="s">
        <v>3067</v>
      </c>
      <c r="L1479" s="662">
        <v>700</v>
      </c>
      <c r="M1479" s="662">
        <v>700</v>
      </c>
      <c r="N1479" s="661">
        <v>1</v>
      </c>
      <c r="O1479" s="742">
        <v>1</v>
      </c>
      <c r="P1479" s="662">
        <v>700</v>
      </c>
      <c r="Q1479" s="677">
        <v>1</v>
      </c>
      <c r="R1479" s="661">
        <v>1</v>
      </c>
      <c r="S1479" s="677">
        <v>1</v>
      </c>
      <c r="T1479" s="742">
        <v>1</v>
      </c>
      <c r="U1479" s="700">
        <v>1</v>
      </c>
    </row>
    <row r="1480" spans="1:21" ht="14.4" customHeight="1" x14ac:dyDescent="0.3">
      <c r="A1480" s="660">
        <v>11</v>
      </c>
      <c r="B1480" s="661" t="s">
        <v>578</v>
      </c>
      <c r="C1480" s="661">
        <v>89301112</v>
      </c>
      <c r="D1480" s="740" t="s">
        <v>4351</v>
      </c>
      <c r="E1480" s="741" t="s">
        <v>2640</v>
      </c>
      <c r="F1480" s="661" t="s">
        <v>2622</v>
      </c>
      <c r="G1480" s="661" t="s">
        <v>2684</v>
      </c>
      <c r="H1480" s="661" t="s">
        <v>579</v>
      </c>
      <c r="I1480" s="661" t="s">
        <v>3068</v>
      </c>
      <c r="J1480" s="661" t="s">
        <v>3069</v>
      </c>
      <c r="K1480" s="661" t="s">
        <v>3070</v>
      </c>
      <c r="L1480" s="662">
        <v>180</v>
      </c>
      <c r="M1480" s="662">
        <v>180</v>
      </c>
      <c r="N1480" s="661">
        <v>1</v>
      </c>
      <c r="O1480" s="742">
        <v>1</v>
      </c>
      <c r="P1480" s="662">
        <v>180</v>
      </c>
      <c r="Q1480" s="677">
        <v>1</v>
      </c>
      <c r="R1480" s="661">
        <v>1</v>
      </c>
      <c r="S1480" s="677">
        <v>1</v>
      </c>
      <c r="T1480" s="742">
        <v>1</v>
      </c>
      <c r="U1480" s="700">
        <v>1</v>
      </c>
    </row>
    <row r="1481" spans="1:21" ht="14.4" customHeight="1" x14ac:dyDescent="0.3">
      <c r="A1481" s="660">
        <v>11</v>
      </c>
      <c r="B1481" s="661" t="s">
        <v>578</v>
      </c>
      <c r="C1481" s="661">
        <v>89301112</v>
      </c>
      <c r="D1481" s="740" t="s">
        <v>4351</v>
      </c>
      <c r="E1481" s="741" t="s">
        <v>2640</v>
      </c>
      <c r="F1481" s="661" t="s">
        <v>2622</v>
      </c>
      <c r="G1481" s="661" t="s">
        <v>2684</v>
      </c>
      <c r="H1481" s="661" t="s">
        <v>579</v>
      </c>
      <c r="I1481" s="661" t="s">
        <v>3196</v>
      </c>
      <c r="J1481" s="661" t="s">
        <v>3197</v>
      </c>
      <c r="K1481" s="661" t="s">
        <v>3198</v>
      </c>
      <c r="L1481" s="662">
        <v>250</v>
      </c>
      <c r="M1481" s="662">
        <v>1000</v>
      </c>
      <c r="N1481" s="661">
        <v>4</v>
      </c>
      <c r="O1481" s="742">
        <v>4</v>
      </c>
      <c r="P1481" s="662">
        <v>750</v>
      </c>
      <c r="Q1481" s="677">
        <v>0.75</v>
      </c>
      <c r="R1481" s="661">
        <v>3</v>
      </c>
      <c r="S1481" s="677">
        <v>0.75</v>
      </c>
      <c r="T1481" s="742">
        <v>3</v>
      </c>
      <c r="U1481" s="700">
        <v>0.75</v>
      </c>
    </row>
    <row r="1482" spans="1:21" ht="14.4" customHeight="1" x14ac:dyDescent="0.3">
      <c r="A1482" s="660">
        <v>11</v>
      </c>
      <c r="B1482" s="661" t="s">
        <v>578</v>
      </c>
      <c r="C1482" s="661">
        <v>89301112</v>
      </c>
      <c r="D1482" s="740" t="s">
        <v>4351</v>
      </c>
      <c r="E1482" s="741" t="s">
        <v>2640</v>
      </c>
      <c r="F1482" s="661" t="s">
        <v>2622</v>
      </c>
      <c r="G1482" s="661" t="s">
        <v>2684</v>
      </c>
      <c r="H1482" s="661" t="s">
        <v>579</v>
      </c>
      <c r="I1482" s="661" t="s">
        <v>3202</v>
      </c>
      <c r="J1482" s="661" t="s">
        <v>3203</v>
      </c>
      <c r="K1482" s="661"/>
      <c r="L1482" s="662">
        <v>750</v>
      </c>
      <c r="M1482" s="662">
        <v>1500</v>
      </c>
      <c r="N1482" s="661">
        <v>2</v>
      </c>
      <c r="O1482" s="742">
        <v>2</v>
      </c>
      <c r="P1482" s="662">
        <v>1500</v>
      </c>
      <c r="Q1482" s="677">
        <v>1</v>
      </c>
      <c r="R1482" s="661">
        <v>2</v>
      </c>
      <c r="S1482" s="677">
        <v>1</v>
      </c>
      <c r="T1482" s="742">
        <v>2</v>
      </c>
      <c r="U1482" s="700">
        <v>1</v>
      </c>
    </row>
    <row r="1483" spans="1:21" ht="14.4" customHeight="1" x14ac:dyDescent="0.3">
      <c r="A1483" s="660">
        <v>11</v>
      </c>
      <c r="B1483" s="661" t="s">
        <v>578</v>
      </c>
      <c r="C1483" s="661">
        <v>89301112</v>
      </c>
      <c r="D1483" s="740" t="s">
        <v>4351</v>
      </c>
      <c r="E1483" s="741" t="s">
        <v>2640</v>
      </c>
      <c r="F1483" s="661" t="s">
        <v>2622</v>
      </c>
      <c r="G1483" s="661" t="s">
        <v>2684</v>
      </c>
      <c r="H1483" s="661" t="s">
        <v>579</v>
      </c>
      <c r="I1483" s="661" t="s">
        <v>2925</v>
      </c>
      <c r="J1483" s="661" t="s">
        <v>2926</v>
      </c>
      <c r="K1483" s="661"/>
      <c r="L1483" s="662">
        <v>600</v>
      </c>
      <c r="M1483" s="662">
        <v>600</v>
      </c>
      <c r="N1483" s="661">
        <v>1</v>
      </c>
      <c r="O1483" s="742">
        <v>1</v>
      </c>
      <c r="P1483" s="662">
        <v>600</v>
      </c>
      <c r="Q1483" s="677">
        <v>1</v>
      </c>
      <c r="R1483" s="661">
        <v>1</v>
      </c>
      <c r="S1483" s="677">
        <v>1</v>
      </c>
      <c r="T1483" s="742">
        <v>1</v>
      </c>
      <c r="U1483" s="700">
        <v>1</v>
      </c>
    </row>
    <row r="1484" spans="1:21" ht="14.4" customHeight="1" x14ac:dyDescent="0.3">
      <c r="A1484" s="660">
        <v>11</v>
      </c>
      <c r="B1484" s="661" t="s">
        <v>578</v>
      </c>
      <c r="C1484" s="661">
        <v>89301112</v>
      </c>
      <c r="D1484" s="740" t="s">
        <v>4351</v>
      </c>
      <c r="E1484" s="741" t="s">
        <v>2640</v>
      </c>
      <c r="F1484" s="661" t="s">
        <v>2622</v>
      </c>
      <c r="G1484" s="661" t="s">
        <v>2684</v>
      </c>
      <c r="H1484" s="661" t="s">
        <v>579</v>
      </c>
      <c r="I1484" s="661" t="s">
        <v>3204</v>
      </c>
      <c r="J1484" s="661" t="s">
        <v>3205</v>
      </c>
      <c r="K1484" s="661" t="s">
        <v>3206</v>
      </c>
      <c r="L1484" s="662">
        <v>600</v>
      </c>
      <c r="M1484" s="662">
        <v>1200</v>
      </c>
      <c r="N1484" s="661">
        <v>2</v>
      </c>
      <c r="O1484" s="742">
        <v>2</v>
      </c>
      <c r="P1484" s="662">
        <v>600</v>
      </c>
      <c r="Q1484" s="677">
        <v>0.5</v>
      </c>
      <c r="R1484" s="661">
        <v>1</v>
      </c>
      <c r="S1484" s="677">
        <v>0.5</v>
      </c>
      <c r="T1484" s="742">
        <v>1</v>
      </c>
      <c r="U1484" s="700">
        <v>0.5</v>
      </c>
    </row>
    <row r="1485" spans="1:21" ht="14.4" customHeight="1" x14ac:dyDescent="0.3">
      <c r="A1485" s="660">
        <v>11</v>
      </c>
      <c r="B1485" s="661" t="s">
        <v>578</v>
      </c>
      <c r="C1485" s="661">
        <v>89301112</v>
      </c>
      <c r="D1485" s="740" t="s">
        <v>4351</v>
      </c>
      <c r="E1485" s="741" t="s">
        <v>2640</v>
      </c>
      <c r="F1485" s="661" t="s">
        <v>2622</v>
      </c>
      <c r="G1485" s="661" t="s">
        <v>2684</v>
      </c>
      <c r="H1485" s="661" t="s">
        <v>579</v>
      </c>
      <c r="I1485" s="661" t="s">
        <v>3967</v>
      </c>
      <c r="J1485" s="661" t="s">
        <v>3968</v>
      </c>
      <c r="K1485" s="661" t="s">
        <v>3969</v>
      </c>
      <c r="L1485" s="662">
        <v>180</v>
      </c>
      <c r="M1485" s="662">
        <v>540</v>
      </c>
      <c r="N1485" s="661">
        <v>3</v>
      </c>
      <c r="O1485" s="742">
        <v>3</v>
      </c>
      <c r="P1485" s="662">
        <v>540</v>
      </c>
      <c r="Q1485" s="677">
        <v>1</v>
      </c>
      <c r="R1485" s="661">
        <v>3</v>
      </c>
      <c r="S1485" s="677">
        <v>1</v>
      </c>
      <c r="T1485" s="742">
        <v>3</v>
      </c>
      <c r="U1485" s="700">
        <v>1</v>
      </c>
    </row>
    <row r="1486" spans="1:21" ht="14.4" customHeight="1" x14ac:dyDescent="0.3">
      <c r="A1486" s="660">
        <v>11</v>
      </c>
      <c r="B1486" s="661" t="s">
        <v>578</v>
      </c>
      <c r="C1486" s="661">
        <v>89301112</v>
      </c>
      <c r="D1486" s="740" t="s">
        <v>4351</v>
      </c>
      <c r="E1486" s="741" t="s">
        <v>2640</v>
      </c>
      <c r="F1486" s="661" t="s">
        <v>2622</v>
      </c>
      <c r="G1486" s="661" t="s">
        <v>2684</v>
      </c>
      <c r="H1486" s="661" t="s">
        <v>579</v>
      </c>
      <c r="I1486" s="661" t="s">
        <v>3802</v>
      </c>
      <c r="J1486" s="661" t="s">
        <v>2928</v>
      </c>
      <c r="K1486" s="661" t="s">
        <v>3803</v>
      </c>
      <c r="L1486" s="662">
        <v>3000</v>
      </c>
      <c r="M1486" s="662">
        <v>3000</v>
      </c>
      <c r="N1486" s="661">
        <v>1</v>
      </c>
      <c r="O1486" s="742">
        <v>1</v>
      </c>
      <c r="P1486" s="662"/>
      <c r="Q1486" s="677">
        <v>0</v>
      </c>
      <c r="R1486" s="661"/>
      <c r="S1486" s="677">
        <v>0</v>
      </c>
      <c r="T1486" s="742"/>
      <c r="U1486" s="700">
        <v>0</v>
      </c>
    </row>
    <row r="1487" spans="1:21" ht="14.4" customHeight="1" x14ac:dyDescent="0.3">
      <c r="A1487" s="660">
        <v>11</v>
      </c>
      <c r="B1487" s="661" t="s">
        <v>578</v>
      </c>
      <c r="C1487" s="661">
        <v>89301112</v>
      </c>
      <c r="D1487" s="740" t="s">
        <v>4351</v>
      </c>
      <c r="E1487" s="741" t="s">
        <v>2640</v>
      </c>
      <c r="F1487" s="661" t="s">
        <v>2622</v>
      </c>
      <c r="G1487" s="661" t="s">
        <v>2684</v>
      </c>
      <c r="H1487" s="661" t="s">
        <v>579</v>
      </c>
      <c r="I1487" s="661" t="s">
        <v>3210</v>
      </c>
      <c r="J1487" s="661" t="s">
        <v>3211</v>
      </c>
      <c r="K1487" s="661"/>
      <c r="L1487" s="662">
        <v>705.67</v>
      </c>
      <c r="M1487" s="662">
        <v>705.67</v>
      </c>
      <c r="N1487" s="661">
        <v>1</v>
      </c>
      <c r="O1487" s="742">
        <v>1</v>
      </c>
      <c r="P1487" s="662">
        <v>705.67</v>
      </c>
      <c r="Q1487" s="677">
        <v>1</v>
      </c>
      <c r="R1487" s="661">
        <v>1</v>
      </c>
      <c r="S1487" s="677">
        <v>1</v>
      </c>
      <c r="T1487" s="742">
        <v>1</v>
      </c>
      <c r="U1487" s="700">
        <v>1</v>
      </c>
    </row>
    <row r="1488" spans="1:21" ht="14.4" customHeight="1" x14ac:dyDescent="0.3">
      <c r="A1488" s="660">
        <v>11</v>
      </c>
      <c r="B1488" s="661" t="s">
        <v>578</v>
      </c>
      <c r="C1488" s="661">
        <v>89301112</v>
      </c>
      <c r="D1488" s="740" t="s">
        <v>4351</v>
      </c>
      <c r="E1488" s="741" t="s">
        <v>2640</v>
      </c>
      <c r="F1488" s="661" t="s">
        <v>2622</v>
      </c>
      <c r="G1488" s="661" t="s">
        <v>2684</v>
      </c>
      <c r="H1488" s="661" t="s">
        <v>579</v>
      </c>
      <c r="I1488" s="661" t="s">
        <v>2927</v>
      </c>
      <c r="J1488" s="661" t="s">
        <v>2928</v>
      </c>
      <c r="K1488" s="661" t="s">
        <v>2929</v>
      </c>
      <c r="L1488" s="662">
        <v>1600</v>
      </c>
      <c r="M1488" s="662">
        <v>3200</v>
      </c>
      <c r="N1488" s="661">
        <v>2</v>
      </c>
      <c r="O1488" s="742">
        <v>2</v>
      </c>
      <c r="P1488" s="662">
        <v>3200</v>
      </c>
      <c r="Q1488" s="677">
        <v>1</v>
      </c>
      <c r="R1488" s="661">
        <v>2</v>
      </c>
      <c r="S1488" s="677">
        <v>1</v>
      </c>
      <c r="T1488" s="742">
        <v>2</v>
      </c>
      <c r="U1488" s="700">
        <v>1</v>
      </c>
    </row>
    <row r="1489" spans="1:21" ht="14.4" customHeight="1" x14ac:dyDescent="0.3">
      <c r="A1489" s="660">
        <v>11</v>
      </c>
      <c r="B1489" s="661" t="s">
        <v>578</v>
      </c>
      <c r="C1489" s="661">
        <v>89301112</v>
      </c>
      <c r="D1489" s="740" t="s">
        <v>4351</v>
      </c>
      <c r="E1489" s="741" t="s">
        <v>2640</v>
      </c>
      <c r="F1489" s="661" t="s">
        <v>2622</v>
      </c>
      <c r="G1489" s="661" t="s">
        <v>2684</v>
      </c>
      <c r="H1489" s="661" t="s">
        <v>579</v>
      </c>
      <c r="I1489" s="661" t="s">
        <v>3825</v>
      </c>
      <c r="J1489" s="661" t="s">
        <v>3826</v>
      </c>
      <c r="K1489" s="661" t="s">
        <v>3827</v>
      </c>
      <c r="L1489" s="662">
        <v>350</v>
      </c>
      <c r="M1489" s="662">
        <v>350</v>
      </c>
      <c r="N1489" s="661">
        <v>1</v>
      </c>
      <c r="O1489" s="742">
        <v>1</v>
      </c>
      <c r="P1489" s="662">
        <v>350</v>
      </c>
      <c r="Q1489" s="677">
        <v>1</v>
      </c>
      <c r="R1489" s="661">
        <v>1</v>
      </c>
      <c r="S1489" s="677">
        <v>1</v>
      </c>
      <c r="T1489" s="742">
        <v>1</v>
      </c>
      <c r="U1489" s="700">
        <v>1</v>
      </c>
    </row>
    <row r="1490" spans="1:21" ht="14.4" customHeight="1" x14ac:dyDescent="0.3">
      <c r="A1490" s="660">
        <v>11</v>
      </c>
      <c r="B1490" s="661" t="s">
        <v>578</v>
      </c>
      <c r="C1490" s="661">
        <v>89301112</v>
      </c>
      <c r="D1490" s="740" t="s">
        <v>4351</v>
      </c>
      <c r="E1490" s="741" t="s">
        <v>2640</v>
      </c>
      <c r="F1490" s="661" t="s">
        <v>2622</v>
      </c>
      <c r="G1490" s="661" t="s">
        <v>2684</v>
      </c>
      <c r="H1490" s="661" t="s">
        <v>579</v>
      </c>
      <c r="I1490" s="661" t="s">
        <v>3602</v>
      </c>
      <c r="J1490" s="661" t="s">
        <v>3603</v>
      </c>
      <c r="K1490" s="661" t="s">
        <v>3201</v>
      </c>
      <c r="L1490" s="662">
        <v>100</v>
      </c>
      <c r="M1490" s="662">
        <v>200</v>
      </c>
      <c r="N1490" s="661">
        <v>2</v>
      </c>
      <c r="O1490" s="742">
        <v>2</v>
      </c>
      <c r="P1490" s="662">
        <v>200</v>
      </c>
      <c r="Q1490" s="677">
        <v>1</v>
      </c>
      <c r="R1490" s="661">
        <v>2</v>
      </c>
      <c r="S1490" s="677">
        <v>1</v>
      </c>
      <c r="T1490" s="742">
        <v>2</v>
      </c>
      <c r="U1490" s="700">
        <v>1</v>
      </c>
    </row>
    <row r="1491" spans="1:21" ht="14.4" customHeight="1" x14ac:dyDescent="0.3">
      <c r="A1491" s="660">
        <v>11</v>
      </c>
      <c r="B1491" s="661" t="s">
        <v>578</v>
      </c>
      <c r="C1491" s="661">
        <v>89301112</v>
      </c>
      <c r="D1491" s="740" t="s">
        <v>4351</v>
      </c>
      <c r="E1491" s="741" t="s">
        <v>2640</v>
      </c>
      <c r="F1491" s="661" t="s">
        <v>2622</v>
      </c>
      <c r="G1491" s="661" t="s">
        <v>2684</v>
      </c>
      <c r="H1491" s="661" t="s">
        <v>579</v>
      </c>
      <c r="I1491" s="661" t="s">
        <v>3970</v>
      </c>
      <c r="J1491" s="661" t="s">
        <v>3971</v>
      </c>
      <c r="K1491" s="661" t="s">
        <v>3972</v>
      </c>
      <c r="L1491" s="662">
        <v>350</v>
      </c>
      <c r="M1491" s="662">
        <v>350</v>
      </c>
      <c r="N1491" s="661">
        <v>1</v>
      </c>
      <c r="O1491" s="742">
        <v>1</v>
      </c>
      <c r="P1491" s="662">
        <v>350</v>
      </c>
      <c r="Q1491" s="677">
        <v>1</v>
      </c>
      <c r="R1491" s="661">
        <v>1</v>
      </c>
      <c r="S1491" s="677">
        <v>1</v>
      </c>
      <c r="T1491" s="742">
        <v>1</v>
      </c>
      <c r="U1491" s="700">
        <v>1</v>
      </c>
    </row>
    <row r="1492" spans="1:21" ht="14.4" customHeight="1" x14ac:dyDescent="0.3">
      <c r="A1492" s="660">
        <v>11</v>
      </c>
      <c r="B1492" s="661" t="s">
        <v>578</v>
      </c>
      <c r="C1492" s="661">
        <v>89301112</v>
      </c>
      <c r="D1492" s="740" t="s">
        <v>4351</v>
      </c>
      <c r="E1492" s="741" t="s">
        <v>2640</v>
      </c>
      <c r="F1492" s="661" t="s">
        <v>2622</v>
      </c>
      <c r="G1492" s="661" t="s">
        <v>2684</v>
      </c>
      <c r="H1492" s="661" t="s">
        <v>579</v>
      </c>
      <c r="I1492" s="661" t="s">
        <v>3214</v>
      </c>
      <c r="J1492" s="661" t="s">
        <v>3215</v>
      </c>
      <c r="K1492" s="661" t="s">
        <v>3216</v>
      </c>
      <c r="L1492" s="662">
        <v>1243.8699999999999</v>
      </c>
      <c r="M1492" s="662">
        <v>1243.8699999999999</v>
      </c>
      <c r="N1492" s="661">
        <v>1</v>
      </c>
      <c r="O1492" s="742">
        <v>1</v>
      </c>
      <c r="P1492" s="662">
        <v>1243.8699999999999</v>
      </c>
      <c r="Q1492" s="677">
        <v>1</v>
      </c>
      <c r="R1492" s="661">
        <v>1</v>
      </c>
      <c r="S1492" s="677">
        <v>1</v>
      </c>
      <c r="T1492" s="742">
        <v>1</v>
      </c>
      <c r="U1492" s="700">
        <v>1</v>
      </c>
    </row>
    <row r="1493" spans="1:21" ht="14.4" customHeight="1" x14ac:dyDescent="0.3">
      <c r="A1493" s="660">
        <v>11</v>
      </c>
      <c r="B1493" s="661" t="s">
        <v>578</v>
      </c>
      <c r="C1493" s="661">
        <v>89301112</v>
      </c>
      <c r="D1493" s="740" t="s">
        <v>4351</v>
      </c>
      <c r="E1493" s="741" t="s">
        <v>2640</v>
      </c>
      <c r="F1493" s="661" t="s">
        <v>2622</v>
      </c>
      <c r="G1493" s="661" t="s">
        <v>2684</v>
      </c>
      <c r="H1493" s="661" t="s">
        <v>579</v>
      </c>
      <c r="I1493" s="661" t="s">
        <v>3973</v>
      </c>
      <c r="J1493" s="661" t="s">
        <v>3974</v>
      </c>
      <c r="K1493" s="661"/>
      <c r="L1493" s="662">
        <v>112.97</v>
      </c>
      <c r="M1493" s="662">
        <v>112.97</v>
      </c>
      <c r="N1493" s="661">
        <v>1</v>
      </c>
      <c r="O1493" s="742">
        <v>1</v>
      </c>
      <c r="P1493" s="662"/>
      <c r="Q1493" s="677">
        <v>0</v>
      </c>
      <c r="R1493" s="661"/>
      <c r="S1493" s="677">
        <v>0</v>
      </c>
      <c r="T1493" s="742"/>
      <c r="U1493" s="700">
        <v>0</v>
      </c>
    </row>
    <row r="1494" spans="1:21" ht="14.4" customHeight="1" x14ac:dyDescent="0.3">
      <c r="A1494" s="660">
        <v>11</v>
      </c>
      <c r="B1494" s="661" t="s">
        <v>578</v>
      </c>
      <c r="C1494" s="661">
        <v>89301112</v>
      </c>
      <c r="D1494" s="740" t="s">
        <v>4351</v>
      </c>
      <c r="E1494" s="741" t="s">
        <v>2640</v>
      </c>
      <c r="F1494" s="661" t="s">
        <v>2622</v>
      </c>
      <c r="G1494" s="661" t="s">
        <v>2684</v>
      </c>
      <c r="H1494" s="661" t="s">
        <v>579</v>
      </c>
      <c r="I1494" s="661" t="s">
        <v>3975</v>
      </c>
      <c r="J1494" s="661" t="s">
        <v>3976</v>
      </c>
      <c r="K1494" s="661" t="s">
        <v>3977</v>
      </c>
      <c r="L1494" s="662">
        <v>350</v>
      </c>
      <c r="M1494" s="662">
        <v>350</v>
      </c>
      <c r="N1494" s="661">
        <v>1</v>
      </c>
      <c r="O1494" s="742">
        <v>1</v>
      </c>
      <c r="P1494" s="662"/>
      <c r="Q1494" s="677">
        <v>0</v>
      </c>
      <c r="R1494" s="661"/>
      <c r="S1494" s="677">
        <v>0</v>
      </c>
      <c r="T1494" s="742"/>
      <c r="U1494" s="700">
        <v>0</v>
      </c>
    </row>
    <row r="1495" spans="1:21" ht="14.4" customHeight="1" x14ac:dyDescent="0.3">
      <c r="A1495" s="660">
        <v>11</v>
      </c>
      <c r="B1495" s="661" t="s">
        <v>578</v>
      </c>
      <c r="C1495" s="661">
        <v>89301112</v>
      </c>
      <c r="D1495" s="740" t="s">
        <v>4351</v>
      </c>
      <c r="E1495" s="741" t="s">
        <v>2640</v>
      </c>
      <c r="F1495" s="661" t="s">
        <v>2622</v>
      </c>
      <c r="G1495" s="661" t="s">
        <v>2684</v>
      </c>
      <c r="H1495" s="661" t="s">
        <v>579</v>
      </c>
      <c r="I1495" s="661" t="s">
        <v>3978</v>
      </c>
      <c r="J1495" s="661" t="s">
        <v>3979</v>
      </c>
      <c r="K1495" s="661" t="s">
        <v>3980</v>
      </c>
      <c r="L1495" s="662">
        <v>2009.8</v>
      </c>
      <c r="M1495" s="662">
        <v>2009.8</v>
      </c>
      <c r="N1495" s="661">
        <v>1</v>
      </c>
      <c r="O1495" s="742">
        <v>1</v>
      </c>
      <c r="P1495" s="662"/>
      <c r="Q1495" s="677">
        <v>0</v>
      </c>
      <c r="R1495" s="661"/>
      <c r="S1495" s="677">
        <v>0</v>
      </c>
      <c r="T1495" s="742"/>
      <c r="U1495" s="700">
        <v>0</v>
      </c>
    </row>
    <row r="1496" spans="1:21" ht="14.4" customHeight="1" x14ac:dyDescent="0.3">
      <c r="A1496" s="660">
        <v>11</v>
      </c>
      <c r="B1496" s="661" t="s">
        <v>578</v>
      </c>
      <c r="C1496" s="661">
        <v>89301112</v>
      </c>
      <c r="D1496" s="740" t="s">
        <v>4351</v>
      </c>
      <c r="E1496" s="741" t="s">
        <v>2640</v>
      </c>
      <c r="F1496" s="661" t="s">
        <v>2622</v>
      </c>
      <c r="G1496" s="661" t="s">
        <v>2684</v>
      </c>
      <c r="H1496" s="661" t="s">
        <v>579</v>
      </c>
      <c r="I1496" s="661" t="s">
        <v>3981</v>
      </c>
      <c r="J1496" s="661" t="s">
        <v>3982</v>
      </c>
      <c r="K1496" s="661" t="s">
        <v>3983</v>
      </c>
      <c r="L1496" s="662">
        <v>500</v>
      </c>
      <c r="M1496" s="662">
        <v>500</v>
      </c>
      <c r="N1496" s="661">
        <v>1</v>
      </c>
      <c r="O1496" s="742">
        <v>1</v>
      </c>
      <c r="P1496" s="662"/>
      <c r="Q1496" s="677">
        <v>0</v>
      </c>
      <c r="R1496" s="661"/>
      <c r="S1496" s="677">
        <v>0</v>
      </c>
      <c r="T1496" s="742"/>
      <c r="U1496" s="700">
        <v>0</v>
      </c>
    </row>
    <row r="1497" spans="1:21" ht="14.4" customHeight="1" x14ac:dyDescent="0.3">
      <c r="A1497" s="660">
        <v>11</v>
      </c>
      <c r="B1497" s="661" t="s">
        <v>578</v>
      </c>
      <c r="C1497" s="661">
        <v>89301112</v>
      </c>
      <c r="D1497" s="740" t="s">
        <v>4351</v>
      </c>
      <c r="E1497" s="741" t="s">
        <v>2640</v>
      </c>
      <c r="F1497" s="661" t="s">
        <v>2622</v>
      </c>
      <c r="G1497" s="661" t="s">
        <v>2684</v>
      </c>
      <c r="H1497" s="661" t="s">
        <v>579</v>
      </c>
      <c r="I1497" s="661" t="s">
        <v>3984</v>
      </c>
      <c r="J1497" s="661" t="s">
        <v>3985</v>
      </c>
      <c r="K1497" s="661" t="s">
        <v>3986</v>
      </c>
      <c r="L1497" s="662">
        <v>1600</v>
      </c>
      <c r="M1497" s="662">
        <v>1600</v>
      </c>
      <c r="N1497" s="661">
        <v>1</v>
      </c>
      <c r="O1497" s="742">
        <v>1</v>
      </c>
      <c r="P1497" s="662"/>
      <c r="Q1497" s="677">
        <v>0</v>
      </c>
      <c r="R1497" s="661"/>
      <c r="S1497" s="677">
        <v>0</v>
      </c>
      <c r="T1497" s="742"/>
      <c r="U1497" s="700">
        <v>0</v>
      </c>
    </row>
    <row r="1498" spans="1:21" ht="14.4" customHeight="1" x14ac:dyDescent="0.3">
      <c r="A1498" s="660">
        <v>11</v>
      </c>
      <c r="B1498" s="661" t="s">
        <v>578</v>
      </c>
      <c r="C1498" s="661">
        <v>89301112</v>
      </c>
      <c r="D1498" s="740" t="s">
        <v>4351</v>
      </c>
      <c r="E1498" s="741" t="s">
        <v>2640</v>
      </c>
      <c r="F1498" s="661" t="s">
        <v>2622</v>
      </c>
      <c r="G1498" s="661" t="s">
        <v>2684</v>
      </c>
      <c r="H1498" s="661" t="s">
        <v>579</v>
      </c>
      <c r="I1498" s="661" t="s">
        <v>3987</v>
      </c>
      <c r="J1498" s="661" t="s">
        <v>3988</v>
      </c>
      <c r="K1498" s="661" t="s">
        <v>3989</v>
      </c>
      <c r="L1498" s="662">
        <v>750</v>
      </c>
      <c r="M1498" s="662">
        <v>750</v>
      </c>
      <c r="N1498" s="661">
        <v>1</v>
      </c>
      <c r="O1498" s="742">
        <v>1</v>
      </c>
      <c r="P1498" s="662"/>
      <c r="Q1498" s="677">
        <v>0</v>
      </c>
      <c r="R1498" s="661"/>
      <c r="S1498" s="677">
        <v>0</v>
      </c>
      <c r="T1498" s="742"/>
      <c r="U1498" s="700">
        <v>0</v>
      </c>
    </row>
    <row r="1499" spans="1:21" ht="14.4" customHeight="1" x14ac:dyDescent="0.3">
      <c r="A1499" s="660">
        <v>11</v>
      </c>
      <c r="B1499" s="661" t="s">
        <v>578</v>
      </c>
      <c r="C1499" s="661">
        <v>89301112</v>
      </c>
      <c r="D1499" s="740" t="s">
        <v>4351</v>
      </c>
      <c r="E1499" s="741" t="s">
        <v>2640</v>
      </c>
      <c r="F1499" s="661" t="s">
        <v>2622</v>
      </c>
      <c r="G1499" s="661" t="s">
        <v>3220</v>
      </c>
      <c r="H1499" s="661" t="s">
        <v>579</v>
      </c>
      <c r="I1499" s="661" t="s">
        <v>2903</v>
      </c>
      <c r="J1499" s="661" t="s">
        <v>2904</v>
      </c>
      <c r="K1499" s="661" t="s">
        <v>2905</v>
      </c>
      <c r="L1499" s="662">
        <v>35.75</v>
      </c>
      <c r="M1499" s="662">
        <v>143</v>
      </c>
      <c r="N1499" s="661">
        <v>4</v>
      </c>
      <c r="O1499" s="742">
        <v>3</v>
      </c>
      <c r="P1499" s="662">
        <v>143</v>
      </c>
      <c r="Q1499" s="677">
        <v>1</v>
      </c>
      <c r="R1499" s="661">
        <v>4</v>
      </c>
      <c r="S1499" s="677">
        <v>1</v>
      </c>
      <c r="T1499" s="742">
        <v>3</v>
      </c>
      <c r="U1499" s="700">
        <v>1</v>
      </c>
    </row>
    <row r="1500" spans="1:21" ht="14.4" customHeight="1" x14ac:dyDescent="0.3">
      <c r="A1500" s="660">
        <v>11</v>
      </c>
      <c r="B1500" s="661" t="s">
        <v>578</v>
      </c>
      <c r="C1500" s="661">
        <v>89301112</v>
      </c>
      <c r="D1500" s="740" t="s">
        <v>4351</v>
      </c>
      <c r="E1500" s="741" t="s">
        <v>2640</v>
      </c>
      <c r="F1500" s="661" t="s">
        <v>2622</v>
      </c>
      <c r="G1500" s="661" t="s">
        <v>2720</v>
      </c>
      <c r="H1500" s="661" t="s">
        <v>579</v>
      </c>
      <c r="I1500" s="661" t="s">
        <v>2685</v>
      </c>
      <c r="J1500" s="661" t="s">
        <v>2686</v>
      </c>
      <c r="K1500" s="661" t="s">
        <v>2687</v>
      </c>
      <c r="L1500" s="662">
        <v>492.18</v>
      </c>
      <c r="M1500" s="662">
        <v>492.18</v>
      </c>
      <c r="N1500" s="661">
        <v>1</v>
      </c>
      <c r="O1500" s="742">
        <v>1</v>
      </c>
      <c r="P1500" s="662">
        <v>492.18</v>
      </c>
      <c r="Q1500" s="677">
        <v>1</v>
      </c>
      <c r="R1500" s="661">
        <v>1</v>
      </c>
      <c r="S1500" s="677">
        <v>1</v>
      </c>
      <c r="T1500" s="742">
        <v>1</v>
      </c>
      <c r="U1500" s="700">
        <v>1</v>
      </c>
    </row>
    <row r="1501" spans="1:21" ht="14.4" customHeight="1" x14ac:dyDescent="0.3">
      <c r="A1501" s="660">
        <v>11</v>
      </c>
      <c r="B1501" s="661" t="s">
        <v>578</v>
      </c>
      <c r="C1501" s="661">
        <v>89301112</v>
      </c>
      <c r="D1501" s="740" t="s">
        <v>4351</v>
      </c>
      <c r="E1501" s="741" t="s">
        <v>2640</v>
      </c>
      <c r="F1501" s="661" t="s">
        <v>2622</v>
      </c>
      <c r="G1501" s="661" t="s">
        <v>2720</v>
      </c>
      <c r="H1501" s="661" t="s">
        <v>579</v>
      </c>
      <c r="I1501" s="661" t="s">
        <v>674</v>
      </c>
      <c r="J1501" s="661" t="s">
        <v>2839</v>
      </c>
      <c r="K1501" s="661" t="s">
        <v>2840</v>
      </c>
      <c r="L1501" s="662">
        <v>748.12</v>
      </c>
      <c r="M1501" s="662">
        <v>2992.48</v>
      </c>
      <c r="N1501" s="661">
        <v>4</v>
      </c>
      <c r="O1501" s="742">
        <v>4</v>
      </c>
      <c r="P1501" s="662">
        <v>2992.48</v>
      </c>
      <c r="Q1501" s="677">
        <v>1</v>
      </c>
      <c r="R1501" s="661">
        <v>4</v>
      </c>
      <c r="S1501" s="677">
        <v>1</v>
      </c>
      <c r="T1501" s="742">
        <v>4</v>
      </c>
      <c r="U1501" s="700">
        <v>1</v>
      </c>
    </row>
    <row r="1502" spans="1:21" ht="14.4" customHeight="1" x14ac:dyDescent="0.3">
      <c r="A1502" s="660">
        <v>11</v>
      </c>
      <c r="B1502" s="661" t="s">
        <v>578</v>
      </c>
      <c r="C1502" s="661">
        <v>89301112</v>
      </c>
      <c r="D1502" s="740" t="s">
        <v>4351</v>
      </c>
      <c r="E1502" s="741" t="s">
        <v>2640</v>
      </c>
      <c r="F1502" s="661" t="s">
        <v>2622</v>
      </c>
      <c r="G1502" s="661" t="s">
        <v>2720</v>
      </c>
      <c r="H1502" s="661" t="s">
        <v>579</v>
      </c>
      <c r="I1502" s="661" t="s">
        <v>3325</v>
      </c>
      <c r="J1502" s="661" t="s">
        <v>3326</v>
      </c>
      <c r="K1502" s="661" t="s">
        <v>3327</v>
      </c>
      <c r="L1502" s="662">
        <v>682.33</v>
      </c>
      <c r="M1502" s="662">
        <v>682.33</v>
      </c>
      <c r="N1502" s="661">
        <v>1</v>
      </c>
      <c r="O1502" s="742">
        <v>1</v>
      </c>
      <c r="P1502" s="662">
        <v>682.33</v>
      </c>
      <c r="Q1502" s="677">
        <v>1</v>
      </c>
      <c r="R1502" s="661">
        <v>1</v>
      </c>
      <c r="S1502" s="677">
        <v>1</v>
      </c>
      <c r="T1502" s="742">
        <v>1</v>
      </c>
      <c r="U1502" s="700">
        <v>1</v>
      </c>
    </row>
    <row r="1503" spans="1:21" ht="14.4" customHeight="1" x14ac:dyDescent="0.3">
      <c r="A1503" s="660">
        <v>11</v>
      </c>
      <c r="B1503" s="661" t="s">
        <v>578</v>
      </c>
      <c r="C1503" s="661">
        <v>89301112</v>
      </c>
      <c r="D1503" s="740" t="s">
        <v>4351</v>
      </c>
      <c r="E1503" s="741" t="s">
        <v>2640</v>
      </c>
      <c r="F1503" s="661" t="s">
        <v>2622</v>
      </c>
      <c r="G1503" s="661" t="s">
        <v>2720</v>
      </c>
      <c r="H1503" s="661" t="s">
        <v>579</v>
      </c>
      <c r="I1503" s="661" t="s">
        <v>3573</v>
      </c>
      <c r="J1503" s="661" t="s">
        <v>3574</v>
      </c>
      <c r="K1503" s="661" t="s">
        <v>3575</v>
      </c>
      <c r="L1503" s="662">
        <v>750</v>
      </c>
      <c r="M1503" s="662">
        <v>750</v>
      </c>
      <c r="N1503" s="661">
        <v>1</v>
      </c>
      <c r="O1503" s="742">
        <v>1</v>
      </c>
      <c r="P1503" s="662">
        <v>750</v>
      </c>
      <c r="Q1503" s="677">
        <v>1</v>
      </c>
      <c r="R1503" s="661">
        <v>1</v>
      </c>
      <c r="S1503" s="677">
        <v>1</v>
      </c>
      <c r="T1503" s="742">
        <v>1</v>
      </c>
      <c r="U1503" s="700">
        <v>1</v>
      </c>
    </row>
    <row r="1504" spans="1:21" ht="14.4" customHeight="1" x14ac:dyDescent="0.3">
      <c r="A1504" s="660">
        <v>11</v>
      </c>
      <c r="B1504" s="661" t="s">
        <v>578</v>
      </c>
      <c r="C1504" s="661">
        <v>89301112</v>
      </c>
      <c r="D1504" s="740" t="s">
        <v>4351</v>
      </c>
      <c r="E1504" s="741" t="s">
        <v>2640</v>
      </c>
      <c r="F1504" s="661" t="s">
        <v>2622</v>
      </c>
      <c r="G1504" s="661" t="s">
        <v>2720</v>
      </c>
      <c r="H1504" s="661" t="s">
        <v>579</v>
      </c>
      <c r="I1504" s="661" t="s">
        <v>2691</v>
      </c>
      <c r="J1504" s="661" t="s">
        <v>2692</v>
      </c>
      <c r="K1504" s="661" t="s">
        <v>2693</v>
      </c>
      <c r="L1504" s="662">
        <v>500</v>
      </c>
      <c r="M1504" s="662">
        <v>1500</v>
      </c>
      <c r="N1504" s="661">
        <v>3</v>
      </c>
      <c r="O1504" s="742">
        <v>3</v>
      </c>
      <c r="P1504" s="662">
        <v>1000</v>
      </c>
      <c r="Q1504" s="677">
        <v>0.66666666666666663</v>
      </c>
      <c r="R1504" s="661">
        <v>2</v>
      </c>
      <c r="S1504" s="677">
        <v>0.66666666666666663</v>
      </c>
      <c r="T1504" s="742">
        <v>2</v>
      </c>
      <c r="U1504" s="700">
        <v>0.66666666666666663</v>
      </c>
    </row>
    <row r="1505" spans="1:21" ht="14.4" customHeight="1" x14ac:dyDescent="0.3">
      <c r="A1505" s="660">
        <v>11</v>
      </c>
      <c r="B1505" s="661" t="s">
        <v>578</v>
      </c>
      <c r="C1505" s="661">
        <v>89301112</v>
      </c>
      <c r="D1505" s="740" t="s">
        <v>4351</v>
      </c>
      <c r="E1505" s="741" t="s">
        <v>2640</v>
      </c>
      <c r="F1505" s="661" t="s">
        <v>2622</v>
      </c>
      <c r="G1505" s="661" t="s">
        <v>2720</v>
      </c>
      <c r="H1505" s="661" t="s">
        <v>579</v>
      </c>
      <c r="I1505" s="661" t="s">
        <v>2919</v>
      </c>
      <c r="J1505" s="661" t="s">
        <v>2920</v>
      </c>
      <c r="K1505" s="661" t="s">
        <v>2921</v>
      </c>
      <c r="L1505" s="662">
        <v>969.57</v>
      </c>
      <c r="M1505" s="662">
        <v>969.57</v>
      </c>
      <c r="N1505" s="661">
        <v>1</v>
      </c>
      <c r="O1505" s="742">
        <v>1</v>
      </c>
      <c r="P1505" s="662"/>
      <c r="Q1505" s="677">
        <v>0</v>
      </c>
      <c r="R1505" s="661"/>
      <c r="S1505" s="677">
        <v>0</v>
      </c>
      <c r="T1505" s="742"/>
      <c r="U1505" s="700">
        <v>0</v>
      </c>
    </row>
    <row r="1506" spans="1:21" ht="14.4" customHeight="1" x14ac:dyDescent="0.3">
      <c r="A1506" s="660">
        <v>11</v>
      </c>
      <c r="B1506" s="661" t="s">
        <v>578</v>
      </c>
      <c r="C1506" s="661">
        <v>89301112</v>
      </c>
      <c r="D1506" s="740" t="s">
        <v>4351</v>
      </c>
      <c r="E1506" s="741" t="s">
        <v>2640</v>
      </c>
      <c r="F1506" s="661" t="s">
        <v>2622</v>
      </c>
      <c r="G1506" s="661" t="s">
        <v>2720</v>
      </c>
      <c r="H1506" s="661" t="s">
        <v>579</v>
      </c>
      <c r="I1506" s="661" t="s">
        <v>2694</v>
      </c>
      <c r="J1506" s="661" t="s">
        <v>2695</v>
      </c>
      <c r="K1506" s="661" t="s">
        <v>2696</v>
      </c>
      <c r="L1506" s="662">
        <v>999.46</v>
      </c>
      <c r="M1506" s="662">
        <v>999.46</v>
      </c>
      <c r="N1506" s="661">
        <v>1</v>
      </c>
      <c r="O1506" s="742">
        <v>1</v>
      </c>
      <c r="P1506" s="662">
        <v>999.46</v>
      </c>
      <c r="Q1506" s="677">
        <v>1</v>
      </c>
      <c r="R1506" s="661">
        <v>1</v>
      </c>
      <c r="S1506" s="677">
        <v>1</v>
      </c>
      <c r="T1506" s="742">
        <v>1</v>
      </c>
      <c r="U1506" s="700">
        <v>1</v>
      </c>
    </row>
    <row r="1507" spans="1:21" ht="14.4" customHeight="1" x14ac:dyDescent="0.3">
      <c r="A1507" s="660">
        <v>11</v>
      </c>
      <c r="B1507" s="661" t="s">
        <v>578</v>
      </c>
      <c r="C1507" s="661">
        <v>89301112</v>
      </c>
      <c r="D1507" s="740" t="s">
        <v>4351</v>
      </c>
      <c r="E1507" s="741" t="s">
        <v>2640</v>
      </c>
      <c r="F1507" s="661" t="s">
        <v>2622</v>
      </c>
      <c r="G1507" s="661" t="s">
        <v>2720</v>
      </c>
      <c r="H1507" s="661" t="s">
        <v>579</v>
      </c>
      <c r="I1507" s="661" t="s">
        <v>3068</v>
      </c>
      <c r="J1507" s="661" t="s">
        <v>3069</v>
      </c>
      <c r="K1507" s="661" t="s">
        <v>3070</v>
      </c>
      <c r="L1507" s="662">
        <v>180</v>
      </c>
      <c r="M1507" s="662">
        <v>180</v>
      </c>
      <c r="N1507" s="661">
        <v>1</v>
      </c>
      <c r="O1507" s="742">
        <v>1</v>
      </c>
      <c r="P1507" s="662">
        <v>180</v>
      </c>
      <c r="Q1507" s="677">
        <v>1</v>
      </c>
      <c r="R1507" s="661">
        <v>1</v>
      </c>
      <c r="S1507" s="677">
        <v>1</v>
      </c>
      <c r="T1507" s="742">
        <v>1</v>
      </c>
      <c r="U1507" s="700">
        <v>1</v>
      </c>
    </row>
    <row r="1508" spans="1:21" ht="14.4" customHeight="1" x14ac:dyDescent="0.3">
      <c r="A1508" s="660">
        <v>11</v>
      </c>
      <c r="B1508" s="661" t="s">
        <v>578</v>
      </c>
      <c r="C1508" s="661">
        <v>89301112</v>
      </c>
      <c r="D1508" s="740" t="s">
        <v>4351</v>
      </c>
      <c r="E1508" s="741" t="s">
        <v>2640</v>
      </c>
      <c r="F1508" s="661" t="s">
        <v>2622</v>
      </c>
      <c r="G1508" s="661" t="s">
        <v>2720</v>
      </c>
      <c r="H1508" s="661" t="s">
        <v>579</v>
      </c>
      <c r="I1508" s="661" t="s">
        <v>3196</v>
      </c>
      <c r="J1508" s="661" t="s">
        <v>3197</v>
      </c>
      <c r="K1508" s="661" t="s">
        <v>3198</v>
      </c>
      <c r="L1508" s="662">
        <v>250</v>
      </c>
      <c r="M1508" s="662">
        <v>250</v>
      </c>
      <c r="N1508" s="661">
        <v>1</v>
      </c>
      <c r="O1508" s="742">
        <v>1</v>
      </c>
      <c r="P1508" s="662">
        <v>250</v>
      </c>
      <c r="Q1508" s="677">
        <v>1</v>
      </c>
      <c r="R1508" s="661">
        <v>1</v>
      </c>
      <c r="S1508" s="677">
        <v>1</v>
      </c>
      <c r="T1508" s="742">
        <v>1</v>
      </c>
      <c r="U1508" s="700">
        <v>1</v>
      </c>
    </row>
    <row r="1509" spans="1:21" ht="14.4" customHeight="1" x14ac:dyDescent="0.3">
      <c r="A1509" s="660">
        <v>11</v>
      </c>
      <c r="B1509" s="661" t="s">
        <v>578</v>
      </c>
      <c r="C1509" s="661">
        <v>89301112</v>
      </c>
      <c r="D1509" s="740" t="s">
        <v>4351</v>
      </c>
      <c r="E1509" s="741" t="s">
        <v>2640</v>
      </c>
      <c r="F1509" s="661" t="s">
        <v>2622</v>
      </c>
      <c r="G1509" s="661" t="s">
        <v>2720</v>
      </c>
      <c r="H1509" s="661" t="s">
        <v>579</v>
      </c>
      <c r="I1509" s="661" t="s">
        <v>2925</v>
      </c>
      <c r="J1509" s="661" t="s">
        <v>2926</v>
      </c>
      <c r="K1509" s="661"/>
      <c r="L1509" s="662">
        <v>600</v>
      </c>
      <c r="M1509" s="662">
        <v>600</v>
      </c>
      <c r="N1509" s="661">
        <v>1</v>
      </c>
      <c r="O1509" s="742">
        <v>1</v>
      </c>
      <c r="P1509" s="662"/>
      <c r="Q1509" s="677">
        <v>0</v>
      </c>
      <c r="R1509" s="661"/>
      <c r="S1509" s="677">
        <v>0</v>
      </c>
      <c r="T1509" s="742"/>
      <c r="U1509" s="700">
        <v>0</v>
      </c>
    </row>
    <row r="1510" spans="1:21" ht="14.4" customHeight="1" x14ac:dyDescent="0.3">
      <c r="A1510" s="660">
        <v>11</v>
      </c>
      <c r="B1510" s="661" t="s">
        <v>578</v>
      </c>
      <c r="C1510" s="661">
        <v>89301112</v>
      </c>
      <c r="D1510" s="740" t="s">
        <v>4351</v>
      </c>
      <c r="E1510" s="741" t="s">
        <v>2640</v>
      </c>
      <c r="F1510" s="661" t="s">
        <v>2622</v>
      </c>
      <c r="G1510" s="661" t="s">
        <v>2720</v>
      </c>
      <c r="H1510" s="661" t="s">
        <v>579</v>
      </c>
      <c r="I1510" s="661" t="s">
        <v>3990</v>
      </c>
      <c r="J1510" s="661" t="s">
        <v>3991</v>
      </c>
      <c r="K1510" s="661" t="s">
        <v>3992</v>
      </c>
      <c r="L1510" s="662">
        <v>2140.3000000000002</v>
      </c>
      <c r="M1510" s="662">
        <v>2140.3000000000002</v>
      </c>
      <c r="N1510" s="661">
        <v>1</v>
      </c>
      <c r="O1510" s="742">
        <v>1</v>
      </c>
      <c r="P1510" s="662"/>
      <c r="Q1510" s="677">
        <v>0</v>
      </c>
      <c r="R1510" s="661"/>
      <c r="S1510" s="677">
        <v>0</v>
      </c>
      <c r="T1510" s="742"/>
      <c r="U1510" s="700">
        <v>0</v>
      </c>
    </row>
    <row r="1511" spans="1:21" ht="14.4" customHeight="1" x14ac:dyDescent="0.3">
      <c r="A1511" s="660">
        <v>11</v>
      </c>
      <c r="B1511" s="661" t="s">
        <v>578</v>
      </c>
      <c r="C1511" s="661">
        <v>89301112</v>
      </c>
      <c r="D1511" s="740" t="s">
        <v>4351</v>
      </c>
      <c r="E1511" s="741" t="s">
        <v>2640</v>
      </c>
      <c r="F1511" s="661" t="s">
        <v>2622</v>
      </c>
      <c r="G1511" s="661" t="s">
        <v>2720</v>
      </c>
      <c r="H1511" s="661" t="s">
        <v>579</v>
      </c>
      <c r="I1511" s="661" t="s">
        <v>3602</v>
      </c>
      <c r="J1511" s="661" t="s">
        <v>3603</v>
      </c>
      <c r="K1511" s="661" t="s">
        <v>3201</v>
      </c>
      <c r="L1511" s="662">
        <v>100</v>
      </c>
      <c r="M1511" s="662">
        <v>100</v>
      </c>
      <c r="N1511" s="661">
        <v>1</v>
      </c>
      <c r="O1511" s="742">
        <v>1</v>
      </c>
      <c r="P1511" s="662">
        <v>100</v>
      </c>
      <c r="Q1511" s="677">
        <v>1</v>
      </c>
      <c r="R1511" s="661">
        <v>1</v>
      </c>
      <c r="S1511" s="677">
        <v>1</v>
      </c>
      <c r="T1511" s="742">
        <v>1</v>
      </c>
      <c r="U1511" s="700">
        <v>1</v>
      </c>
    </row>
    <row r="1512" spans="1:21" ht="14.4" customHeight="1" x14ac:dyDescent="0.3">
      <c r="A1512" s="660">
        <v>11</v>
      </c>
      <c r="B1512" s="661" t="s">
        <v>578</v>
      </c>
      <c r="C1512" s="661">
        <v>89301112</v>
      </c>
      <c r="D1512" s="740" t="s">
        <v>4351</v>
      </c>
      <c r="E1512" s="741" t="s">
        <v>2640</v>
      </c>
      <c r="F1512" s="661" t="s">
        <v>2622</v>
      </c>
      <c r="G1512" s="661" t="s">
        <v>2720</v>
      </c>
      <c r="H1512" s="661" t="s">
        <v>579</v>
      </c>
      <c r="I1512" s="661" t="s">
        <v>3212</v>
      </c>
      <c r="J1512" s="661" t="s">
        <v>3213</v>
      </c>
      <c r="K1512" s="661"/>
      <c r="L1512" s="662">
        <v>100</v>
      </c>
      <c r="M1512" s="662">
        <v>100</v>
      </c>
      <c r="N1512" s="661">
        <v>1</v>
      </c>
      <c r="O1512" s="742">
        <v>1</v>
      </c>
      <c r="P1512" s="662">
        <v>100</v>
      </c>
      <c r="Q1512" s="677">
        <v>1</v>
      </c>
      <c r="R1512" s="661">
        <v>1</v>
      </c>
      <c r="S1512" s="677">
        <v>1</v>
      </c>
      <c r="T1512" s="742">
        <v>1</v>
      </c>
      <c r="U1512" s="700">
        <v>1</v>
      </c>
    </row>
    <row r="1513" spans="1:21" ht="14.4" customHeight="1" x14ac:dyDescent="0.3">
      <c r="A1513" s="660">
        <v>11</v>
      </c>
      <c r="B1513" s="661" t="s">
        <v>578</v>
      </c>
      <c r="C1513" s="661">
        <v>89301112</v>
      </c>
      <c r="D1513" s="740" t="s">
        <v>4351</v>
      </c>
      <c r="E1513" s="741" t="s">
        <v>2640</v>
      </c>
      <c r="F1513" s="661" t="s">
        <v>2622</v>
      </c>
      <c r="G1513" s="661" t="s">
        <v>2720</v>
      </c>
      <c r="H1513" s="661" t="s">
        <v>579</v>
      </c>
      <c r="I1513" s="661" t="s">
        <v>3993</v>
      </c>
      <c r="J1513" s="661" t="s">
        <v>3994</v>
      </c>
      <c r="K1513" s="661" t="s">
        <v>3995</v>
      </c>
      <c r="L1513" s="662">
        <v>1600</v>
      </c>
      <c r="M1513" s="662">
        <v>1600</v>
      </c>
      <c r="N1513" s="661">
        <v>1</v>
      </c>
      <c r="O1513" s="742">
        <v>1</v>
      </c>
      <c r="P1513" s="662"/>
      <c r="Q1513" s="677">
        <v>0</v>
      </c>
      <c r="R1513" s="661"/>
      <c r="S1513" s="677">
        <v>0</v>
      </c>
      <c r="T1513" s="742"/>
      <c r="U1513" s="700">
        <v>0</v>
      </c>
    </row>
    <row r="1514" spans="1:21" ht="14.4" customHeight="1" x14ac:dyDescent="0.3">
      <c r="A1514" s="660">
        <v>11</v>
      </c>
      <c r="B1514" s="661" t="s">
        <v>578</v>
      </c>
      <c r="C1514" s="661">
        <v>89301112</v>
      </c>
      <c r="D1514" s="740" t="s">
        <v>4351</v>
      </c>
      <c r="E1514" s="741" t="s">
        <v>2640</v>
      </c>
      <c r="F1514" s="661" t="s">
        <v>2622</v>
      </c>
      <c r="G1514" s="661" t="s">
        <v>2720</v>
      </c>
      <c r="H1514" s="661" t="s">
        <v>579</v>
      </c>
      <c r="I1514" s="661" t="s">
        <v>3996</v>
      </c>
      <c r="J1514" s="661" t="s">
        <v>3997</v>
      </c>
      <c r="K1514" s="661" t="s">
        <v>3998</v>
      </c>
      <c r="L1514" s="662">
        <v>750</v>
      </c>
      <c r="M1514" s="662">
        <v>750</v>
      </c>
      <c r="N1514" s="661">
        <v>1</v>
      </c>
      <c r="O1514" s="742">
        <v>1</v>
      </c>
      <c r="P1514" s="662"/>
      <c r="Q1514" s="677">
        <v>0</v>
      </c>
      <c r="R1514" s="661"/>
      <c r="S1514" s="677">
        <v>0</v>
      </c>
      <c r="T1514" s="742"/>
      <c r="U1514" s="700">
        <v>0</v>
      </c>
    </row>
    <row r="1515" spans="1:21" ht="14.4" customHeight="1" x14ac:dyDescent="0.3">
      <c r="A1515" s="660">
        <v>11</v>
      </c>
      <c r="B1515" s="661" t="s">
        <v>578</v>
      </c>
      <c r="C1515" s="661">
        <v>89301112</v>
      </c>
      <c r="D1515" s="740" t="s">
        <v>4351</v>
      </c>
      <c r="E1515" s="741" t="s">
        <v>2640</v>
      </c>
      <c r="F1515" s="661" t="s">
        <v>2622</v>
      </c>
      <c r="G1515" s="661" t="s">
        <v>2720</v>
      </c>
      <c r="H1515" s="661" t="s">
        <v>579</v>
      </c>
      <c r="I1515" s="661" t="s">
        <v>3999</v>
      </c>
      <c r="J1515" s="661" t="s">
        <v>4000</v>
      </c>
      <c r="K1515" s="661" t="s">
        <v>4001</v>
      </c>
      <c r="L1515" s="662">
        <v>1000</v>
      </c>
      <c r="M1515" s="662">
        <v>1000</v>
      </c>
      <c r="N1515" s="661">
        <v>1</v>
      </c>
      <c r="O1515" s="742">
        <v>1</v>
      </c>
      <c r="P1515" s="662">
        <v>1000</v>
      </c>
      <c r="Q1515" s="677">
        <v>1</v>
      </c>
      <c r="R1515" s="661">
        <v>1</v>
      </c>
      <c r="S1515" s="677">
        <v>1</v>
      </c>
      <c r="T1515" s="742">
        <v>1</v>
      </c>
      <c r="U1515" s="700">
        <v>1</v>
      </c>
    </row>
    <row r="1516" spans="1:21" ht="14.4" customHeight="1" x14ac:dyDescent="0.3">
      <c r="A1516" s="660">
        <v>11</v>
      </c>
      <c r="B1516" s="661" t="s">
        <v>578</v>
      </c>
      <c r="C1516" s="661">
        <v>89301112</v>
      </c>
      <c r="D1516" s="740" t="s">
        <v>4351</v>
      </c>
      <c r="E1516" s="741" t="s">
        <v>2640</v>
      </c>
      <c r="F1516" s="661" t="s">
        <v>2622</v>
      </c>
      <c r="G1516" s="661" t="s">
        <v>2720</v>
      </c>
      <c r="H1516" s="661" t="s">
        <v>579</v>
      </c>
      <c r="I1516" s="661" t="s">
        <v>4002</v>
      </c>
      <c r="J1516" s="661" t="s">
        <v>4003</v>
      </c>
      <c r="K1516" s="661" t="s">
        <v>4004</v>
      </c>
      <c r="L1516" s="662">
        <v>100</v>
      </c>
      <c r="M1516" s="662">
        <v>100</v>
      </c>
      <c r="N1516" s="661">
        <v>1</v>
      </c>
      <c r="O1516" s="742">
        <v>1</v>
      </c>
      <c r="P1516" s="662">
        <v>100</v>
      </c>
      <c r="Q1516" s="677">
        <v>1</v>
      </c>
      <c r="R1516" s="661">
        <v>1</v>
      </c>
      <c r="S1516" s="677">
        <v>1</v>
      </c>
      <c r="T1516" s="742">
        <v>1</v>
      </c>
      <c r="U1516" s="700">
        <v>1</v>
      </c>
    </row>
    <row r="1517" spans="1:21" ht="14.4" customHeight="1" x14ac:dyDescent="0.3">
      <c r="A1517" s="660">
        <v>11</v>
      </c>
      <c r="B1517" s="661" t="s">
        <v>578</v>
      </c>
      <c r="C1517" s="661">
        <v>89301112</v>
      </c>
      <c r="D1517" s="740" t="s">
        <v>4351</v>
      </c>
      <c r="E1517" s="741" t="s">
        <v>2640</v>
      </c>
      <c r="F1517" s="661" t="s">
        <v>2622</v>
      </c>
      <c r="G1517" s="661" t="s">
        <v>2724</v>
      </c>
      <c r="H1517" s="661" t="s">
        <v>579</v>
      </c>
      <c r="I1517" s="661" t="s">
        <v>2778</v>
      </c>
      <c r="J1517" s="661" t="s">
        <v>2779</v>
      </c>
      <c r="K1517" s="661" t="s">
        <v>2780</v>
      </c>
      <c r="L1517" s="662">
        <v>1110</v>
      </c>
      <c r="M1517" s="662">
        <v>1110</v>
      </c>
      <c r="N1517" s="661">
        <v>1</v>
      </c>
      <c r="O1517" s="742">
        <v>1</v>
      </c>
      <c r="P1517" s="662">
        <v>1110</v>
      </c>
      <c r="Q1517" s="677">
        <v>1</v>
      </c>
      <c r="R1517" s="661">
        <v>1</v>
      </c>
      <c r="S1517" s="677">
        <v>1</v>
      </c>
      <c r="T1517" s="742">
        <v>1</v>
      </c>
      <c r="U1517" s="700">
        <v>1</v>
      </c>
    </row>
    <row r="1518" spans="1:21" ht="14.4" customHeight="1" x14ac:dyDescent="0.3">
      <c r="A1518" s="660">
        <v>11</v>
      </c>
      <c r="B1518" s="661" t="s">
        <v>578</v>
      </c>
      <c r="C1518" s="661">
        <v>89301112</v>
      </c>
      <c r="D1518" s="740" t="s">
        <v>4351</v>
      </c>
      <c r="E1518" s="741" t="s">
        <v>2640</v>
      </c>
      <c r="F1518" s="661" t="s">
        <v>2622</v>
      </c>
      <c r="G1518" s="661" t="s">
        <v>2724</v>
      </c>
      <c r="H1518" s="661" t="s">
        <v>579</v>
      </c>
      <c r="I1518" s="661" t="s">
        <v>2678</v>
      </c>
      <c r="J1518" s="661" t="s">
        <v>2679</v>
      </c>
      <c r="K1518" s="661" t="s">
        <v>2680</v>
      </c>
      <c r="L1518" s="662">
        <v>200</v>
      </c>
      <c r="M1518" s="662">
        <v>400</v>
      </c>
      <c r="N1518" s="661">
        <v>2</v>
      </c>
      <c r="O1518" s="742">
        <v>1</v>
      </c>
      <c r="P1518" s="662">
        <v>400</v>
      </c>
      <c r="Q1518" s="677">
        <v>1</v>
      </c>
      <c r="R1518" s="661">
        <v>2</v>
      </c>
      <c r="S1518" s="677">
        <v>1</v>
      </c>
      <c r="T1518" s="742">
        <v>1</v>
      </c>
      <c r="U1518" s="700">
        <v>1</v>
      </c>
    </row>
    <row r="1519" spans="1:21" ht="14.4" customHeight="1" x14ac:dyDescent="0.3">
      <c r="A1519" s="660">
        <v>11</v>
      </c>
      <c r="B1519" s="661" t="s">
        <v>578</v>
      </c>
      <c r="C1519" s="661">
        <v>89301112</v>
      </c>
      <c r="D1519" s="740" t="s">
        <v>4351</v>
      </c>
      <c r="E1519" s="741" t="s">
        <v>2640</v>
      </c>
      <c r="F1519" s="661" t="s">
        <v>2622</v>
      </c>
      <c r="G1519" s="661" t="s">
        <v>2724</v>
      </c>
      <c r="H1519" s="661" t="s">
        <v>579</v>
      </c>
      <c r="I1519" s="661" t="s">
        <v>2681</v>
      </c>
      <c r="J1519" s="661" t="s">
        <v>2682</v>
      </c>
      <c r="K1519" s="661" t="s">
        <v>2683</v>
      </c>
      <c r="L1519" s="662">
        <v>278.75</v>
      </c>
      <c r="M1519" s="662">
        <v>7247.5</v>
      </c>
      <c r="N1519" s="661">
        <v>26</v>
      </c>
      <c r="O1519" s="742">
        <v>14</v>
      </c>
      <c r="P1519" s="662">
        <v>7247.5</v>
      </c>
      <c r="Q1519" s="677">
        <v>1</v>
      </c>
      <c r="R1519" s="661">
        <v>26</v>
      </c>
      <c r="S1519" s="677">
        <v>1</v>
      </c>
      <c r="T1519" s="742">
        <v>14</v>
      </c>
      <c r="U1519" s="700">
        <v>1</v>
      </c>
    </row>
    <row r="1520" spans="1:21" ht="14.4" customHeight="1" x14ac:dyDescent="0.3">
      <c r="A1520" s="660">
        <v>11</v>
      </c>
      <c r="B1520" s="661" t="s">
        <v>578</v>
      </c>
      <c r="C1520" s="661">
        <v>89301112</v>
      </c>
      <c r="D1520" s="740" t="s">
        <v>4351</v>
      </c>
      <c r="E1520" s="741" t="s">
        <v>2640</v>
      </c>
      <c r="F1520" s="661" t="s">
        <v>2622</v>
      </c>
      <c r="G1520" s="661" t="s">
        <v>2724</v>
      </c>
      <c r="H1520" s="661" t="s">
        <v>579</v>
      </c>
      <c r="I1520" s="661" t="s">
        <v>4005</v>
      </c>
      <c r="J1520" s="661" t="s">
        <v>4006</v>
      </c>
      <c r="K1520" s="661" t="s">
        <v>4007</v>
      </c>
      <c r="L1520" s="662">
        <v>1200</v>
      </c>
      <c r="M1520" s="662">
        <v>1200</v>
      </c>
      <c r="N1520" s="661">
        <v>1</v>
      </c>
      <c r="O1520" s="742">
        <v>1</v>
      </c>
      <c r="P1520" s="662"/>
      <c r="Q1520" s="677">
        <v>0</v>
      </c>
      <c r="R1520" s="661"/>
      <c r="S1520" s="677">
        <v>0</v>
      </c>
      <c r="T1520" s="742"/>
      <c r="U1520" s="700">
        <v>0</v>
      </c>
    </row>
    <row r="1521" spans="1:21" ht="14.4" customHeight="1" x14ac:dyDescent="0.3">
      <c r="A1521" s="660">
        <v>11</v>
      </c>
      <c r="B1521" s="661" t="s">
        <v>578</v>
      </c>
      <c r="C1521" s="661">
        <v>89301112</v>
      </c>
      <c r="D1521" s="740" t="s">
        <v>4351</v>
      </c>
      <c r="E1521" s="741" t="s">
        <v>2640</v>
      </c>
      <c r="F1521" s="661" t="s">
        <v>2622</v>
      </c>
      <c r="G1521" s="661" t="s">
        <v>2725</v>
      </c>
      <c r="H1521" s="661" t="s">
        <v>579</v>
      </c>
      <c r="I1521" s="661" t="s">
        <v>4008</v>
      </c>
      <c r="J1521" s="661" t="s">
        <v>4009</v>
      </c>
      <c r="K1521" s="661" t="s">
        <v>4010</v>
      </c>
      <c r="L1521" s="662">
        <v>0</v>
      </c>
      <c r="M1521" s="662">
        <v>0</v>
      </c>
      <c r="N1521" s="661">
        <v>1</v>
      </c>
      <c r="O1521" s="742">
        <v>1</v>
      </c>
      <c r="P1521" s="662"/>
      <c r="Q1521" s="677"/>
      <c r="R1521" s="661"/>
      <c r="S1521" s="677">
        <v>0</v>
      </c>
      <c r="T1521" s="742"/>
      <c r="U1521" s="700">
        <v>0</v>
      </c>
    </row>
    <row r="1522" spans="1:21" ht="14.4" customHeight="1" x14ac:dyDescent="0.3">
      <c r="A1522" s="660">
        <v>11</v>
      </c>
      <c r="B1522" s="661" t="s">
        <v>578</v>
      </c>
      <c r="C1522" s="661">
        <v>89301112</v>
      </c>
      <c r="D1522" s="740" t="s">
        <v>4351</v>
      </c>
      <c r="E1522" s="741" t="s">
        <v>2640</v>
      </c>
      <c r="F1522" s="661" t="s">
        <v>2622</v>
      </c>
      <c r="G1522" s="661" t="s">
        <v>3084</v>
      </c>
      <c r="H1522" s="661" t="s">
        <v>579</v>
      </c>
      <c r="I1522" s="661" t="s">
        <v>3467</v>
      </c>
      <c r="J1522" s="661" t="s">
        <v>3468</v>
      </c>
      <c r="K1522" s="661" t="s">
        <v>3469</v>
      </c>
      <c r="L1522" s="662">
        <v>1659.44</v>
      </c>
      <c r="M1522" s="662">
        <v>1659.44</v>
      </c>
      <c r="N1522" s="661">
        <v>1</v>
      </c>
      <c r="O1522" s="742">
        <v>1</v>
      </c>
      <c r="P1522" s="662"/>
      <c r="Q1522" s="677">
        <v>0</v>
      </c>
      <c r="R1522" s="661"/>
      <c r="S1522" s="677">
        <v>0</v>
      </c>
      <c r="T1522" s="742"/>
      <c r="U1522" s="700">
        <v>0</v>
      </c>
    </row>
    <row r="1523" spans="1:21" ht="14.4" customHeight="1" x14ac:dyDescent="0.3">
      <c r="A1523" s="660">
        <v>11</v>
      </c>
      <c r="B1523" s="661" t="s">
        <v>578</v>
      </c>
      <c r="C1523" s="661">
        <v>89301112</v>
      </c>
      <c r="D1523" s="740" t="s">
        <v>4351</v>
      </c>
      <c r="E1523" s="741" t="s">
        <v>2640</v>
      </c>
      <c r="F1523" s="661" t="s">
        <v>2622</v>
      </c>
      <c r="G1523" s="661" t="s">
        <v>3084</v>
      </c>
      <c r="H1523" s="661" t="s">
        <v>579</v>
      </c>
      <c r="I1523" s="661" t="s">
        <v>2907</v>
      </c>
      <c r="J1523" s="661" t="s">
        <v>2908</v>
      </c>
      <c r="K1523" s="661" t="s">
        <v>2909</v>
      </c>
      <c r="L1523" s="662">
        <v>1659.44</v>
      </c>
      <c r="M1523" s="662">
        <v>38167.120000000003</v>
      </c>
      <c r="N1523" s="661">
        <v>23</v>
      </c>
      <c r="O1523" s="742">
        <v>18</v>
      </c>
      <c r="P1523" s="662">
        <v>23232.16</v>
      </c>
      <c r="Q1523" s="677">
        <v>0.60869565217391297</v>
      </c>
      <c r="R1523" s="661">
        <v>14</v>
      </c>
      <c r="S1523" s="677">
        <v>0.60869565217391308</v>
      </c>
      <c r="T1523" s="742">
        <v>11</v>
      </c>
      <c r="U1523" s="700">
        <v>0.61111111111111116</v>
      </c>
    </row>
    <row r="1524" spans="1:21" ht="14.4" customHeight="1" x14ac:dyDescent="0.3">
      <c r="A1524" s="660">
        <v>11</v>
      </c>
      <c r="B1524" s="661" t="s">
        <v>578</v>
      </c>
      <c r="C1524" s="661">
        <v>89301112</v>
      </c>
      <c r="D1524" s="740" t="s">
        <v>4351</v>
      </c>
      <c r="E1524" s="741" t="s">
        <v>2640</v>
      </c>
      <c r="F1524" s="661" t="s">
        <v>2622</v>
      </c>
      <c r="G1524" s="661" t="s">
        <v>3084</v>
      </c>
      <c r="H1524" s="661" t="s">
        <v>579</v>
      </c>
      <c r="I1524" s="661" t="s">
        <v>2910</v>
      </c>
      <c r="J1524" s="661" t="s">
        <v>2911</v>
      </c>
      <c r="K1524" s="661" t="s">
        <v>2912</v>
      </c>
      <c r="L1524" s="662">
        <v>553.15</v>
      </c>
      <c r="M1524" s="662">
        <v>4425.2</v>
      </c>
      <c r="N1524" s="661">
        <v>8</v>
      </c>
      <c r="O1524" s="742">
        <v>4</v>
      </c>
      <c r="P1524" s="662">
        <v>3318.8999999999996</v>
      </c>
      <c r="Q1524" s="677">
        <v>0.75</v>
      </c>
      <c r="R1524" s="661">
        <v>6</v>
      </c>
      <c r="S1524" s="677">
        <v>0.75</v>
      </c>
      <c r="T1524" s="742">
        <v>2</v>
      </c>
      <c r="U1524" s="700">
        <v>0.5</v>
      </c>
    </row>
    <row r="1525" spans="1:21" ht="14.4" customHeight="1" x14ac:dyDescent="0.3">
      <c r="A1525" s="660">
        <v>11</v>
      </c>
      <c r="B1525" s="661" t="s">
        <v>578</v>
      </c>
      <c r="C1525" s="661">
        <v>89301112</v>
      </c>
      <c r="D1525" s="740" t="s">
        <v>4351</v>
      </c>
      <c r="E1525" s="741" t="s">
        <v>2640</v>
      </c>
      <c r="F1525" s="661" t="s">
        <v>2622</v>
      </c>
      <c r="G1525" s="661" t="s">
        <v>4011</v>
      </c>
      <c r="H1525" s="661" t="s">
        <v>579</v>
      </c>
      <c r="I1525" s="661" t="s">
        <v>4012</v>
      </c>
      <c r="J1525" s="661" t="s">
        <v>4013</v>
      </c>
      <c r="K1525" s="661" t="s">
        <v>4014</v>
      </c>
      <c r="L1525" s="662">
        <v>38233</v>
      </c>
      <c r="M1525" s="662">
        <v>38233</v>
      </c>
      <c r="N1525" s="661">
        <v>1</v>
      </c>
      <c r="O1525" s="742">
        <v>1</v>
      </c>
      <c r="P1525" s="662"/>
      <c r="Q1525" s="677">
        <v>0</v>
      </c>
      <c r="R1525" s="661"/>
      <c r="S1525" s="677">
        <v>0</v>
      </c>
      <c r="T1525" s="742"/>
      <c r="U1525" s="700">
        <v>0</v>
      </c>
    </row>
    <row r="1526" spans="1:21" ht="14.4" customHeight="1" x14ac:dyDescent="0.3">
      <c r="A1526" s="660">
        <v>11</v>
      </c>
      <c r="B1526" s="661" t="s">
        <v>578</v>
      </c>
      <c r="C1526" s="661">
        <v>89301112</v>
      </c>
      <c r="D1526" s="740" t="s">
        <v>4351</v>
      </c>
      <c r="E1526" s="741" t="s">
        <v>2641</v>
      </c>
      <c r="F1526" s="661" t="s">
        <v>2621</v>
      </c>
      <c r="G1526" s="661" t="s">
        <v>2867</v>
      </c>
      <c r="H1526" s="661" t="s">
        <v>579</v>
      </c>
      <c r="I1526" s="661" t="s">
        <v>2868</v>
      </c>
      <c r="J1526" s="661" t="s">
        <v>2869</v>
      </c>
      <c r="K1526" s="661" t="s">
        <v>2870</v>
      </c>
      <c r="L1526" s="662">
        <v>35.409999999999997</v>
      </c>
      <c r="M1526" s="662">
        <v>283.27999999999997</v>
      </c>
      <c r="N1526" s="661">
        <v>8</v>
      </c>
      <c r="O1526" s="742">
        <v>6.5</v>
      </c>
      <c r="P1526" s="662">
        <v>106.22999999999999</v>
      </c>
      <c r="Q1526" s="677">
        <v>0.375</v>
      </c>
      <c r="R1526" s="661">
        <v>3</v>
      </c>
      <c r="S1526" s="677">
        <v>0.375</v>
      </c>
      <c r="T1526" s="742">
        <v>2</v>
      </c>
      <c r="U1526" s="700">
        <v>0.30769230769230771</v>
      </c>
    </row>
    <row r="1527" spans="1:21" ht="14.4" customHeight="1" x14ac:dyDescent="0.3">
      <c r="A1527" s="660">
        <v>11</v>
      </c>
      <c r="B1527" s="661" t="s">
        <v>578</v>
      </c>
      <c r="C1527" s="661">
        <v>89301112</v>
      </c>
      <c r="D1527" s="740" t="s">
        <v>4351</v>
      </c>
      <c r="E1527" s="741" t="s">
        <v>2641</v>
      </c>
      <c r="F1527" s="661" t="s">
        <v>2621</v>
      </c>
      <c r="G1527" s="661" t="s">
        <v>2867</v>
      </c>
      <c r="H1527" s="661" t="s">
        <v>579</v>
      </c>
      <c r="I1527" s="661" t="s">
        <v>2868</v>
      </c>
      <c r="J1527" s="661" t="s">
        <v>2869</v>
      </c>
      <c r="K1527" s="661" t="s">
        <v>2870</v>
      </c>
      <c r="L1527" s="662">
        <v>33.75</v>
      </c>
      <c r="M1527" s="662">
        <v>33.75</v>
      </c>
      <c r="N1527" s="661">
        <v>1</v>
      </c>
      <c r="O1527" s="742">
        <v>0.5</v>
      </c>
      <c r="P1527" s="662"/>
      <c r="Q1527" s="677">
        <v>0</v>
      </c>
      <c r="R1527" s="661"/>
      <c r="S1527" s="677">
        <v>0</v>
      </c>
      <c r="T1527" s="742"/>
      <c r="U1527" s="700">
        <v>0</v>
      </c>
    </row>
    <row r="1528" spans="1:21" ht="14.4" customHeight="1" x14ac:dyDescent="0.3">
      <c r="A1528" s="660">
        <v>11</v>
      </c>
      <c r="B1528" s="661" t="s">
        <v>578</v>
      </c>
      <c r="C1528" s="661">
        <v>89301112</v>
      </c>
      <c r="D1528" s="740" t="s">
        <v>4351</v>
      </c>
      <c r="E1528" s="741" t="s">
        <v>2641</v>
      </c>
      <c r="F1528" s="661" t="s">
        <v>2621</v>
      </c>
      <c r="G1528" s="661" t="s">
        <v>2867</v>
      </c>
      <c r="H1528" s="661" t="s">
        <v>579</v>
      </c>
      <c r="I1528" s="661" t="s">
        <v>2871</v>
      </c>
      <c r="J1528" s="661" t="s">
        <v>2869</v>
      </c>
      <c r="K1528" s="661" t="s">
        <v>2861</v>
      </c>
      <c r="L1528" s="662">
        <v>106.23</v>
      </c>
      <c r="M1528" s="662">
        <v>424.92</v>
      </c>
      <c r="N1528" s="661">
        <v>4</v>
      </c>
      <c r="O1528" s="742">
        <v>3</v>
      </c>
      <c r="P1528" s="662">
        <v>212.46</v>
      </c>
      <c r="Q1528" s="677">
        <v>0.5</v>
      </c>
      <c r="R1528" s="661">
        <v>2</v>
      </c>
      <c r="S1528" s="677">
        <v>0.5</v>
      </c>
      <c r="T1528" s="742">
        <v>2</v>
      </c>
      <c r="U1528" s="700">
        <v>0.66666666666666663</v>
      </c>
    </row>
    <row r="1529" spans="1:21" ht="14.4" customHeight="1" x14ac:dyDescent="0.3">
      <c r="A1529" s="660">
        <v>11</v>
      </c>
      <c r="B1529" s="661" t="s">
        <v>578</v>
      </c>
      <c r="C1529" s="661">
        <v>89301112</v>
      </c>
      <c r="D1529" s="740" t="s">
        <v>4351</v>
      </c>
      <c r="E1529" s="741" t="s">
        <v>2641</v>
      </c>
      <c r="F1529" s="661" t="s">
        <v>2621</v>
      </c>
      <c r="G1529" s="661" t="s">
        <v>2867</v>
      </c>
      <c r="H1529" s="661" t="s">
        <v>579</v>
      </c>
      <c r="I1529" s="661" t="s">
        <v>2871</v>
      </c>
      <c r="J1529" s="661" t="s">
        <v>2869</v>
      </c>
      <c r="K1529" s="661" t="s">
        <v>2861</v>
      </c>
      <c r="L1529" s="662">
        <v>101.24</v>
      </c>
      <c r="M1529" s="662">
        <v>101.24</v>
      </c>
      <c r="N1529" s="661">
        <v>1</v>
      </c>
      <c r="O1529" s="742">
        <v>1</v>
      </c>
      <c r="P1529" s="662"/>
      <c r="Q1529" s="677">
        <v>0</v>
      </c>
      <c r="R1529" s="661"/>
      <c r="S1529" s="677">
        <v>0</v>
      </c>
      <c r="T1529" s="742"/>
      <c r="U1529" s="700">
        <v>0</v>
      </c>
    </row>
    <row r="1530" spans="1:21" ht="14.4" customHeight="1" x14ac:dyDescent="0.3">
      <c r="A1530" s="660">
        <v>11</v>
      </c>
      <c r="B1530" s="661" t="s">
        <v>578</v>
      </c>
      <c r="C1530" s="661">
        <v>89301112</v>
      </c>
      <c r="D1530" s="740" t="s">
        <v>4351</v>
      </c>
      <c r="E1530" s="741" t="s">
        <v>2641</v>
      </c>
      <c r="F1530" s="661" t="s">
        <v>2621</v>
      </c>
      <c r="G1530" s="661" t="s">
        <v>2867</v>
      </c>
      <c r="H1530" s="661" t="s">
        <v>579</v>
      </c>
      <c r="I1530" s="661" t="s">
        <v>3258</v>
      </c>
      <c r="J1530" s="661" t="s">
        <v>2869</v>
      </c>
      <c r="K1530" s="661" t="s">
        <v>2870</v>
      </c>
      <c r="L1530" s="662">
        <v>35.409999999999997</v>
      </c>
      <c r="M1530" s="662">
        <v>35.409999999999997</v>
      </c>
      <c r="N1530" s="661">
        <v>1</v>
      </c>
      <c r="O1530" s="742">
        <v>0.5</v>
      </c>
      <c r="P1530" s="662">
        <v>35.409999999999997</v>
      </c>
      <c r="Q1530" s="677">
        <v>1</v>
      </c>
      <c r="R1530" s="661">
        <v>1</v>
      </c>
      <c r="S1530" s="677">
        <v>1</v>
      </c>
      <c r="T1530" s="742">
        <v>0.5</v>
      </c>
      <c r="U1530" s="700">
        <v>1</v>
      </c>
    </row>
    <row r="1531" spans="1:21" ht="14.4" customHeight="1" x14ac:dyDescent="0.3">
      <c r="A1531" s="660">
        <v>11</v>
      </c>
      <c r="B1531" s="661" t="s">
        <v>578</v>
      </c>
      <c r="C1531" s="661">
        <v>89301112</v>
      </c>
      <c r="D1531" s="740" t="s">
        <v>4351</v>
      </c>
      <c r="E1531" s="741" t="s">
        <v>2641</v>
      </c>
      <c r="F1531" s="661" t="s">
        <v>2621</v>
      </c>
      <c r="G1531" s="661" t="s">
        <v>2867</v>
      </c>
      <c r="H1531" s="661" t="s">
        <v>579</v>
      </c>
      <c r="I1531" s="661" t="s">
        <v>3897</v>
      </c>
      <c r="J1531" s="661" t="s">
        <v>2869</v>
      </c>
      <c r="K1531" s="661" t="s">
        <v>2861</v>
      </c>
      <c r="L1531" s="662">
        <v>106.23</v>
      </c>
      <c r="M1531" s="662">
        <v>106.23</v>
      </c>
      <c r="N1531" s="661">
        <v>1</v>
      </c>
      <c r="O1531" s="742">
        <v>0.5</v>
      </c>
      <c r="P1531" s="662"/>
      <c r="Q1531" s="677">
        <v>0</v>
      </c>
      <c r="R1531" s="661"/>
      <c r="S1531" s="677">
        <v>0</v>
      </c>
      <c r="T1531" s="742"/>
      <c r="U1531" s="700">
        <v>0</v>
      </c>
    </row>
    <row r="1532" spans="1:21" ht="14.4" customHeight="1" x14ac:dyDescent="0.3">
      <c r="A1532" s="660">
        <v>11</v>
      </c>
      <c r="B1532" s="661" t="s">
        <v>578</v>
      </c>
      <c r="C1532" s="661">
        <v>89301112</v>
      </c>
      <c r="D1532" s="740" t="s">
        <v>4351</v>
      </c>
      <c r="E1532" s="741" t="s">
        <v>2641</v>
      </c>
      <c r="F1532" s="661" t="s">
        <v>2621</v>
      </c>
      <c r="G1532" s="661" t="s">
        <v>2654</v>
      </c>
      <c r="H1532" s="661" t="s">
        <v>579</v>
      </c>
      <c r="I1532" s="661" t="s">
        <v>1210</v>
      </c>
      <c r="J1532" s="661" t="s">
        <v>2491</v>
      </c>
      <c r="K1532" s="661" t="s">
        <v>2492</v>
      </c>
      <c r="L1532" s="662">
        <v>333.31</v>
      </c>
      <c r="M1532" s="662">
        <v>1666.5500000000002</v>
      </c>
      <c r="N1532" s="661">
        <v>5</v>
      </c>
      <c r="O1532" s="742">
        <v>1.5</v>
      </c>
      <c r="P1532" s="662">
        <v>1666.5500000000002</v>
      </c>
      <c r="Q1532" s="677">
        <v>1</v>
      </c>
      <c r="R1532" s="661">
        <v>5</v>
      </c>
      <c r="S1532" s="677">
        <v>1</v>
      </c>
      <c r="T1532" s="742">
        <v>1.5</v>
      </c>
      <c r="U1532" s="700">
        <v>1</v>
      </c>
    </row>
    <row r="1533" spans="1:21" ht="14.4" customHeight="1" x14ac:dyDescent="0.3">
      <c r="A1533" s="660">
        <v>11</v>
      </c>
      <c r="B1533" s="661" t="s">
        <v>578</v>
      </c>
      <c r="C1533" s="661">
        <v>89301112</v>
      </c>
      <c r="D1533" s="740" t="s">
        <v>4351</v>
      </c>
      <c r="E1533" s="741" t="s">
        <v>2641</v>
      </c>
      <c r="F1533" s="661" t="s">
        <v>2621</v>
      </c>
      <c r="G1533" s="661" t="s">
        <v>2654</v>
      </c>
      <c r="H1533" s="661" t="s">
        <v>579</v>
      </c>
      <c r="I1533" s="661" t="s">
        <v>1210</v>
      </c>
      <c r="J1533" s="661" t="s">
        <v>2491</v>
      </c>
      <c r="K1533" s="661" t="s">
        <v>2492</v>
      </c>
      <c r="L1533" s="662">
        <v>156.86000000000001</v>
      </c>
      <c r="M1533" s="662">
        <v>470.58000000000004</v>
      </c>
      <c r="N1533" s="661">
        <v>3</v>
      </c>
      <c r="O1533" s="742">
        <v>1</v>
      </c>
      <c r="P1533" s="662">
        <v>313.72000000000003</v>
      </c>
      <c r="Q1533" s="677">
        <v>0.66666666666666663</v>
      </c>
      <c r="R1533" s="661">
        <v>2</v>
      </c>
      <c r="S1533" s="677">
        <v>0.66666666666666663</v>
      </c>
      <c r="T1533" s="742">
        <v>0.5</v>
      </c>
      <c r="U1533" s="700">
        <v>0.5</v>
      </c>
    </row>
    <row r="1534" spans="1:21" ht="14.4" customHeight="1" x14ac:dyDescent="0.3">
      <c r="A1534" s="660">
        <v>11</v>
      </c>
      <c r="B1534" s="661" t="s">
        <v>578</v>
      </c>
      <c r="C1534" s="661">
        <v>89301112</v>
      </c>
      <c r="D1534" s="740" t="s">
        <v>4351</v>
      </c>
      <c r="E1534" s="741" t="s">
        <v>2641</v>
      </c>
      <c r="F1534" s="661" t="s">
        <v>2621</v>
      </c>
      <c r="G1534" s="661" t="s">
        <v>2654</v>
      </c>
      <c r="H1534" s="661" t="s">
        <v>579</v>
      </c>
      <c r="I1534" s="661" t="s">
        <v>2754</v>
      </c>
      <c r="J1534" s="661" t="s">
        <v>2491</v>
      </c>
      <c r="K1534" s="661" t="s">
        <v>2492</v>
      </c>
      <c r="L1534" s="662">
        <v>156.86000000000001</v>
      </c>
      <c r="M1534" s="662">
        <v>156.86000000000001</v>
      </c>
      <c r="N1534" s="661">
        <v>1</v>
      </c>
      <c r="O1534" s="742">
        <v>0.5</v>
      </c>
      <c r="P1534" s="662">
        <v>156.86000000000001</v>
      </c>
      <c r="Q1534" s="677">
        <v>1</v>
      </c>
      <c r="R1534" s="661">
        <v>1</v>
      </c>
      <c r="S1534" s="677">
        <v>1</v>
      </c>
      <c r="T1534" s="742">
        <v>0.5</v>
      </c>
      <c r="U1534" s="700">
        <v>1</v>
      </c>
    </row>
    <row r="1535" spans="1:21" ht="14.4" customHeight="1" x14ac:dyDescent="0.3">
      <c r="A1535" s="660">
        <v>11</v>
      </c>
      <c r="B1535" s="661" t="s">
        <v>578</v>
      </c>
      <c r="C1535" s="661">
        <v>89301112</v>
      </c>
      <c r="D1535" s="740" t="s">
        <v>4351</v>
      </c>
      <c r="E1535" s="741" t="s">
        <v>2641</v>
      </c>
      <c r="F1535" s="661" t="s">
        <v>2621</v>
      </c>
      <c r="G1535" s="661" t="s">
        <v>3088</v>
      </c>
      <c r="H1535" s="661" t="s">
        <v>579</v>
      </c>
      <c r="I1535" s="661" t="s">
        <v>3089</v>
      </c>
      <c r="J1535" s="661" t="s">
        <v>3090</v>
      </c>
      <c r="K1535" s="661" t="s">
        <v>3091</v>
      </c>
      <c r="L1535" s="662">
        <v>166.97</v>
      </c>
      <c r="M1535" s="662">
        <v>16696.999999999996</v>
      </c>
      <c r="N1535" s="661">
        <v>100</v>
      </c>
      <c r="O1535" s="742">
        <v>27</v>
      </c>
      <c r="P1535" s="662">
        <v>5510.0099999999993</v>
      </c>
      <c r="Q1535" s="677">
        <v>0.33</v>
      </c>
      <c r="R1535" s="661">
        <v>33</v>
      </c>
      <c r="S1535" s="677">
        <v>0.33</v>
      </c>
      <c r="T1535" s="742">
        <v>8.5</v>
      </c>
      <c r="U1535" s="700">
        <v>0.31481481481481483</v>
      </c>
    </row>
    <row r="1536" spans="1:21" ht="14.4" customHeight="1" x14ac:dyDescent="0.3">
      <c r="A1536" s="660">
        <v>11</v>
      </c>
      <c r="B1536" s="661" t="s">
        <v>578</v>
      </c>
      <c r="C1536" s="661">
        <v>89301112</v>
      </c>
      <c r="D1536" s="740" t="s">
        <v>4351</v>
      </c>
      <c r="E1536" s="741" t="s">
        <v>2641</v>
      </c>
      <c r="F1536" s="661" t="s">
        <v>2621</v>
      </c>
      <c r="G1536" s="661" t="s">
        <v>2655</v>
      </c>
      <c r="H1536" s="661" t="s">
        <v>1059</v>
      </c>
      <c r="I1536" s="661" t="s">
        <v>1243</v>
      </c>
      <c r="J1536" s="661" t="s">
        <v>1244</v>
      </c>
      <c r="K1536" s="661" t="s">
        <v>1578</v>
      </c>
      <c r="L1536" s="662">
        <v>184.22</v>
      </c>
      <c r="M1536" s="662">
        <v>2210.64</v>
      </c>
      <c r="N1536" s="661">
        <v>12</v>
      </c>
      <c r="O1536" s="742">
        <v>4.5</v>
      </c>
      <c r="P1536" s="662">
        <v>1473.76</v>
      </c>
      <c r="Q1536" s="677">
        <v>0.66666666666666674</v>
      </c>
      <c r="R1536" s="661">
        <v>8</v>
      </c>
      <c r="S1536" s="677">
        <v>0.66666666666666663</v>
      </c>
      <c r="T1536" s="742">
        <v>3</v>
      </c>
      <c r="U1536" s="700">
        <v>0.66666666666666663</v>
      </c>
    </row>
    <row r="1537" spans="1:21" ht="14.4" customHeight="1" x14ac:dyDescent="0.3">
      <c r="A1537" s="660">
        <v>11</v>
      </c>
      <c r="B1537" s="661" t="s">
        <v>578</v>
      </c>
      <c r="C1537" s="661">
        <v>89301112</v>
      </c>
      <c r="D1537" s="740" t="s">
        <v>4351</v>
      </c>
      <c r="E1537" s="741" t="s">
        <v>2641</v>
      </c>
      <c r="F1537" s="661" t="s">
        <v>2621</v>
      </c>
      <c r="G1537" s="661" t="s">
        <v>3365</v>
      </c>
      <c r="H1537" s="661" t="s">
        <v>579</v>
      </c>
      <c r="I1537" s="661" t="s">
        <v>4015</v>
      </c>
      <c r="J1537" s="661" t="s">
        <v>3367</v>
      </c>
      <c r="K1537" s="661" t="s">
        <v>4016</v>
      </c>
      <c r="L1537" s="662">
        <v>0</v>
      </c>
      <c r="M1537" s="662">
        <v>0</v>
      </c>
      <c r="N1537" s="661">
        <v>6</v>
      </c>
      <c r="O1537" s="742">
        <v>0.5</v>
      </c>
      <c r="P1537" s="662"/>
      <c r="Q1537" s="677"/>
      <c r="R1537" s="661"/>
      <c r="S1537" s="677">
        <v>0</v>
      </c>
      <c r="T1537" s="742"/>
      <c r="U1537" s="700">
        <v>0</v>
      </c>
    </row>
    <row r="1538" spans="1:21" ht="14.4" customHeight="1" x14ac:dyDescent="0.3">
      <c r="A1538" s="660">
        <v>11</v>
      </c>
      <c r="B1538" s="661" t="s">
        <v>578</v>
      </c>
      <c r="C1538" s="661">
        <v>89301112</v>
      </c>
      <c r="D1538" s="740" t="s">
        <v>4351</v>
      </c>
      <c r="E1538" s="741" t="s">
        <v>2641</v>
      </c>
      <c r="F1538" s="661" t="s">
        <v>2621</v>
      </c>
      <c r="G1538" s="661" t="s">
        <v>3836</v>
      </c>
      <c r="H1538" s="661" t="s">
        <v>579</v>
      </c>
      <c r="I1538" s="661" t="s">
        <v>4017</v>
      </c>
      <c r="J1538" s="661" t="s">
        <v>713</v>
      </c>
      <c r="K1538" s="661" t="s">
        <v>4018</v>
      </c>
      <c r="L1538" s="662">
        <v>198.04</v>
      </c>
      <c r="M1538" s="662">
        <v>198.04</v>
      </c>
      <c r="N1538" s="661">
        <v>1</v>
      </c>
      <c r="O1538" s="742">
        <v>0.5</v>
      </c>
      <c r="P1538" s="662">
        <v>198.04</v>
      </c>
      <c r="Q1538" s="677">
        <v>1</v>
      </c>
      <c r="R1538" s="661">
        <v>1</v>
      </c>
      <c r="S1538" s="677">
        <v>1</v>
      </c>
      <c r="T1538" s="742">
        <v>0.5</v>
      </c>
      <c r="U1538" s="700">
        <v>1</v>
      </c>
    </row>
    <row r="1539" spans="1:21" ht="14.4" customHeight="1" x14ac:dyDescent="0.3">
      <c r="A1539" s="660">
        <v>11</v>
      </c>
      <c r="B1539" s="661" t="s">
        <v>578</v>
      </c>
      <c r="C1539" s="661">
        <v>89301112</v>
      </c>
      <c r="D1539" s="740" t="s">
        <v>4351</v>
      </c>
      <c r="E1539" s="741" t="s">
        <v>2641</v>
      </c>
      <c r="F1539" s="661" t="s">
        <v>2621</v>
      </c>
      <c r="G1539" s="661" t="s">
        <v>3836</v>
      </c>
      <c r="H1539" s="661" t="s">
        <v>579</v>
      </c>
      <c r="I1539" s="661" t="s">
        <v>4019</v>
      </c>
      <c r="J1539" s="661" t="s">
        <v>713</v>
      </c>
      <c r="K1539" s="661" t="s">
        <v>4020</v>
      </c>
      <c r="L1539" s="662">
        <v>356.47</v>
      </c>
      <c r="M1539" s="662">
        <v>356.47</v>
      </c>
      <c r="N1539" s="661">
        <v>1</v>
      </c>
      <c r="O1539" s="742">
        <v>0.5</v>
      </c>
      <c r="P1539" s="662">
        <v>356.47</v>
      </c>
      <c r="Q1539" s="677">
        <v>1</v>
      </c>
      <c r="R1539" s="661">
        <v>1</v>
      </c>
      <c r="S1539" s="677">
        <v>1</v>
      </c>
      <c r="T1539" s="742">
        <v>0.5</v>
      </c>
      <c r="U1539" s="700">
        <v>1</v>
      </c>
    </row>
    <row r="1540" spans="1:21" ht="14.4" customHeight="1" x14ac:dyDescent="0.3">
      <c r="A1540" s="660">
        <v>11</v>
      </c>
      <c r="B1540" s="661" t="s">
        <v>578</v>
      </c>
      <c r="C1540" s="661">
        <v>89301112</v>
      </c>
      <c r="D1540" s="740" t="s">
        <v>4351</v>
      </c>
      <c r="E1540" s="741" t="s">
        <v>2641</v>
      </c>
      <c r="F1540" s="661" t="s">
        <v>2621</v>
      </c>
      <c r="G1540" s="661" t="s">
        <v>2946</v>
      </c>
      <c r="H1540" s="661" t="s">
        <v>579</v>
      </c>
      <c r="I1540" s="661" t="s">
        <v>2947</v>
      </c>
      <c r="J1540" s="661" t="s">
        <v>2948</v>
      </c>
      <c r="K1540" s="661" t="s">
        <v>2949</v>
      </c>
      <c r="L1540" s="662">
        <v>83.48</v>
      </c>
      <c r="M1540" s="662">
        <v>417.40000000000003</v>
      </c>
      <c r="N1540" s="661">
        <v>5</v>
      </c>
      <c r="O1540" s="742">
        <v>2.5</v>
      </c>
      <c r="P1540" s="662">
        <v>83.48</v>
      </c>
      <c r="Q1540" s="677">
        <v>0.19999999999999998</v>
      </c>
      <c r="R1540" s="661">
        <v>1</v>
      </c>
      <c r="S1540" s="677">
        <v>0.2</v>
      </c>
      <c r="T1540" s="742">
        <v>0.5</v>
      </c>
      <c r="U1540" s="700">
        <v>0.2</v>
      </c>
    </row>
    <row r="1541" spans="1:21" ht="14.4" customHeight="1" x14ac:dyDescent="0.3">
      <c r="A1541" s="660">
        <v>11</v>
      </c>
      <c r="B1541" s="661" t="s">
        <v>578</v>
      </c>
      <c r="C1541" s="661">
        <v>89301112</v>
      </c>
      <c r="D1541" s="740" t="s">
        <v>4351</v>
      </c>
      <c r="E1541" s="741" t="s">
        <v>2641</v>
      </c>
      <c r="F1541" s="661" t="s">
        <v>2621</v>
      </c>
      <c r="G1541" s="661" t="s">
        <v>2824</v>
      </c>
      <c r="H1541" s="661" t="s">
        <v>579</v>
      </c>
      <c r="I1541" s="661" t="s">
        <v>926</v>
      </c>
      <c r="J1541" s="661" t="s">
        <v>927</v>
      </c>
      <c r="K1541" s="661" t="s">
        <v>928</v>
      </c>
      <c r="L1541" s="662">
        <v>84.78</v>
      </c>
      <c r="M1541" s="662">
        <v>1271.6999999999998</v>
      </c>
      <c r="N1541" s="661">
        <v>15</v>
      </c>
      <c r="O1541" s="742">
        <v>12</v>
      </c>
      <c r="P1541" s="662">
        <v>423.9</v>
      </c>
      <c r="Q1541" s="677">
        <v>0.33333333333333337</v>
      </c>
      <c r="R1541" s="661">
        <v>5</v>
      </c>
      <c r="S1541" s="677">
        <v>0.33333333333333331</v>
      </c>
      <c r="T1541" s="742">
        <v>4</v>
      </c>
      <c r="U1541" s="700">
        <v>0.33333333333333331</v>
      </c>
    </row>
    <row r="1542" spans="1:21" ht="14.4" customHeight="1" x14ac:dyDescent="0.3">
      <c r="A1542" s="660">
        <v>11</v>
      </c>
      <c r="B1542" s="661" t="s">
        <v>578</v>
      </c>
      <c r="C1542" s="661">
        <v>89301112</v>
      </c>
      <c r="D1542" s="740" t="s">
        <v>4351</v>
      </c>
      <c r="E1542" s="741" t="s">
        <v>2641</v>
      </c>
      <c r="F1542" s="661" t="s">
        <v>2621</v>
      </c>
      <c r="G1542" s="661" t="s">
        <v>2824</v>
      </c>
      <c r="H1542" s="661" t="s">
        <v>579</v>
      </c>
      <c r="I1542" s="661" t="s">
        <v>926</v>
      </c>
      <c r="J1542" s="661" t="s">
        <v>927</v>
      </c>
      <c r="K1542" s="661" t="s">
        <v>928</v>
      </c>
      <c r="L1542" s="662">
        <v>105.7</v>
      </c>
      <c r="M1542" s="662">
        <v>317.10000000000002</v>
      </c>
      <c r="N1542" s="661">
        <v>3</v>
      </c>
      <c r="O1542" s="742">
        <v>2</v>
      </c>
      <c r="P1542" s="662">
        <v>211.4</v>
      </c>
      <c r="Q1542" s="677">
        <v>0.66666666666666663</v>
      </c>
      <c r="R1542" s="661">
        <v>2</v>
      </c>
      <c r="S1542" s="677">
        <v>0.66666666666666663</v>
      </c>
      <c r="T1542" s="742">
        <v>1</v>
      </c>
      <c r="U1542" s="700">
        <v>0.5</v>
      </c>
    </row>
    <row r="1543" spans="1:21" ht="14.4" customHeight="1" x14ac:dyDescent="0.3">
      <c r="A1543" s="660">
        <v>11</v>
      </c>
      <c r="B1543" s="661" t="s">
        <v>578</v>
      </c>
      <c r="C1543" s="661">
        <v>89301112</v>
      </c>
      <c r="D1543" s="740" t="s">
        <v>4351</v>
      </c>
      <c r="E1543" s="741" t="s">
        <v>2641</v>
      </c>
      <c r="F1543" s="661" t="s">
        <v>2621</v>
      </c>
      <c r="G1543" s="661" t="s">
        <v>2824</v>
      </c>
      <c r="H1543" s="661" t="s">
        <v>579</v>
      </c>
      <c r="I1543" s="661" t="s">
        <v>4021</v>
      </c>
      <c r="J1543" s="661" t="s">
        <v>4022</v>
      </c>
      <c r="K1543" s="661" t="s">
        <v>4023</v>
      </c>
      <c r="L1543" s="662">
        <v>0</v>
      </c>
      <c r="M1543" s="662">
        <v>0</v>
      </c>
      <c r="N1543" s="661">
        <v>1</v>
      </c>
      <c r="O1543" s="742">
        <v>1</v>
      </c>
      <c r="P1543" s="662"/>
      <c r="Q1543" s="677"/>
      <c r="R1543" s="661"/>
      <c r="S1543" s="677">
        <v>0</v>
      </c>
      <c r="T1543" s="742"/>
      <c r="U1543" s="700">
        <v>0</v>
      </c>
    </row>
    <row r="1544" spans="1:21" ht="14.4" customHeight="1" x14ac:dyDescent="0.3">
      <c r="A1544" s="660">
        <v>11</v>
      </c>
      <c r="B1544" s="661" t="s">
        <v>578</v>
      </c>
      <c r="C1544" s="661">
        <v>89301112</v>
      </c>
      <c r="D1544" s="740" t="s">
        <v>4351</v>
      </c>
      <c r="E1544" s="741" t="s">
        <v>2641</v>
      </c>
      <c r="F1544" s="661" t="s">
        <v>2621</v>
      </c>
      <c r="G1544" s="661" t="s">
        <v>2740</v>
      </c>
      <c r="H1544" s="661" t="s">
        <v>579</v>
      </c>
      <c r="I1544" s="661" t="s">
        <v>682</v>
      </c>
      <c r="J1544" s="661" t="s">
        <v>683</v>
      </c>
      <c r="K1544" s="661" t="s">
        <v>2529</v>
      </c>
      <c r="L1544" s="662">
        <v>115.3</v>
      </c>
      <c r="M1544" s="662">
        <v>115.3</v>
      </c>
      <c r="N1544" s="661">
        <v>1</v>
      </c>
      <c r="O1544" s="742">
        <v>1</v>
      </c>
      <c r="P1544" s="662"/>
      <c r="Q1544" s="677">
        <v>0</v>
      </c>
      <c r="R1544" s="661"/>
      <c r="S1544" s="677">
        <v>0</v>
      </c>
      <c r="T1544" s="742"/>
      <c r="U1544" s="700">
        <v>0</v>
      </c>
    </row>
    <row r="1545" spans="1:21" ht="14.4" customHeight="1" x14ac:dyDescent="0.3">
      <c r="A1545" s="660">
        <v>11</v>
      </c>
      <c r="B1545" s="661" t="s">
        <v>578</v>
      </c>
      <c r="C1545" s="661">
        <v>89301112</v>
      </c>
      <c r="D1545" s="740" t="s">
        <v>4351</v>
      </c>
      <c r="E1545" s="741" t="s">
        <v>2641</v>
      </c>
      <c r="F1545" s="661" t="s">
        <v>2621</v>
      </c>
      <c r="G1545" s="661" t="s">
        <v>2740</v>
      </c>
      <c r="H1545" s="661" t="s">
        <v>579</v>
      </c>
      <c r="I1545" s="661" t="s">
        <v>820</v>
      </c>
      <c r="J1545" s="661" t="s">
        <v>683</v>
      </c>
      <c r="K1545" s="661" t="s">
        <v>2741</v>
      </c>
      <c r="L1545" s="662">
        <v>57.65</v>
      </c>
      <c r="M1545" s="662">
        <v>115.3</v>
      </c>
      <c r="N1545" s="661">
        <v>2</v>
      </c>
      <c r="O1545" s="742">
        <v>1.5</v>
      </c>
      <c r="P1545" s="662"/>
      <c r="Q1545" s="677">
        <v>0</v>
      </c>
      <c r="R1545" s="661"/>
      <c r="S1545" s="677">
        <v>0</v>
      </c>
      <c r="T1545" s="742"/>
      <c r="U1545" s="700">
        <v>0</v>
      </c>
    </row>
    <row r="1546" spans="1:21" ht="14.4" customHeight="1" x14ac:dyDescent="0.3">
      <c r="A1546" s="660">
        <v>11</v>
      </c>
      <c r="B1546" s="661" t="s">
        <v>578</v>
      </c>
      <c r="C1546" s="661">
        <v>89301112</v>
      </c>
      <c r="D1546" s="740" t="s">
        <v>4351</v>
      </c>
      <c r="E1546" s="741" t="s">
        <v>2641</v>
      </c>
      <c r="F1546" s="661" t="s">
        <v>2621</v>
      </c>
      <c r="G1546" s="661" t="s">
        <v>2740</v>
      </c>
      <c r="H1546" s="661" t="s">
        <v>579</v>
      </c>
      <c r="I1546" s="661" t="s">
        <v>2972</v>
      </c>
      <c r="J1546" s="661" t="s">
        <v>683</v>
      </c>
      <c r="K1546" s="661" t="s">
        <v>2529</v>
      </c>
      <c r="L1546" s="662">
        <v>115.3</v>
      </c>
      <c r="M1546" s="662">
        <v>115.3</v>
      </c>
      <c r="N1546" s="661">
        <v>1</v>
      </c>
      <c r="O1546" s="742">
        <v>1</v>
      </c>
      <c r="P1546" s="662"/>
      <c r="Q1546" s="677">
        <v>0</v>
      </c>
      <c r="R1546" s="661"/>
      <c r="S1546" s="677">
        <v>0</v>
      </c>
      <c r="T1546" s="742"/>
      <c r="U1546" s="700">
        <v>0</v>
      </c>
    </row>
    <row r="1547" spans="1:21" ht="14.4" customHeight="1" x14ac:dyDescent="0.3">
      <c r="A1547" s="660">
        <v>11</v>
      </c>
      <c r="B1547" s="661" t="s">
        <v>578</v>
      </c>
      <c r="C1547" s="661">
        <v>89301112</v>
      </c>
      <c r="D1547" s="740" t="s">
        <v>4351</v>
      </c>
      <c r="E1547" s="741" t="s">
        <v>2641</v>
      </c>
      <c r="F1547" s="661" t="s">
        <v>2621</v>
      </c>
      <c r="G1547" s="661" t="s">
        <v>2740</v>
      </c>
      <c r="H1547" s="661" t="s">
        <v>579</v>
      </c>
      <c r="I1547" s="661" t="s">
        <v>2973</v>
      </c>
      <c r="J1547" s="661" t="s">
        <v>683</v>
      </c>
      <c r="K1547" s="661" t="s">
        <v>2529</v>
      </c>
      <c r="L1547" s="662">
        <v>115.3</v>
      </c>
      <c r="M1547" s="662">
        <v>115.3</v>
      </c>
      <c r="N1547" s="661">
        <v>1</v>
      </c>
      <c r="O1547" s="742">
        <v>1</v>
      </c>
      <c r="P1547" s="662"/>
      <c r="Q1547" s="677">
        <v>0</v>
      </c>
      <c r="R1547" s="661"/>
      <c r="S1547" s="677">
        <v>0</v>
      </c>
      <c r="T1547" s="742"/>
      <c r="U1547" s="700">
        <v>0</v>
      </c>
    </row>
    <row r="1548" spans="1:21" ht="14.4" customHeight="1" x14ac:dyDescent="0.3">
      <c r="A1548" s="660">
        <v>11</v>
      </c>
      <c r="B1548" s="661" t="s">
        <v>578</v>
      </c>
      <c r="C1548" s="661">
        <v>89301112</v>
      </c>
      <c r="D1548" s="740" t="s">
        <v>4351</v>
      </c>
      <c r="E1548" s="741" t="s">
        <v>2641</v>
      </c>
      <c r="F1548" s="661" t="s">
        <v>2621</v>
      </c>
      <c r="G1548" s="661" t="s">
        <v>2707</v>
      </c>
      <c r="H1548" s="661" t="s">
        <v>1059</v>
      </c>
      <c r="I1548" s="661" t="s">
        <v>2708</v>
      </c>
      <c r="J1548" s="661" t="s">
        <v>2709</v>
      </c>
      <c r="K1548" s="661" t="s">
        <v>2710</v>
      </c>
      <c r="L1548" s="662">
        <v>41.55</v>
      </c>
      <c r="M1548" s="662">
        <v>166.2</v>
      </c>
      <c r="N1548" s="661">
        <v>4</v>
      </c>
      <c r="O1548" s="742">
        <v>1</v>
      </c>
      <c r="P1548" s="662"/>
      <c r="Q1548" s="677">
        <v>0</v>
      </c>
      <c r="R1548" s="661"/>
      <c r="S1548" s="677">
        <v>0</v>
      </c>
      <c r="T1548" s="742"/>
      <c r="U1548" s="700">
        <v>0</v>
      </c>
    </row>
    <row r="1549" spans="1:21" ht="14.4" customHeight="1" x14ac:dyDescent="0.3">
      <c r="A1549" s="660">
        <v>11</v>
      </c>
      <c r="B1549" s="661" t="s">
        <v>578</v>
      </c>
      <c r="C1549" s="661">
        <v>89301112</v>
      </c>
      <c r="D1549" s="740" t="s">
        <v>4351</v>
      </c>
      <c r="E1549" s="741" t="s">
        <v>2641</v>
      </c>
      <c r="F1549" s="661" t="s">
        <v>2621</v>
      </c>
      <c r="G1549" s="661" t="s">
        <v>2799</v>
      </c>
      <c r="H1549" s="661" t="s">
        <v>579</v>
      </c>
      <c r="I1549" s="661" t="s">
        <v>2974</v>
      </c>
      <c r="J1549" s="661" t="s">
        <v>2801</v>
      </c>
      <c r="K1549" s="661" t="s">
        <v>2975</v>
      </c>
      <c r="L1549" s="662">
        <v>1166.48</v>
      </c>
      <c r="M1549" s="662">
        <v>2332.96</v>
      </c>
      <c r="N1549" s="661">
        <v>2</v>
      </c>
      <c r="O1549" s="742">
        <v>1</v>
      </c>
      <c r="P1549" s="662">
        <v>2332.96</v>
      </c>
      <c r="Q1549" s="677">
        <v>1</v>
      </c>
      <c r="R1549" s="661">
        <v>2</v>
      </c>
      <c r="S1549" s="677">
        <v>1</v>
      </c>
      <c r="T1549" s="742">
        <v>1</v>
      </c>
      <c r="U1549" s="700">
        <v>1</v>
      </c>
    </row>
    <row r="1550" spans="1:21" ht="14.4" customHeight="1" x14ac:dyDescent="0.3">
      <c r="A1550" s="660">
        <v>11</v>
      </c>
      <c r="B1550" s="661" t="s">
        <v>578</v>
      </c>
      <c r="C1550" s="661">
        <v>89301112</v>
      </c>
      <c r="D1550" s="740" t="s">
        <v>4351</v>
      </c>
      <c r="E1550" s="741" t="s">
        <v>2641</v>
      </c>
      <c r="F1550" s="661" t="s">
        <v>2621</v>
      </c>
      <c r="G1550" s="661" t="s">
        <v>2877</v>
      </c>
      <c r="H1550" s="661" t="s">
        <v>579</v>
      </c>
      <c r="I1550" s="661" t="s">
        <v>2878</v>
      </c>
      <c r="J1550" s="661" t="s">
        <v>2879</v>
      </c>
      <c r="K1550" s="661" t="s">
        <v>2880</v>
      </c>
      <c r="L1550" s="662">
        <v>111.31</v>
      </c>
      <c r="M1550" s="662">
        <v>890.48</v>
      </c>
      <c r="N1550" s="661">
        <v>8</v>
      </c>
      <c r="O1550" s="742">
        <v>2</v>
      </c>
      <c r="P1550" s="662"/>
      <c r="Q1550" s="677">
        <v>0</v>
      </c>
      <c r="R1550" s="661"/>
      <c r="S1550" s="677">
        <v>0</v>
      </c>
      <c r="T1550" s="742"/>
      <c r="U1550" s="700">
        <v>0</v>
      </c>
    </row>
    <row r="1551" spans="1:21" ht="14.4" customHeight="1" x14ac:dyDescent="0.3">
      <c r="A1551" s="660">
        <v>11</v>
      </c>
      <c r="B1551" s="661" t="s">
        <v>578</v>
      </c>
      <c r="C1551" s="661">
        <v>89301112</v>
      </c>
      <c r="D1551" s="740" t="s">
        <v>4351</v>
      </c>
      <c r="E1551" s="741" t="s">
        <v>2641</v>
      </c>
      <c r="F1551" s="661" t="s">
        <v>2621</v>
      </c>
      <c r="G1551" s="661" t="s">
        <v>2976</v>
      </c>
      <c r="H1551" s="661" t="s">
        <v>579</v>
      </c>
      <c r="I1551" s="661" t="s">
        <v>2004</v>
      </c>
      <c r="J1551" s="661" t="s">
        <v>2005</v>
      </c>
      <c r="K1551" s="661" t="s">
        <v>2977</v>
      </c>
      <c r="L1551" s="662">
        <v>163.9</v>
      </c>
      <c r="M1551" s="662">
        <v>1475.1000000000001</v>
      </c>
      <c r="N1551" s="661">
        <v>9</v>
      </c>
      <c r="O1551" s="742">
        <v>2.5</v>
      </c>
      <c r="P1551" s="662">
        <v>1475.1000000000001</v>
      </c>
      <c r="Q1551" s="677">
        <v>1</v>
      </c>
      <c r="R1551" s="661">
        <v>9</v>
      </c>
      <c r="S1551" s="677">
        <v>1</v>
      </c>
      <c r="T1551" s="742">
        <v>2.5</v>
      </c>
      <c r="U1551" s="700">
        <v>1</v>
      </c>
    </row>
    <row r="1552" spans="1:21" ht="14.4" customHeight="1" x14ac:dyDescent="0.3">
      <c r="A1552" s="660">
        <v>11</v>
      </c>
      <c r="B1552" s="661" t="s">
        <v>578</v>
      </c>
      <c r="C1552" s="661">
        <v>89301112</v>
      </c>
      <c r="D1552" s="740" t="s">
        <v>4351</v>
      </c>
      <c r="E1552" s="741" t="s">
        <v>2641</v>
      </c>
      <c r="F1552" s="661" t="s">
        <v>2621</v>
      </c>
      <c r="G1552" s="661" t="s">
        <v>2659</v>
      </c>
      <c r="H1552" s="661" t="s">
        <v>579</v>
      </c>
      <c r="I1552" s="661" t="s">
        <v>1752</v>
      </c>
      <c r="J1552" s="661" t="s">
        <v>2660</v>
      </c>
      <c r="K1552" s="661" t="s">
        <v>2661</v>
      </c>
      <c r="L1552" s="662">
        <v>33.36</v>
      </c>
      <c r="M1552" s="662">
        <v>33.36</v>
      </c>
      <c r="N1552" s="661">
        <v>1</v>
      </c>
      <c r="O1552" s="742">
        <v>0.5</v>
      </c>
      <c r="P1552" s="662"/>
      <c r="Q1552" s="677">
        <v>0</v>
      </c>
      <c r="R1552" s="661"/>
      <c r="S1552" s="677">
        <v>0</v>
      </c>
      <c r="T1552" s="742"/>
      <c r="U1552" s="700">
        <v>0</v>
      </c>
    </row>
    <row r="1553" spans="1:21" ht="14.4" customHeight="1" x14ac:dyDescent="0.3">
      <c r="A1553" s="660">
        <v>11</v>
      </c>
      <c r="B1553" s="661" t="s">
        <v>578</v>
      </c>
      <c r="C1553" s="661">
        <v>89301112</v>
      </c>
      <c r="D1553" s="740" t="s">
        <v>4351</v>
      </c>
      <c r="E1553" s="741" t="s">
        <v>2641</v>
      </c>
      <c r="F1553" s="661" t="s">
        <v>2621</v>
      </c>
      <c r="G1553" s="661" t="s">
        <v>2881</v>
      </c>
      <c r="H1553" s="661" t="s">
        <v>579</v>
      </c>
      <c r="I1553" s="661" t="s">
        <v>2978</v>
      </c>
      <c r="J1553" s="661" t="s">
        <v>2883</v>
      </c>
      <c r="K1553" s="661" t="s">
        <v>2979</v>
      </c>
      <c r="L1553" s="662">
        <v>166.97</v>
      </c>
      <c r="M1553" s="662">
        <v>667.88</v>
      </c>
      <c r="N1553" s="661">
        <v>4</v>
      </c>
      <c r="O1553" s="742">
        <v>2</v>
      </c>
      <c r="P1553" s="662"/>
      <c r="Q1553" s="677">
        <v>0</v>
      </c>
      <c r="R1553" s="661"/>
      <c r="S1553" s="677">
        <v>0</v>
      </c>
      <c r="T1553" s="742"/>
      <c r="U1553" s="700">
        <v>0</v>
      </c>
    </row>
    <row r="1554" spans="1:21" ht="14.4" customHeight="1" x14ac:dyDescent="0.3">
      <c r="A1554" s="660">
        <v>11</v>
      </c>
      <c r="B1554" s="661" t="s">
        <v>578</v>
      </c>
      <c r="C1554" s="661">
        <v>89301112</v>
      </c>
      <c r="D1554" s="740" t="s">
        <v>4351</v>
      </c>
      <c r="E1554" s="741" t="s">
        <v>2641</v>
      </c>
      <c r="F1554" s="661" t="s">
        <v>2621</v>
      </c>
      <c r="G1554" s="661" t="s">
        <v>2881</v>
      </c>
      <c r="H1554" s="661" t="s">
        <v>579</v>
      </c>
      <c r="I1554" s="661" t="s">
        <v>2882</v>
      </c>
      <c r="J1554" s="661" t="s">
        <v>2883</v>
      </c>
      <c r="K1554" s="661" t="s">
        <v>2884</v>
      </c>
      <c r="L1554" s="662">
        <v>0</v>
      </c>
      <c r="M1554" s="662">
        <v>0</v>
      </c>
      <c r="N1554" s="661">
        <v>1</v>
      </c>
      <c r="O1554" s="742">
        <v>1</v>
      </c>
      <c r="P1554" s="662"/>
      <c r="Q1554" s="677"/>
      <c r="R1554" s="661"/>
      <c r="S1554" s="677">
        <v>0</v>
      </c>
      <c r="T1554" s="742"/>
      <c r="U1554" s="700">
        <v>0</v>
      </c>
    </row>
    <row r="1555" spans="1:21" ht="14.4" customHeight="1" x14ac:dyDescent="0.3">
      <c r="A1555" s="660">
        <v>11</v>
      </c>
      <c r="B1555" s="661" t="s">
        <v>578</v>
      </c>
      <c r="C1555" s="661">
        <v>89301112</v>
      </c>
      <c r="D1555" s="740" t="s">
        <v>4351</v>
      </c>
      <c r="E1555" s="741" t="s">
        <v>2641</v>
      </c>
      <c r="F1555" s="661" t="s">
        <v>2621</v>
      </c>
      <c r="G1555" s="661" t="s">
        <v>2729</v>
      </c>
      <c r="H1555" s="661" t="s">
        <v>579</v>
      </c>
      <c r="I1555" s="661" t="s">
        <v>3776</v>
      </c>
      <c r="J1555" s="661" t="s">
        <v>3649</v>
      </c>
      <c r="K1555" s="661" t="s">
        <v>2958</v>
      </c>
      <c r="L1555" s="662">
        <v>0</v>
      </c>
      <c r="M1555" s="662">
        <v>0</v>
      </c>
      <c r="N1555" s="661">
        <v>51</v>
      </c>
      <c r="O1555" s="742">
        <v>30</v>
      </c>
      <c r="P1555" s="662">
        <v>0</v>
      </c>
      <c r="Q1555" s="677"/>
      <c r="R1555" s="661">
        <v>17</v>
      </c>
      <c r="S1555" s="677">
        <v>0.33333333333333331</v>
      </c>
      <c r="T1555" s="742">
        <v>8.5</v>
      </c>
      <c r="U1555" s="700">
        <v>0.28333333333333333</v>
      </c>
    </row>
    <row r="1556" spans="1:21" ht="14.4" customHeight="1" x14ac:dyDescent="0.3">
      <c r="A1556" s="660">
        <v>11</v>
      </c>
      <c r="B1556" s="661" t="s">
        <v>578</v>
      </c>
      <c r="C1556" s="661">
        <v>89301112</v>
      </c>
      <c r="D1556" s="740" t="s">
        <v>4351</v>
      </c>
      <c r="E1556" s="741" t="s">
        <v>2641</v>
      </c>
      <c r="F1556" s="661" t="s">
        <v>2621</v>
      </c>
      <c r="G1556" s="661" t="s">
        <v>2729</v>
      </c>
      <c r="H1556" s="661" t="s">
        <v>579</v>
      </c>
      <c r="I1556" s="661" t="s">
        <v>1417</v>
      </c>
      <c r="J1556" s="661" t="s">
        <v>1418</v>
      </c>
      <c r="K1556" s="661" t="s">
        <v>3406</v>
      </c>
      <c r="L1556" s="662">
        <v>31.84</v>
      </c>
      <c r="M1556" s="662">
        <v>31.84</v>
      </c>
      <c r="N1556" s="661">
        <v>1</v>
      </c>
      <c r="O1556" s="742">
        <v>0.5</v>
      </c>
      <c r="P1556" s="662"/>
      <c r="Q1556" s="677">
        <v>0</v>
      </c>
      <c r="R1556" s="661"/>
      <c r="S1556" s="677">
        <v>0</v>
      </c>
      <c r="T1556" s="742"/>
      <c r="U1556" s="700">
        <v>0</v>
      </c>
    </row>
    <row r="1557" spans="1:21" ht="14.4" customHeight="1" x14ac:dyDescent="0.3">
      <c r="A1557" s="660">
        <v>11</v>
      </c>
      <c r="B1557" s="661" t="s">
        <v>578</v>
      </c>
      <c r="C1557" s="661">
        <v>89301112</v>
      </c>
      <c r="D1557" s="740" t="s">
        <v>4351</v>
      </c>
      <c r="E1557" s="741" t="s">
        <v>2641</v>
      </c>
      <c r="F1557" s="661" t="s">
        <v>2621</v>
      </c>
      <c r="G1557" s="661" t="s">
        <v>2729</v>
      </c>
      <c r="H1557" s="661" t="s">
        <v>579</v>
      </c>
      <c r="I1557" s="661" t="s">
        <v>914</v>
      </c>
      <c r="J1557" s="661" t="s">
        <v>915</v>
      </c>
      <c r="K1557" s="661" t="s">
        <v>2730</v>
      </c>
      <c r="L1557" s="662">
        <v>63.67</v>
      </c>
      <c r="M1557" s="662">
        <v>764.04000000000008</v>
      </c>
      <c r="N1557" s="661">
        <v>12</v>
      </c>
      <c r="O1557" s="742">
        <v>5</v>
      </c>
      <c r="P1557" s="662">
        <v>445.69000000000005</v>
      </c>
      <c r="Q1557" s="677">
        <v>0.58333333333333337</v>
      </c>
      <c r="R1557" s="661">
        <v>7</v>
      </c>
      <c r="S1557" s="677">
        <v>0.58333333333333337</v>
      </c>
      <c r="T1557" s="742">
        <v>3</v>
      </c>
      <c r="U1557" s="700">
        <v>0.6</v>
      </c>
    </row>
    <row r="1558" spans="1:21" ht="14.4" customHeight="1" x14ac:dyDescent="0.3">
      <c r="A1558" s="660">
        <v>11</v>
      </c>
      <c r="B1558" s="661" t="s">
        <v>578</v>
      </c>
      <c r="C1558" s="661">
        <v>89301112</v>
      </c>
      <c r="D1558" s="740" t="s">
        <v>4351</v>
      </c>
      <c r="E1558" s="741" t="s">
        <v>2641</v>
      </c>
      <c r="F1558" s="661" t="s">
        <v>2621</v>
      </c>
      <c r="G1558" s="661" t="s">
        <v>2662</v>
      </c>
      <c r="H1558" s="661" t="s">
        <v>579</v>
      </c>
      <c r="I1558" s="661" t="s">
        <v>839</v>
      </c>
      <c r="J1558" s="661" t="s">
        <v>840</v>
      </c>
      <c r="K1558" s="661" t="s">
        <v>2663</v>
      </c>
      <c r="L1558" s="662">
        <v>0</v>
      </c>
      <c r="M1558" s="662">
        <v>0</v>
      </c>
      <c r="N1558" s="661">
        <v>37</v>
      </c>
      <c r="O1558" s="742">
        <v>22</v>
      </c>
      <c r="P1558" s="662">
        <v>0</v>
      </c>
      <c r="Q1558" s="677"/>
      <c r="R1558" s="661">
        <v>18</v>
      </c>
      <c r="S1558" s="677">
        <v>0.48648648648648651</v>
      </c>
      <c r="T1558" s="742">
        <v>10.5</v>
      </c>
      <c r="U1558" s="700">
        <v>0.47727272727272729</v>
      </c>
    </row>
    <row r="1559" spans="1:21" ht="14.4" customHeight="1" x14ac:dyDescent="0.3">
      <c r="A1559" s="660">
        <v>11</v>
      </c>
      <c r="B1559" s="661" t="s">
        <v>578</v>
      </c>
      <c r="C1559" s="661">
        <v>89301112</v>
      </c>
      <c r="D1559" s="740" t="s">
        <v>4351</v>
      </c>
      <c r="E1559" s="741" t="s">
        <v>2641</v>
      </c>
      <c r="F1559" s="661" t="s">
        <v>2621</v>
      </c>
      <c r="G1559" s="661" t="s">
        <v>2662</v>
      </c>
      <c r="H1559" s="661" t="s">
        <v>579</v>
      </c>
      <c r="I1559" s="661" t="s">
        <v>2664</v>
      </c>
      <c r="J1559" s="661" t="s">
        <v>840</v>
      </c>
      <c r="K1559" s="661" t="s">
        <v>2665</v>
      </c>
      <c r="L1559" s="662">
        <v>0</v>
      </c>
      <c r="M1559" s="662">
        <v>0</v>
      </c>
      <c r="N1559" s="661">
        <v>16</v>
      </c>
      <c r="O1559" s="742">
        <v>10</v>
      </c>
      <c r="P1559" s="662">
        <v>0</v>
      </c>
      <c r="Q1559" s="677"/>
      <c r="R1559" s="661">
        <v>1</v>
      </c>
      <c r="S1559" s="677">
        <v>6.25E-2</v>
      </c>
      <c r="T1559" s="742">
        <v>0.5</v>
      </c>
      <c r="U1559" s="700">
        <v>0.05</v>
      </c>
    </row>
    <row r="1560" spans="1:21" ht="14.4" customHeight="1" x14ac:dyDescent="0.3">
      <c r="A1560" s="660">
        <v>11</v>
      </c>
      <c r="B1560" s="661" t="s">
        <v>578</v>
      </c>
      <c r="C1560" s="661">
        <v>89301112</v>
      </c>
      <c r="D1560" s="740" t="s">
        <v>4351</v>
      </c>
      <c r="E1560" s="741" t="s">
        <v>2641</v>
      </c>
      <c r="F1560" s="661" t="s">
        <v>2621</v>
      </c>
      <c r="G1560" s="661" t="s">
        <v>2742</v>
      </c>
      <c r="H1560" s="661" t="s">
        <v>1059</v>
      </c>
      <c r="I1560" s="661" t="s">
        <v>2760</v>
      </c>
      <c r="J1560" s="661" t="s">
        <v>2761</v>
      </c>
      <c r="K1560" s="661" t="s">
        <v>2762</v>
      </c>
      <c r="L1560" s="662">
        <v>116.8</v>
      </c>
      <c r="M1560" s="662">
        <v>116.8</v>
      </c>
      <c r="N1560" s="661">
        <v>1</v>
      </c>
      <c r="O1560" s="742">
        <v>1</v>
      </c>
      <c r="P1560" s="662">
        <v>116.8</v>
      </c>
      <c r="Q1560" s="677">
        <v>1</v>
      </c>
      <c r="R1560" s="661">
        <v>1</v>
      </c>
      <c r="S1560" s="677">
        <v>1</v>
      </c>
      <c r="T1560" s="742">
        <v>1</v>
      </c>
      <c r="U1560" s="700">
        <v>1</v>
      </c>
    </row>
    <row r="1561" spans="1:21" ht="14.4" customHeight="1" x14ac:dyDescent="0.3">
      <c r="A1561" s="660">
        <v>11</v>
      </c>
      <c r="B1561" s="661" t="s">
        <v>578</v>
      </c>
      <c r="C1561" s="661">
        <v>89301112</v>
      </c>
      <c r="D1561" s="740" t="s">
        <v>4351</v>
      </c>
      <c r="E1561" s="741" t="s">
        <v>2641</v>
      </c>
      <c r="F1561" s="661" t="s">
        <v>2621</v>
      </c>
      <c r="G1561" s="661" t="s">
        <v>2666</v>
      </c>
      <c r="H1561" s="661" t="s">
        <v>1059</v>
      </c>
      <c r="I1561" s="661" t="s">
        <v>1258</v>
      </c>
      <c r="J1561" s="661" t="s">
        <v>1259</v>
      </c>
      <c r="K1561" s="661" t="s">
        <v>1260</v>
      </c>
      <c r="L1561" s="662">
        <v>154.01</v>
      </c>
      <c r="M1561" s="662">
        <v>770.05</v>
      </c>
      <c r="N1561" s="661">
        <v>5</v>
      </c>
      <c r="O1561" s="742">
        <v>2.5</v>
      </c>
      <c r="P1561" s="662">
        <v>462.03</v>
      </c>
      <c r="Q1561" s="677">
        <v>0.6</v>
      </c>
      <c r="R1561" s="661">
        <v>3</v>
      </c>
      <c r="S1561" s="677">
        <v>0.6</v>
      </c>
      <c r="T1561" s="742">
        <v>2</v>
      </c>
      <c r="U1561" s="700">
        <v>0.8</v>
      </c>
    </row>
    <row r="1562" spans="1:21" ht="14.4" customHeight="1" x14ac:dyDescent="0.3">
      <c r="A1562" s="660">
        <v>11</v>
      </c>
      <c r="B1562" s="661" t="s">
        <v>578</v>
      </c>
      <c r="C1562" s="661">
        <v>89301112</v>
      </c>
      <c r="D1562" s="740" t="s">
        <v>4351</v>
      </c>
      <c r="E1562" s="741" t="s">
        <v>2641</v>
      </c>
      <c r="F1562" s="661" t="s">
        <v>2621</v>
      </c>
      <c r="G1562" s="661" t="s">
        <v>3236</v>
      </c>
      <c r="H1562" s="661" t="s">
        <v>1059</v>
      </c>
      <c r="I1562" s="661" t="s">
        <v>3415</v>
      </c>
      <c r="J1562" s="661" t="s">
        <v>3416</v>
      </c>
      <c r="K1562" s="661" t="s">
        <v>3417</v>
      </c>
      <c r="L1562" s="662">
        <v>647.77</v>
      </c>
      <c r="M1562" s="662">
        <v>647.77</v>
      </c>
      <c r="N1562" s="661">
        <v>1</v>
      </c>
      <c r="O1562" s="742">
        <v>0.5</v>
      </c>
      <c r="P1562" s="662"/>
      <c r="Q1562" s="677">
        <v>0</v>
      </c>
      <c r="R1562" s="661"/>
      <c r="S1562" s="677">
        <v>0</v>
      </c>
      <c r="T1562" s="742"/>
      <c r="U1562" s="700">
        <v>0</v>
      </c>
    </row>
    <row r="1563" spans="1:21" ht="14.4" customHeight="1" x14ac:dyDescent="0.3">
      <c r="A1563" s="660">
        <v>11</v>
      </c>
      <c r="B1563" s="661" t="s">
        <v>578</v>
      </c>
      <c r="C1563" s="661">
        <v>89301112</v>
      </c>
      <c r="D1563" s="740" t="s">
        <v>4351</v>
      </c>
      <c r="E1563" s="741" t="s">
        <v>2641</v>
      </c>
      <c r="F1563" s="661" t="s">
        <v>2621</v>
      </c>
      <c r="G1563" s="661" t="s">
        <v>2887</v>
      </c>
      <c r="H1563" s="661" t="s">
        <v>579</v>
      </c>
      <c r="I1563" s="661" t="s">
        <v>3130</v>
      </c>
      <c r="J1563" s="661" t="s">
        <v>3131</v>
      </c>
      <c r="K1563" s="661" t="s">
        <v>2890</v>
      </c>
      <c r="L1563" s="662">
        <v>1857.43</v>
      </c>
      <c r="M1563" s="662">
        <v>3714.86</v>
      </c>
      <c r="N1563" s="661">
        <v>2</v>
      </c>
      <c r="O1563" s="742">
        <v>1.5</v>
      </c>
      <c r="P1563" s="662">
        <v>3714.86</v>
      </c>
      <c r="Q1563" s="677">
        <v>1</v>
      </c>
      <c r="R1563" s="661">
        <v>2</v>
      </c>
      <c r="S1563" s="677">
        <v>1</v>
      </c>
      <c r="T1563" s="742">
        <v>1.5</v>
      </c>
      <c r="U1563" s="700">
        <v>1</v>
      </c>
    </row>
    <row r="1564" spans="1:21" ht="14.4" customHeight="1" x14ac:dyDescent="0.3">
      <c r="A1564" s="660">
        <v>11</v>
      </c>
      <c r="B1564" s="661" t="s">
        <v>578</v>
      </c>
      <c r="C1564" s="661">
        <v>89301112</v>
      </c>
      <c r="D1564" s="740" t="s">
        <v>4351</v>
      </c>
      <c r="E1564" s="741" t="s">
        <v>2641</v>
      </c>
      <c r="F1564" s="661" t="s">
        <v>2621</v>
      </c>
      <c r="G1564" s="661" t="s">
        <v>2887</v>
      </c>
      <c r="H1564" s="661" t="s">
        <v>579</v>
      </c>
      <c r="I1564" s="661" t="s">
        <v>2888</v>
      </c>
      <c r="J1564" s="661" t="s">
        <v>2889</v>
      </c>
      <c r="K1564" s="661" t="s">
        <v>2890</v>
      </c>
      <c r="L1564" s="662">
        <v>1857.44</v>
      </c>
      <c r="M1564" s="662">
        <v>1857.44</v>
      </c>
      <c r="N1564" s="661">
        <v>1</v>
      </c>
      <c r="O1564" s="742">
        <v>1</v>
      </c>
      <c r="P1564" s="662">
        <v>1857.44</v>
      </c>
      <c r="Q1564" s="677">
        <v>1</v>
      </c>
      <c r="R1564" s="661">
        <v>1</v>
      </c>
      <c r="S1564" s="677">
        <v>1</v>
      </c>
      <c r="T1564" s="742">
        <v>1</v>
      </c>
      <c r="U1564" s="700">
        <v>1</v>
      </c>
    </row>
    <row r="1565" spans="1:21" ht="14.4" customHeight="1" x14ac:dyDescent="0.3">
      <c r="A1565" s="660">
        <v>11</v>
      </c>
      <c r="B1565" s="661" t="s">
        <v>578</v>
      </c>
      <c r="C1565" s="661">
        <v>89301112</v>
      </c>
      <c r="D1565" s="740" t="s">
        <v>4351</v>
      </c>
      <c r="E1565" s="741" t="s">
        <v>2641</v>
      </c>
      <c r="F1565" s="661" t="s">
        <v>2621</v>
      </c>
      <c r="G1565" s="661" t="s">
        <v>3132</v>
      </c>
      <c r="H1565" s="661" t="s">
        <v>579</v>
      </c>
      <c r="I1565" s="661" t="s">
        <v>3133</v>
      </c>
      <c r="J1565" s="661" t="s">
        <v>3134</v>
      </c>
      <c r="K1565" s="661" t="s">
        <v>3135</v>
      </c>
      <c r="L1565" s="662">
        <v>694.04</v>
      </c>
      <c r="M1565" s="662">
        <v>694.04</v>
      </c>
      <c r="N1565" s="661">
        <v>1</v>
      </c>
      <c r="O1565" s="742">
        <v>0.5</v>
      </c>
      <c r="P1565" s="662">
        <v>694.04</v>
      </c>
      <c r="Q1565" s="677">
        <v>1</v>
      </c>
      <c r="R1565" s="661">
        <v>1</v>
      </c>
      <c r="S1565" s="677">
        <v>1</v>
      </c>
      <c r="T1565" s="742">
        <v>0.5</v>
      </c>
      <c r="U1565" s="700">
        <v>1</v>
      </c>
    </row>
    <row r="1566" spans="1:21" ht="14.4" customHeight="1" x14ac:dyDescent="0.3">
      <c r="A1566" s="660">
        <v>11</v>
      </c>
      <c r="B1566" s="661" t="s">
        <v>578</v>
      </c>
      <c r="C1566" s="661">
        <v>89301112</v>
      </c>
      <c r="D1566" s="740" t="s">
        <v>4351</v>
      </c>
      <c r="E1566" s="741" t="s">
        <v>2641</v>
      </c>
      <c r="F1566" s="661" t="s">
        <v>2621</v>
      </c>
      <c r="G1566" s="661" t="s">
        <v>2731</v>
      </c>
      <c r="H1566" s="661" t="s">
        <v>579</v>
      </c>
      <c r="I1566" s="661" t="s">
        <v>2732</v>
      </c>
      <c r="J1566" s="661" t="s">
        <v>2733</v>
      </c>
      <c r="K1566" s="661" t="s">
        <v>2734</v>
      </c>
      <c r="L1566" s="662">
        <v>0</v>
      </c>
      <c r="M1566" s="662">
        <v>0</v>
      </c>
      <c r="N1566" s="661">
        <v>2</v>
      </c>
      <c r="O1566" s="742">
        <v>1.5</v>
      </c>
      <c r="P1566" s="662">
        <v>0</v>
      </c>
      <c r="Q1566" s="677"/>
      <c r="R1566" s="661">
        <v>1</v>
      </c>
      <c r="S1566" s="677">
        <v>0.5</v>
      </c>
      <c r="T1566" s="742">
        <v>0.5</v>
      </c>
      <c r="U1566" s="700">
        <v>0.33333333333333331</v>
      </c>
    </row>
    <row r="1567" spans="1:21" ht="14.4" customHeight="1" x14ac:dyDescent="0.3">
      <c r="A1567" s="660">
        <v>11</v>
      </c>
      <c r="B1567" s="661" t="s">
        <v>578</v>
      </c>
      <c r="C1567" s="661">
        <v>89301112</v>
      </c>
      <c r="D1567" s="740" t="s">
        <v>4351</v>
      </c>
      <c r="E1567" s="741" t="s">
        <v>2641</v>
      </c>
      <c r="F1567" s="661" t="s">
        <v>2621</v>
      </c>
      <c r="G1567" s="661" t="s">
        <v>2731</v>
      </c>
      <c r="H1567" s="661" t="s">
        <v>579</v>
      </c>
      <c r="I1567" s="661" t="s">
        <v>3935</v>
      </c>
      <c r="J1567" s="661" t="s">
        <v>3936</v>
      </c>
      <c r="K1567" s="661" t="s">
        <v>3937</v>
      </c>
      <c r="L1567" s="662">
        <v>0</v>
      </c>
      <c r="M1567" s="662">
        <v>0</v>
      </c>
      <c r="N1567" s="661">
        <v>9</v>
      </c>
      <c r="O1567" s="742">
        <v>7</v>
      </c>
      <c r="P1567" s="662">
        <v>0</v>
      </c>
      <c r="Q1567" s="677"/>
      <c r="R1567" s="661">
        <v>4</v>
      </c>
      <c r="S1567" s="677">
        <v>0.44444444444444442</v>
      </c>
      <c r="T1567" s="742">
        <v>3</v>
      </c>
      <c r="U1567" s="700">
        <v>0.42857142857142855</v>
      </c>
    </row>
    <row r="1568" spans="1:21" ht="14.4" customHeight="1" x14ac:dyDescent="0.3">
      <c r="A1568" s="660">
        <v>11</v>
      </c>
      <c r="B1568" s="661" t="s">
        <v>578</v>
      </c>
      <c r="C1568" s="661">
        <v>89301112</v>
      </c>
      <c r="D1568" s="740" t="s">
        <v>4351</v>
      </c>
      <c r="E1568" s="741" t="s">
        <v>2641</v>
      </c>
      <c r="F1568" s="661" t="s">
        <v>2621</v>
      </c>
      <c r="G1568" s="661" t="s">
        <v>3151</v>
      </c>
      <c r="H1568" s="661" t="s">
        <v>579</v>
      </c>
      <c r="I1568" s="661" t="s">
        <v>3152</v>
      </c>
      <c r="J1568" s="661" t="s">
        <v>3153</v>
      </c>
      <c r="K1568" s="661" t="s">
        <v>2466</v>
      </c>
      <c r="L1568" s="662">
        <v>64.13</v>
      </c>
      <c r="M1568" s="662">
        <v>577.16999999999996</v>
      </c>
      <c r="N1568" s="661">
        <v>9</v>
      </c>
      <c r="O1568" s="742">
        <v>5</v>
      </c>
      <c r="P1568" s="662">
        <v>320.64999999999998</v>
      </c>
      <c r="Q1568" s="677">
        <v>0.55555555555555558</v>
      </c>
      <c r="R1568" s="661">
        <v>5</v>
      </c>
      <c r="S1568" s="677">
        <v>0.55555555555555558</v>
      </c>
      <c r="T1568" s="742">
        <v>2.5</v>
      </c>
      <c r="U1568" s="700">
        <v>0.5</v>
      </c>
    </row>
    <row r="1569" spans="1:21" ht="14.4" customHeight="1" x14ac:dyDescent="0.3">
      <c r="A1569" s="660">
        <v>11</v>
      </c>
      <c r="B1569" s="661" t="s">
        <v>578</v>
      </c>
      <c r="C1569" s="661">
        <v>89301112</v>
      </c>
      <c r="D1569" s="740" t="s">
        <v>4351</v>
      </c>
      <c r="E1569" s="741" t="s">
        <v>2641</v>
      </c>
      <c r="F1569" s="661" t="s">
        <v>2621</v>
      </c>
      <c r="G1569" s="661" t="s">
        <v>2997</v>
      </c>
      <c r="H1569" s="661" t="s">
        <v>1059</v>
      </c>
      <c r="I1569" s="661" t="s">
        <v>2998</v>
      </c>
      <c r="J1569" s="661" t="s">
        <v>1548</v>
      </c>
      <c r="K1569" s="661" t="s">
        <v>2999</v>
      </c>
      <c r="L1569" s="662">
        <v>193.26</v>
      </c>
      <c r="M1569" s="662">
        <v>193.26</v>
      </c>
      <c r="N1569" s="661">
        <v>1</v>
      </c>
      <c r="O1569" s="742">
        <v>1</v>
      </c>
      <c r="P1569" s="662">
        <v>193.26</v>
      </c>
      <c r="Q1569" s="677">
        <v>1</v>
      </c>
      <c r="R1569" s="661">
        <v>1</v>
      </c>
      <c r="S1569" s="677">
        <v>1</v>
      </c>
      <c r="T1569" s="742">
        <v>1</v>
      </c>
      <c r="U1569" s="700">
        <v>1</v>
      </c>
    </row>
    <row r="1570" spans="1:21" ht="14.4" customHeight="1" x14ac:dyDescent="0.3">
      <c r="A1570" s="660">
        <v>11</v>
      </c>
      <c r="B1570" s="661" t="s">
        <v>578</v>
      </c>
      <c r="C1570" s="661">
        <v>89301112</v>
      </c>
      <c r="D1570" s="740" t="s">
        <v>4351</v>
      </c>
      <c r="E1570" s="741" t="s">
        <v>2641</v>
      </c>
      <c r="F1570" s="661" t="s">
        <v>2621</v>
      </c>
      <c r="G1570" s="661" t="s">
        <v>2997</v>
      </c>
      <c r="H1570" s="661" t="s">
        <v>1059</v>
      </c>
      <c r="I1570" s="661" t="s">
        <v>2998</v>
      </c>
      <c r="J1570" s="661" t="s">
        <v>1548</v>
      </c>
      <c r="K1570" s="661" t="s">
        <v>2999</v>
      </c>
      <c r="L1570" s="662">
        <v>119.11</v>
      </c>
      <c r="M1570" s="662">
        <v>238.22</v>
      </c>
      <c r="N1570" s="661">
        <v>2</v>
      </c>
      <c r="O1570" s="742">
        <v>1.5</v>
      </c>
      <c r="P1570" s="662">
        <v>119.11</v>
      </c>
      <c r="Q1570" s="677">
        <v>0.5</v>
      </c>
      <c r="R1570" s="661">
        <v>1</v>
      </c>
      <c r="S1570" s="677">
        <v>0.5</v>
      </c>
      <c r="T1570" s="742">
        <v>0.5</v>
      </c>
      <c r="U1570" s="700">
        <v>0.33333333333333331</v>
      </c>
    </row>
    <row r="1571" spans="1:21" ht="14.4" customHeight="1" x14ac:dyDescent="0.3">
      <c r="A1571" s="660">
        <v>11</v>
      </c>
      <c r="B1571" s="661" t="s">
        <v>578</v>
      </c>
      <c r="C1571" s="661">
        <v>89301112</v>
      </c>
      <c r="D1571" s="740" t="s">
        <v>4351</v>
      </c>
      <c r="E1571" s="741" t="s">
        <v>2641</v>
      </c>
      <c r="F1571" s="661" t="s">
        <v>2621</v>
      </c>
      <c r="G1571" s="661" t="s">
        <v>2997</v>
      </c>
      <c r="H1571" s="661" t="s">
        <v>1059</v>
      </c>
      <c r="I1571" s="661" t="s">
        <v>3154</v>
      </c>
      <c r="J1571" s="661" t="s">
        <v>1548</v>
      </c>
      <c r="K1571" s="661" t="s">
        <v>3155</v>
      </c>
      <c r="L1571" s="662">
        <v>386.51</v>
      </c>
      <c r="M1571" s="662">
        <v>1932.55</v>
      </c>
      <c r="N1571" s="661">
        <v>5</v>
      </c>
      <c r="O1571" s="742">
        <v>4</v>
      </c>
      <c r="P1571" s="662">
        <v>773.02</v>
      </c>
      <c r="Q1571" s="677">
        <v>0.4</v>
      </c>
      <c r="R1571" s="661">
        <v>2</v>
      </c>
      <c r="S1571" s="677">
        <v>0.4</v>
      </c>
      <c r="T1571" s="742">
        <v>1.5</v>
      </c>
      <c r="U1571" s="700">
        <v>0.375</v>
      </c>
    </row>
    <row r="1572" spans="1:21" ht="14.4" customHeight="1" x14ac:dyDescent="0.3">
      <c r="A1572" s="660">
        <v>11</v>
      </c>
      <c r="B1572" s="661" t="s">
        <v>578</v>
      </c>
      <c r="C1572" s="661">
        <v>89301112</v>
      </c>
      <c r="D1572" s="740" t="s">
        <v>4351</v>
      </c>
      <c r="E1572" s="741" t="s">
        <v>2641</v>
      </c>
      <c r="F1572" s="661" t="s">
        <v>2621</v>
      </c>
      <c r="G1572" s="661" t="s">
        <v>2997</v>
      </c>
      <c r="H1572" s="661" t="s">
        <v>1059</v>
      </c>
      <c r="I1572" s="661" t="s">
        <v>3154</v>
      </c>
      <c r="J1572" s="661" t="s">
        <v>1548</v>
      </c>
      <c r="K1572" s="661" t="s">
        <v>3155</v>
      </c>
      <c r="L1572" s="662">
        <v>238.21</v>
      </c>
      <c r="M1572" s="662">
        <v>238.21</v>
      </c>
      <c r="N1572" s="661">
        <v>1</v>
      </c>
      <c r="O1572" s="742">
        <v>0.5</v>
      </c>
      <c r="P1572" s="662">
        <v>238.21</v>
      </c>
      <c r="Q1572" s="677">
        <v>1</v>
      </c>
      <c r="R1572" s="661">
        <v>1</v>
      </c>
      <c r="S1572" s="677">
        <v>1</v>
      </c>
      <c r="T1572" s="742">
        <v>0.5</v>
      </c>
      <c r="U1572" s="700">
        <v>1</v>
      </c>
    </row>
    <row r="1573" spans="1:21" ht="14.4" customHeight="1" x14ac:dyDescent="0.3">
      <c r="A1573" s="660">
        <v>11</v>
      </c>
      <c r="B1573" s="661" t="s">
        <v>578</v>
      </c>
      <c r="C1573" s="661">
        <v>89301112</v>
      </c>
      <c r="D1573" s="740" t="s">
        <v>4351</v>
      </c>
      <c r="E1573" s="741" t="s">
        <v>2641</v>
      </c>
      <c r="F1573" s="661" t="s">
        <v>2621</v>
      </c>
      <c r="G1573" s="661" t="s">
        <v>2997</v>
      </c>
      <c r="H1573" s="661" t="s">
        <v>1059</v>
      </c>
      <c r="I1573" s="661" t="s">
        <v>3154</v>
      </c>
      <c r="J1573" s="661" t="s">
        <v>1548</v>
      </c>
      <c r="K1573" s="661" t="s">
        <v>3155</v>
      </c>
      <c r="L1573" s="662">
        <v>202.48</v>
      </c>
      <c r="M1573" s="662">
        <v>607.43999999999994</v>
      </c>
      <c r="N1573" s="661">
        <v>3</v>
      </c>
      <c r="O1573" s="742">
        <v>2</v>
      </c>
      <c r="P1573" s="662">
        <v>404.96</v>
      </c>
      <c r="Q1573" s="677">
        <v>0.66666666666666674</v>
      </c>
      <c r="R1573" s="661">
        <v>2</v>
      </c>
      <c r="S1573" s="677">
        <v>0.66666666666666663</v>
      </c>
      <c r="T1573" s="742">
        <v>1.5</v>
      </c>
      <c r="U1573" s="700">
        <v>0.75</v>
      </c>
    </row>
    <row r="1574" spans="1:21" ht="14.4" customHeight="1" x14ac:dyDescent="0.3">
      <c r="A1574" s="660">
        <v>11</v>
      </c>
      <c r="B1574" s="661" t="s">
        <v>578</v>
      </c>
      <c r="C1574" s="661">
        <v>89301112</v>
      </c>
      <c r="D1574" s="740" t="s">
        <v>4351</v>
      </c>
      <c r="E1574" s="741" t="s">
        <v>2641</v>
      </c>
      <c r="F1574" s="661" t="s">
        <v>2621</v>
      </c>
      <c r="G1574" s="661" t="s">
        <v>2997</v>
      </c>
      <c r="H1574" s="661" t="s">
        <v>1059</v>
      </c>
      <c r="I1574" s="661" t="s">
        <v>1547</v>
      </c>
      <c r="J1574" s="661" t="s">
        <v>1548</v>
      </c>
      <c r="K1574" s="661" t="s">
        <v>2547</v>
      </c>
      <c r="L1574" s="662">
        <v>128.84</v>
      </c>
      <c r="M1574" s="662">
        <v>128.84</v>
      </c>
      <c r="N1574" s="661">
        <v>1</v>
      </c>
      <c r="O1574" s="742">
        <v>1</v>
      </c>
      <c r="P1574" s="662">
        <v>128.84</v>
      </c>
      <c r="Q1574" s="677">
        <v>1</v>
      </c>
      <c r="R1574" s="661">
        <v>1</v>
      </c>
      <c r="S1574" s="677">
        <v>1</v>
      </c>
      <c r="T1574" s="742">
        <v>1</v>
      </c>
      <c r="U1574" s="700">
        <v>1</v>
      </c>
    </row>
    <row r="1575" spans="1:21" ht="14.4" customHeight="1" x14ac:dyDescent="0.3">
      <c r="A1575" s="660">
        <v>11</v>
      </c>
      <c r="B1575" s="661" t="s">
        <v>578</v>
      </c>
      <c r="C1575" s="661">
        <v>89301112</v>
      </c>
      <c r="D1575" s="740" t="s">
        <v>4351</v>
      </c>
      <c r="E1575" s="741" t="s">
        <v>2641</v>
      </c>
      <c r="F1575" s="661" t="s">
        <v>2621</v>
      </c>
      <c r="G1575" s="661" t="s">
        <v>4024</v>
      </c>
      <c r="H1575" s="661" t="s">
        <v>579</v>
      </c>
      <c r="I1575" s="661" t="s">
        <v>4025</v>
      </c>
      <c r="J1575" s="661" t="s">
        <v>4026</v>
      </c>
      <c r="K1575" s="661" t="s">
        <v>2266</v>
      </c>
      <c r="L1575" s="662">
        <v>533.26</v>
      </c>
      <c r="M1575" s="662">
        <v>533.26</v>
      </c>
      <c r="N1575" s="661">
        <v>1</v>
      </c>
      <c r="O1575" s="742">
        <v>0.5</v>
      </c>
      <c r="P1575" s="662">
        <v>533.26</v>
      </c>
      <c r="Q1575" s="677">
        <v>1</v>
      </c>
      <c r="R1575" s="661">
        <v>1</v>
      </c>
      <c r="S1575" s="677">
        <v>1</v>
      </c>
      <c r="T1575" s="742">
        <v>0.5</v>
      </c>
      <c r="U1575" s="700">
        <v>1</v>
      </c>
    </row>
    <row r="1576" spans="1:21" ht="14.4" customHeight="1" x14ac:dyDescent="0.3">
      <c r="A1576" s="660">
        <v>11</v>
      </c>
      <c r="B1576" s="661" t="s">
        <v>578</v>
      </c>
      <c r="C1576" s="661">
        <v>89301112</v>
      </c>
      <c r="D1576" s="740" t="s">
        <v>4351</v>
      </c>
      <c r="E1576" s="741" t="s">
        <v>2641</v>
      </c>
      <c r="F1576" s="661" t="s">
        <v>2621</v>
      </c>
      <c r="G1576" s="661" t="s">
        <v>2667</v>
      </c>
      <c r="H1576" s="661" t="s">
        <v>1059</v>
      </c>
      <c r="I1576" s="661" t="s">
        <v>1173</v>
      </c>
      <c r="J1576" s="661" t="s">
        <v>1078</v>
      </c>
      <c r="K1576" s="661" t="s">
        <v>1174</v>
      </c>
      <c r="L1576" s="662">
        <v>625.29</v>
      </c>
      <c r="M1576" s="662">
        <v>8754.06</v>
      </c>
      <c r="N1576" s="661">
        <v>14</v>
      </c>
      <c r="O1576" s="742">
        <v>7.5</v>
      </c>
      <c r="P1576" s="662">
        <v>2501.16</v>
      </c>
      <c r="Q1576" s="677">
        <v>0.2857142857142857</v>
      </c>
      <c r="R1576" s="661">
        <v>4</v>
      </c>
      <c r="S1576" s="677">
        <v>0.2857142857142857</v>
      </c>
      <c r="T1576" s="742">
        <v>2.5</v>
      </c>
      <c r="U1576" s="700">
        <v>0.33333333333333331</v>
      </c>
    </row>
    <row r="1577" spans="1:21" ht="14.4" customHeight="1" x14ac:dyDescent="0.3">
      <c r="A1577" s="660">
        <v>11</v>
      </c>
      <c r="B1577" s="661" t="s">
        <v>578</v>
      </c>
      <c r="C1577" s="661">
        <v>89301112</v>
      </c>
      <c r="D1577" s="740" t="s">
        <v>4351</v>
      </c>
      <c r="E1577" s="741" t="s">
        <v>2641</v>
      </c>
      <c r="F1577" s="661" t="s">
        <v>2621</v>
      </c>
      <c r="G1577" s="661" t="s">
        <v>2667</v>
      </c>
      <c r="H1577" s="661" t="s">
        <v>1059</v>
      </c>
      <c r="I1577" s="661" t="s">
        <v>2864</v>
      </c>
      <c r="J1577" s="661" t="s">
        <v>1078</v>
      </c>
      <c r="K1577" s="661" t="s">
        <v>2865</v>
      </c>
      <c r="L1577" s="662">
        <v>187.59</v>
      </c>
      <c r="M1577" s="662">
        <v>562.77</v>
      </c>
      <c r="N1577" s="661">
        <v>3</v>
      </c>
      <c r="O1577" s="742">
        <v>2</v>
      </c>
      <c r="P1577" s="662"/>
      <c r="Q1577" s="677">
        <v>0</v>
      </c>
      <c r="R1577" s="661"/>
      <c r="S1577" s="677">
        <v>0</v>
      </c>
      <c r="T1577" s="742"/>
      <c r="U1577" s="700">
        <v>0</v>
      </c>
    </row>
    <row r="1578" spans="1:21" ht="14.4" customHeight="1" x14ac:dyDescent="0.3">
      <c r="A1578" s="660">
        <v>11</v>
      </c>
      <c r="B1578" s="661" t="s">
        <v>578</v>
      </c>
      <c r="C1578" s="661">
        <v>89301112</v>
      </c>
      <c r="D1578" s="740" t="s">
        <v>4351</v>
      </c>
      <c r="E1578" s="741" t="s">
        <v>2641</v>
      </c>
      <c r="F1578" s="661" t="s">
        <v>2621</v>
      </c>
      <c r="G1578" s="661" t="s">
        <v>2667</v>
      </c>
      <c r="H1578" s="661" t="s">
        <v>1059</v>
      </c>
      <c r="I1578" s="661" t="s">
        <v>1077</v>
      </c>
      <c r="J1578" s="661" t="s">
        <v>1078</v>
      </c>
      <c r="K1578" s="661" t="s">
        <v>1079</v>
      </c>
      <c r="L1578" s="662">
        <v>937.93</v>
      </c>
      <c r="M1578" s="662">
        <v>38455.130000000005</v>
      </c>
      <c r="N1578" s="661">
        <v>41</v>
      </c>
      <c r="O1578" s="742">
        <v>25</v>
      </c>
      <c r="P1578" s="662">
        <v>33765.480000000003</v>
      </c>
      <c r="Q1578" s="677">
        <v>0.87804878048780488</v>
      </c>
      <c r="R1578" s="661">
        <v>36</v>
      </c>
      <c r="S1578" s="677">
        <v>0.87804878048780488</v>
      </c>
      <c r="T1578" s="742">
        <v>20.5</v>
      </c>
      <c r="U1578" s="700">
        <v>0.82</v>
      </c>
    </row>
    <row r="1579" spans="1:21" ht="14.4" customHeight="1" x14ac:dyDescent="0.3">
      <c r="A1579" s="660">
        <v>11</v>
      </c>
      <c r="B1579" s="661" t="s">
        <v>578</v>
      </c>
      <c r="C1579" s="661">
        <v>89301112</v>
      </c>
      <c r="D1579" s="740" t="s">
        <v>4351</v>
      </c>
      <c r="E1579" s="741" t="s">
        <v>2641</v>
      </c>
      <c r="F1579" s="661" t="s">
        <v>2621</v>
      </c>
      <c r="G1579" s="661" t="s">
        <v>2667</v>
      </c>
      <c r="H1579" s="661" t="s">
        <v>1059</v>
      </c>
      <c r="I1579" s="661" t="s">
        <v>1081</v>
      </c>
      <c r="J1579" s="661" t="s">
        <v>1078</v>
      </c>
      <c r="K1579" s="661" t="s">
        <v>1082</v>
      </c>
      <c r="L1579" s="662">
        <v>1166.47</v>
      </c>
      <c r="M1579" s="662">
        <v>4665.88</v>
      </c>
      <c r="N1579" s="661">
        <v>4</v>
      </c>
      <c r="O1579" s="742">
        <v>2.5</v>
      </c>
      <c r="P1579" s="662">
        <v>3499.41</v>
      </c>
      <c r="Q1579" s="677">
        <v>0.75</v>
      </c>
      <c r="R1579" s="661">
        <v>3</v>
      </c>
      <c r="S1579" s="677">
        <v>0.75</v>
      </c>
      <c r="T1579" s="742">
        <v>1.5</v>
      </c>
      <c r="U1579" s="700">
        <v>0.6</v>
      </c>
    </row>
    <row r="1580" spans="1:21" ht="14.4" customHeight="1" x14ac:dyDescent="0.3">
      <c r="A1580" s="660">
        <v>11</v>
      </c>
      <c r="B1580" s="661" t="s">
        <v>578</v>
      </c>
      <c r="C1580" s="661">
        <v>89301112</v>
      </c>
      <c r="D1580" s="740" t="s">
        <v>4351</v>
      </c>
      <c r="E1580" s="741" t="s">
        <v>2641</v>
      </c>
      <c r="F1580" s="661" t="s">
        <v>2621</v>
      </c>
      <c r="G1580" s="661" t="s">
        <v>2668</v>
      </c>
      <c r="H1580" s="661" t="s">
        <v>1059</v>
      </c>
      <c r="I1580" s="661" t="s">
        <v>1064</v>
      </c>
      <c r="J1580" s="661" t="s">
        <v>612</v>
      </c>
      <c r="K1580" s="661" t="s">
        <v>613</v>
      </c>
      <c r="L1580" s="662">
        <v>96.63</v>
      </c>
      <c r="M1580" s="662">
        <v>14977.650000000012</v>
      </c>
      <c r="N1580" s="661">
        <v>155</v>
      </c>
      <c r="O1580" s="742">
        <v>129.5</v>
      </c>
      <c r="P1580" s="662">
        <v>7247.2500000000064</v>
      </c>
      <c r="Q1580" s="677">
        <v>0.4838709677419355</v>
      </c>
      <c r="R1580" s="661">
        <v>75</v>
      </c>
      <c r="S1580" s="677">
        <v>0.4838709677419355</v>
      </c>
      <c r="T1580" s="742">
        <v>61.5</v>
      </c>
      <c r="U1580" s="700">
        <v>0.4749034749034749</v>
      </c>
    </row>
    <row r="1581" spans="1:21" ht="14.4" customHeight="1" x14ac:dyDescent="0.3">
      <c r="A1581" s="660">
        <v>11</v>
      </c>
      <c r="B1581" s="661" t="s">
        <v>578</v>
      </c>
      <c r="C1581" s="661">
        <v>89301112</v>
      </c>
      <c r="D1581" s="740" t="s">
        <v>4351</v>
      </c>
      <c r="E1581" s="741" t="s">
        <v>2641</v>
      </c>
      <c r="F1581" s="661" t="s">
        <v>2621</v>
      </c>
      <c r="G1581" s="661" t="s">
        <v>2668</v>
      </c>
      <c r="H1581" s="661" t="s">
        <v>1059</v>
      </c>
      <c r="I1581" s="661" t="s">
        <v>1064</v>
      </c>
      <c r="J1581" s="661" t="s">
        <v>612</v>
      </c>
      <c r="K1581" s="661" t="s">
        <v>613</v>
      </c>
      <c r="L1581" s="662">
        <v>59.55</v>
      </c>
      <c r="M1581" s="662">
        <v>4049.3999999999987</v>
      </c>
      <c r="N1581" s="661">
        <v>68</v>
      </c>
      <c r="O1581" s="742">
        <v>52</v>
      </c>
      <c r="P1581" s="662">
        <v>1786.4999999999991</v>
      </c>
      <c r="Q1581" s="677">
        <v>0.44117647058823523</v>
      </c>
      <c r="R1581" s="661">
        <v>30</v>
      </c>
      <c r="S1581" s="677">
        <v>0.44117647058823528</v>
      </c>
      <c r="T1581" s="742">
        <v>22.5</v>
      </c>
      <c r="U1581" s="700">
        <v>0.43269230769230771</v>
      </c>
    </row>
    <row r="1582" spans="1:21" ht="14.4" customHeight="1" x14ac:dyDescent="0.3">
      <c r="A1582" s="660">
        <v>11</v>
      </c>
      <c r="B1582" s="661" t="s">
        <v>578</v>
      </c>
      <c r="C1582" s="661">
        <v>89301112</v>
      </c>
      <c r="D1582" s="740" t="s">
        <v>4351</v>
      </c>
      <c r="E1582" s="741" t="s">
        <v>2641</v>
      </c>
      <c r="F1582" s="661" t="s">
        <v>2621</v>
      </c>
      <c r="G1582" s="661" t="s">
        <v>2668</v>
      </c>
      <c r="H1582" s="661" t="s">
        <v>1059</v>
      </c>
      <c r="I1582" s="661" t="s">
        <v>1064</v>
      </c>
      <c r="J1582" s="661" t="s">
        <v>612</v>
      </c>
      <c r="K1582" s="661" t="s">
        <v>613</v>
      </c>
      <c r="L1582" s="662">
        <v>50.62</v>
      </c>
      <c r="M1582" s="662">
        <v>1569.2199999999998</v>
      </c>
      <c r="N1582" s="661">
        <v>31</v>
      </c>
      <c r="O1582" s="742">
        <v>22</v>
      </c>
      <c r="P1582" s="662">
        <v>556.81999999999994</v>
      </c>
      <c r="Q1582" s="677">
        <v>0.35483870967741937</v>
      </c>
      <c r="R1582" s="661">
        <v>11</v>
      </c>
      <c r="S1582" s="677">
        <v>0.35483870967741937</v>
      </c>
      <c r="T1582" s="742">
        <v>8</v>
      </c>
      <c r="U1582" s="700">
        <v>0.36363636363636365</v>
      </c>
    </row>
    <row r="1583" spans="1:21" ht="14.4" customHeight="1" x14ac:dyDescent="0.3">
      <c r="A1583" s="660">
        <v>11</v>
      </c>
      <c r="B1583" s="661" t="s">
        <v>578</v>
      </c>
      <c r="C1583" s="661">
        <v>89301112</v>
      </c>
      <c r="D1583" s="740" t="s">
        <v>4351</v>
      </c>
      <c r="E1583" s="741" t="s">
        <v>2641</v>
      </c>
      <c r="F1583" s="661" t="s">
        <v>2621</v>
      </c>
      <c r="G1583" s="661" t="s">
        <v>2668</v>
      </c>
      <c r="H1583" s="661" t="s">
        <v>1059</v>
      </c>
      <c r="I1583" s="661" t="s">
        <v>3002</v>
      </c>
      <c r="J1583" s="661" t="s">
        <v>612</v>
      </c>
      <c r="K1583" s="661" t="s">
        <v>3003</v>
      </c>
      <c r="L1583" s="662">
        <v>0</v>
      </c>
      <c r="M1583" s="662">
        <v>0</v>
      </c>
      <c r="N1583" s="661">
        <v>2</v>
      </c>
      <c r="O1583" s="742">
        <v>1.5</v>
      </c>
      <c r="P1583" s="662">
        <v>0</v>
      </c>
      <c r="Q1583" s="677"/>
      <c r="R1583" s="661">
        <v>1</v>
      </c>
      <c r="S1583" s="677">
        <v>0.5</v>
      </c>
      <c r="T1583" s="742">
        <v>1</v>
      </c>
      <c r="U1583" s="700">
        <v>0.66666666666666663</v>
      </c>
    </row>
    <row r="1584" spans="1:21" ht="14.4" customHeight="1" x14ac:dyDescent="0.3">
      <c r="A1584" s="660">
        <v>11</v>
      </c>
      <c r="B1584" s="661" t="s">
        <v>578</v>
      </c>
      <c r="C1584" s="661">
        <v>89301112</v>
      </c>
      <c r="D1584" s="740" t="s">
        <v>4351</v>
      </c>
      <c r="E1584" s="741" t="s">
        <v>2641</v>
      </c>
      <c r="F1584" s="661" t="s">
        <v>2621</v>
      </c>
      <c r="G1584" s="661" t="s">
        <v>2668</v>
      </c>
      <c r="H1584" s="661" t="s">
        <v>1059</v>
      </c>
      <c r="I1584" s="661" t="s">
        <v>3002</v>
      </c>
      <c r="J1584" s="661" t="s">
        <v>612</v>
      </c>
      <c r="K1584" s="661" t="s">
        <v>3003</v>
      </c>
      <c r="L1584" s="662">
        <v>193.26</v>
      </c>
      <c r="M1584" s="662">
        <v>1352.82</v>
      </c>
      <c r="N1584" s="661">
        <v>7</v>
      </c>
      <c r="O1584" s="742">
        <v>5.5</v>
      </c>
      <c r="P1584" s="662">
        <v>386.52</v>
      </c>
      <c r="Q1584" s="677">
        <v>0.2857142857142857</v>
      </c>
      <c r="R1584" s="661">
        <v>2</v>
      </c>
      <c r="S1584" s="677">
        <v>0.2857142857142857</v>
      </c>
      <c r="T1584" s="742">
        <v>2</v>
      </c>
      <c r="U1584" s="700">
        <v>0.36363636363636365</v>
      </c>
    </row>
    <row r="1585" spans="1:21" ht="14.4" customHeight="1" x14ac:dyDescent="0.3">
      <c r="A1585" s="660">
        <v>11</v>
      </c>
      <c r="B1585" s="661" t="s">
        <v>578</v>
      </c>
      <c r="C1585" s="661">
        <v>89301112</v>
      </c>
      <c r="D1585" s="740" t="s">
        <v>4351</v>
      </c>
      <c r="E1585" s="741" t="s">
        <v>2641</v>
      </c>
      <c r="F1585" s="661" t="s">
        <v>2621</v>
      </c>
      <c r="G1585" s="661" t="s">
        <v>2668</v>
      </c>
      <c r="H1585" s="661" t="s">
        <v>579</v>
      </c>
      <c r="I1585" s="661" t="s">
        <v>2177</v>
      </c>
      <c r="J1585" s="661" t="s">
        <v>612</v>
      </c>
      <c r="K1585" s="661" t="s">
        <v>2735</v>
      </c>
      <c r="L1585" s="662">
        <v>96.63</v>
      </c>
      <c r="M1585" s="662">
        <v>386.52</v>
      </c>
      <c r="N1585" s="661">
        <v>4</v>
      </c>
      <c r="O1585" s="742">
        <v>1.5</v>
      </c>
      <c r="P1585" s="662">
        <v>96.63</v>
      </c>
      <c r="Q1585" s="677">
        <v>0.25</v>
      </c>
      <c r="R1585" s="661">
        <v>1</v>
      </c>
      <c r="S1585" s="677">
        <v>0.25</v>
      </c>
      <c r="T1585" s="742">
        <v>0.5</v>
      </c>
      <c r="U1585" s="700">
        <v>0.33333333333333331</v>
      </c>
    </row>
    <row r="1586" spans="1:21" ht="14.4" customHeight="1" x14ac:dyDescent="0.3">
      <c r="A1586" s="660">
        <v>11</v>
      </c>
      <c r="B1586" s="661" t="s">
        <v>578</v>
      </c>
      <c r="C1586" s="661">
        <v>89301112</v>
      </c>
      <c r="D1586" s="740" t="s">
        <v>4351</v>
      </c>
      <c r="E1586" s="741" t="s">
        <v>2641</v>
      </c>
      <c r="F1586" s="661" t="s">
        <v>2621</v>
      </c>
      <c r="G1586" s="661" t="s">
        <v>2668</v>
      </c>
      <c r="H1586" s="661" t="s">
        <v>579</v>
      </c>
      <c r="I1586" s="661" t="s">
        <v>2177</v>
      </c>
      <c r="J1586" s="661" t="s">
        <v>612</v>
      </c>
      <c r="K1586" s="661" t="s">
        <v>2735</v>
      </c>
      <c r="L1586" s="662">
        <v>59.55</v>
      </c>
      <c r="M1586" s="662">
        <v>59.55</v>
      </c>
      <c r="N1586" s="661">
        <v>1</v>
      </c>
      <c r="O1586" s="742">
        <v>1</v>
      </c>
      <c r="P1586" s="662"/>
      <c r="Q1586" s="677">
        <v>0</v>
      </c>
      <c r="R1586" s="661"/>
      <c r="S1586" s="677">
        <v>0</v>
      </c>
      <c r="T1586" s="742"/>
      <c r="U1586" s="700">
        <v>0</v>
      </c>
    </row>
    <row r="1587" spans="1:21" ht="14.4" customHeight="1" x14ac:dyDescent="0.3">
      <c r="A1587" s="660">
        <v>11</v>
      </c>
      <c r="B1587" s="661" t="s">
        <v>578</v>
      </c>
      <c r="C1587" s="661">
        <v>89301112</v>
      </c>
      <c r="D1587" s="740" t="s">
        <v>4351</v>
      </c>
      <c r="E1587" s="741" t="s">
        <v>2641</v>
      </c>
      <c r="F1587" s="661" t="s">
        <v>2621</v>
      </c>
      <c r="G1587" s="661" t="s">
        <v>2668</v>
      </c>
      <c r="H1587" s="661" t="s">
        <v>579</v>
      </c>
      <c r="I1587" s="661" t="s">
        <v>2177</v>
      </c>
      <c r="J1587" s="661" t="s">
        <v>612</v>
      </c>
      <c r="K1587" s="661" t="s">
        <v>2735</v>
      </c>
      <c r="L1587" s="662">
        <v>50.62</v>
      </c>
      <c r="M1587" s="662">
        <v>151.85999999999999</v>
      </c>
      <c r="N1587" s="661">
        <v>3</v>
      </c>
      <c r="O1587" s="742">
        <v>2</v>
      </c>
      <c r="P1587" s="662">
        <v>50.62</v>
      </c>
      <c r="Q1587" s="677">
        <v>0.33333333333333337</v>
      </c>
      <c r="R1587" s="661">
        <v>1</v>
      </c>
      <c r="S1587" s="677">
        <v>0.33333333333333331</v>
      </c>
      <c r="T1587" s="742">
        <v>1</v>
      </c>
      <c r="U1587" s="700">
        <v>0.5</v>
      </c>
    </row>
    <row r="1588" spans="1:21" ht="14.4" customHeight="1" x14ac:dyDescent="0.3">
      <c r="A1588" s="660">
        <v>11</v>
      </c>
      <c r="B1588" s="661" t="s">
        <v>578</v>
      </c>
      <c r="C1588" s="661">
        <v>89301112</v>
      </c>
      <c r="D1588" s="740" t="s">
        <v>4351</v>
      </c>
      <c r="E1588" s="741" t="s">
        <v>2641</v>
      </c>
      <c r="F1588" s="661" t="s">
        <v>2621</v>
      </c>
      <c r="G1588" s="661" t="s">
        <v>3703</v>
      </c>
      <c r="H1588" s="661" t="s">
        <v>579</v>
      </c>
      <c r="I1588" s="661" t="s">
        <v>4027</v>
      </c>
      <c r="J1588" s="661" t="s">
        <v>4028</v>
      </c>
      <c r="K1588" s="661" t="s">
        <v>4029</v>
      </c>
      <c r="L1588" s="662">
        <v>0</v>
      </c>
      <c r="M1588" s="662">
        <v>0</v>
      </c>
      <c r="N1588" s="661">
        <v>3</v>
      </c>
      <c r="O1588" s="742">
        <v>0.5</v>
      </c>
      <c r="P1588" s="662"/>
      <c r="Q1588" s="677"/>
      <c r="R1588" s="661"/>
      <c r="S1588" s="677">
        <v>0</v>
      </c>
      <c r="T1588" s="742"/>
      <c r="U1588" s="700">
        <v>0</v>
      </c>
    </row>
    <row r="1589" spans="1:21" ht="14.4" customHeight="1" x14ac:dyDescent="0.3">
      <c r="A1589" s="660">
        <v>11</v>
      </c>
      <c r="B1589" s="661" t="s">
        <v>578</v>
      </c>
      <c r="C1589" s="661">
        <v>89301112</v>
      </c>
      <c r="D1589" s="740" t="s">
        <v>4351</v>
      </c>
      <c r="E1589" s="741" t="s">
        <v>2641</v>
      </c>
      <c r="F1589" s="661" t="s">
        <v>2621</v>
      </c>
      <c r="G1589" s="661" t="s">
        <v>2670</v>
      </c>
      <c r="H1589" s="661" t="s">
        <v>579</v>
      </c>
      <c r="I1589" s="661" t="s">
        <v>2671</v>
      </c>
      <c r="J1589" s="661" t="s">
        <v>2672</v>
      </c>
      <c r="K1589" s="661" t="s">
        <v>2673</v>
      </c>
      <c r="L1589" s="662">
        <v>0</v>
      </c>
      <c r="M1589" s="662">
        <v>0</v>
      </c>
      <c r="N1589" s="661">
        <v>2</v>
      </c>
      <c r="O1589" s="742">
        <v>1</v>
      </c>
      <c r="P1589" s="662"/>
      <c r="Q1589" s="677"/>
      <c r="R1589" s="661"/>
      <c r="S1589" s="677">
        <v>0</v>
      </c>
      <c r="T1589" s="742"/>
      <c r="U1589" s="700">
        <v>0</v>
      </c>
    </row>
    <row r="1590" spans="1:21" ht="14.4" customHeight="1" x14ac:dyDescent="0.3">
      <c r="A1590" s="660">
        <v>11</v>
      </c>
      <c r="B1590" s="661" t="s">
        <v>578</v>
      </c>
      <c r="C1590" s="661">
        <v>89301112</v>
      </c>
      <c r="D1590" s="740" t="s">
        <v>4351</v>
      </c>
      <c r="E1590" s="741" t="s">
        <v>2641</v>
      </c>
      <c r="F1590" s="661" t="s">
        <v>2621</v>
      </c>
      <c r="G1590" s="661" t="s">
        <v>2674</v>
      </c>
      <c r="H1590" s="661" t="s">
        <v>579</v>
      </c>
      <c r="I1590" s="661" t="s">
        <v>736</v>
      </c>
      <c r="J1590" s="661" t="s">
        <v>2675</v>
      </c>
      <c r="K1590" s="661" t="s">
        <v>2676</v>
      </c>
      <c r="L1590" s="662">
        <v>0</v>
      </c>
      <c r="M1590" s="662">
        <v>0</v>
      </c>
      <c r="N1590" s="661">
        <v>16</v>
      </c>
      <c r="O1590" s="742">
        <v>7.5</v>
      </c>
      <c r="P1590" s="662">
        <v>0</v>
      </c>
      <c r="Q1590" s="677"/>
      <c r="R1590" s="661">
        <v>12</v>
      </c>
      <c r="S1590" s="677">
        <v>0.75</v>
      </c>
      <c r="T1590" s="742">
        <v>5</v>
      </c>
      <c r="U1590" s="700">
        <v>0.66666666666666663</v>
      </c>
    </row>
    <row r="1591" spans="1:21" ht="14.4" customHeight="1" x14ac:dyDescent="0.3">
      <c r="A1591" s="660">
        <v>11</v>
      </c>
      <c r="B1591" s="661" t="s">
        <v>578</v>
      </c>
      <c r="C1591" s="661">
        <v>89301112</v>
      </c>
      <c r="D1591" s="740" t="s">
        <v>4351</v>
      </c>
      <c r="E1591" s="741" t="s">
        <v>2641</v>
      </c>
      <c r="F1591" s="661" t="s">
        <v>2621</v>
      </c>
      <c r="G1591" s="661" t="s">
        <v>3297</v>
      </c>
      <c r="H1591" s="661" t="s">
        <v>579</v>
      </c>
      <c r="I1591" s="661" t="s">
        <v>3298</v>
      </c>
      <c r="J1591" s="661" t="s">
        <v>3299</v>
      </c>
      <c r="K1591" s="661" t="s">
        <v>2486</v>
      </c>
      <c r="L1591" s="662">
        <v>85.49</v>
      </c>
      <c r="M1591" s="662">
        <v>85.49</v>
      </c>
      <c r="N1591" s="661">
        <v>1</v>
      </c>
      <c r="O1591" s="742">
        <v>0.5</v>
      </c>
      <c r="P1591" s="662">
        <v>85.49</v>
      </c>
      <c r="Q1591" s="677">
        <v>1</v>
      </c>
      <c r="R1591" s="661">
        <v>1</v>
      </c>
      <c r="S1591" s="677">
        <v>1</v>
      </c>
      <c r="T1591" s="742">
        <v>0.5</v>
      </c>
      <c r="U1591" s="700">
        <v>1</v>
      </c>
    </row>
    <row r="1592" spans="1:21" ht="14.4" customHeight="1" x14ac:dyDescent="0.3">
      <c r="A1592" s="660">
        <v>11</v>
      </c>
      <c r="B1592" s="661" t="s">
        <v>578</v>
      </c>
      <c r="C1592" s="661">
        <v>89301112</v>
      </c>
      <c r="D1592" s="740" t="s">
        <v>4351</v>
      </c>
      <c r="E1592" s="741" t="s">
        <v>2641</v>
      </c>
      <c r="F1592" s="661" t="s">
        <v>2621</v>
      </c>
      <c r="G1592" s="661" t="s">
        <v>2713</v>
      </c>
      <c r="H1592" s="661" t="s">
        <v>579</v>
      </c>
      <c r="I1592" s="661" t="s">
        <v>4030</v>
      </c>
      <c r="J1592" s="661" t="s">
        <v>4031</v>
      </c>
      <c r="K1592" s="661" t="s">
        <v>4032</v>
      </c>
      <c r="L1592" s="662">
        <v>327.44</v>
      </c>
      <c r="M1592" s="662">
        <v>327.44</v>
      </c>
      <c r="N1592" s="661">
        <v>1</v>
      </c>
      <c r="O1592" s="742">
        <v>1</v>
      </c>
      <c r="P1592" s="662">
        <v>327.44</v>
      </c>
      <c r="Q1592" s="677">
        <v>1</v>
      </c>
      <c r="R1592" s="661">
        <v>1</v>
      </c>
      <c r="S1592" s="677">
        <v>1</v>
      </c>
      <c r="T1592" s="742">
        <v>1</v>
      </c>
      <c r="U1592" s="700">
        <v>1</v>
      </c>
    </row>
    <row r="1593" spans="1:21" ht="14.4" customHeight="1" x14ac:dyDescent="0.3">
      <c r="A1593" s="660">
        <v>11</v>
      </c>
      <c r="B1593" s="661" t="s">
        <v>578</v>
      </c>
      <c r="C1593" s="661">
        <v>89301112</v>
      </c>
      <c r="D1593" s="740" t="s">
        <v>4351</v>
      </c>
      <c r="E1593" s="741" t="s">
        <v>2641</v>
      </c>
      <c r="F1593" s="661" t="s">
        <v>2621</v>
      </c>
      <c r="G1593" s="661" t="s">
        <v>2713</v>
      </c>
      <c r="H1593" s="661" t="s">
        <v>1059</v>
      </c>
      <c r="I1593" s="661" t="s">
        <v>1514</v>
      </c>
      <c r="J1593" s="661" t="s">
        <v>1515</v>
      </c>
      <c r="K1593" s="661" t="s">
        <v>1516</v>
      </c>
      <c r="L1593" s="662">
        <v>32.74</v>
      </c>
      <c r="M1593" s="662">
        <v>32.74</v>
      </c>
      <c r="N1593" s="661">
        <v>1</v>
      </c>
      <c r="O1593" s="742">
        <v>1</v>
      </c>
      <c r="P1593" s="662"/>
      <c r="Q1593" s="677">
        <v>0</v>
      </c>
      <c r="R1593" s="661"/>
      <c r="S1593" s="677">
        <v>0</v>
      </c>
      <c r="T1593" s="742"/>
      <c r="U1593" s="700">
        <v>0</v>
      </c>
    </row>
    <row r="1594" spans="1:21" ht="14.4" customHeight="1" x14ac:dyDescent="0.3">
      <c r="A1594" s="660">
        <v>11</v>
      </c>
      <c r="B1594" s="661" t="s">
        <v>578</v>
      </c>
      <c r="C1594" s="661">
        <v>89301112</v>
      </c>
      <c r="D1594" s="740" t="s">
        <v>4351</v>
      </c>
      <c r="E1594" s="741" t="s">
        <v>2641</v>
      </c>
      <c r="F1594" s="661" t="s">
        <v>2621</v>
      </c>
      <c r="G1594" s="661" t="s">
        <v>2713</v>
      </c>
      <c r="H1594" s="661" t="s">
        <v>1059</v>
      </c>
      <c r="I1594" s="661" t="s">
        <v>1812</v>
      </c>
      <c r="J1594" s="661" t="s">
        <v>1112</v>
      </c>
      <c r="K1594" s="661" t="s">
        <v>2582</v>
      </c>
      <c r="L1594" s="662">
        <v>163.72999999999999</v>
      </c>
      <c r="M1594" s="662">
        <v>163.72999999999999</v>
      </c>
      <c r="N1594" s="661">
        <v>1</v>
      </c>
      <c r="O1594" s="742">
        <v>0.5</v>
      </c>
      <c r="P1594" s="662"/>
      <c r="Q1594" s="677">
        <v>0</v>
      </c>
      <c r="R1594" s="661"/>
      <c r="S1594" s="677">
        <v>0</v>
      </c>
      <c r="T1594" s="742"/>
      <c r="U1594" s="700">
        <v>0</v>
      </c>
    </row>
    <row r="1595" spans="1:21" ht="14.4" customHeight="1" x14ac:dyDescent="0.3">
      <c r="A1595" s="660">
        <v>11</v>
      </c>
      <c r="B1595" s="661" t="s">
        <v>578</v>
      </c>
      <c r="C1595" s="661">
        <v>89301112</v>
      </c>
      <c r="D1595" s="740" t="s">
        <v>4351</v>
      </c>
      <c r="E1595" s="741" t="s">
        <v>2641</v>
      </c>
      <c r="F1595" s="661" t="s">
        <v>2621</v>
      </c>
      <c r="G1595" s="661" t="s">
        <v>2713</v>
      </c>
      <c r="H1595" s="661" t="s">
        <v>1059</v>
      </c>
      <c r="I1595" s="661" t="s">
        <v>2893</v>
      </c>
      <c r="J1595" s="661" t="s">
        <v>2774</v>
      </c>
      <c r="K1595" s="661" t="s">
        <v>2894</v>
      </c>
      <c r="L1595" s="662">
        <v>314.33999999999997</v>
      </c>
      <c r="M1595" s="662">
        <v>628.67999999999995</v>
      </c>
      <c r="N1595" s="661">
        <v>2</v>
      </c>
      <c r="O1595" s="742">
        <v>2</v>
      </c>
      <c r="P1595" s="662">
        <v>628.67999999999995</v>
      </c>
      <c r="Q1595" s="677">
        <v>1</v>
      </c>
      <c r="R1595" s="661">
        <v>2</v>
      </c>
      <c r="S1595" s="677">
        <v>1</v>
      </c>
      <c r="T1595" s="742">
        <v>2</v>
      </c>
      <c r="U1595" s="700">
        <v>1</v>
      </c>
    </row>
    <row r="1596" spans="1:21" ht="14.4" customHeight="1" x14ac:dyDescent="0.3">
      <c r="A1596" s="660">
        <v>11</v>
      </c>
      <c r="B1596" s="661" t="s">
        <v>578</v>
      </c>
      <c r="C1596" s="661">
        <v>89301112</v>
      </c>
      <c r="D1596" s="740" t="s">
        <v>4351</v>
      </c>
      <c r="E1596" s="741" t="s">
        <v>2641</v>
      </c>
      <c r="F1596" s="661" t="s">
        <v>2621</v>
      </c>
      <c r="G1596" s="661" t="s">
        <v>2848</v>
      </c>
      <c r="H1596" s="661" t="s">
        <v>579</v>
      </c>
      <c r="I1596" s="661" t="s">
        <v>2849</v>
      </c>
      <c r="J1596" s="661" t="s">
        <v>2850</v>
      </c>
      <c r="K1596" s="661" t="s">
        <v>881</v>
      </c>
      <c r="L1596" s="662">
        <v>154.33000000000001</v>
      </c>
      <c r="M1596" s="662">
        <v>1543.3000000000002</v>
      </c>
      <c r="N1596" s="661">
        <v>10</v>
      </c>
      <c r="O1596" s="742">
        <v>6.5</v>
      </c>
      <c r="P1596" s="662">
        <v>1234.6400000000001</v>
      </c>
      <c r="Q1596" s="677">
        <v>0.79999999999999993</v>
      </c>
      <c r="R1596" s="661">
        <v>8</v>
      </c>
      <c r="S1596" s="677">
        <v>0.8</v>
      </c>
      <c r="T1596" s="742">
        <v>5</v>
      </c>
      <c r="U1596" s="700">
        <v>0.76923076923076927</v>
      </c>
    </row>
    <row r="1597" spans="1:21" ht="14.4" customHeight="1" x14ac:dyDescent="0.3">
      <c r="A1597" s="660">
        <v>11</v>
      </c>
      <c r="B1597" s="661" t="s">
        <v>578</v>
      </c>
      <c r="C1597" s="661">
        <v>89301112</v>
      </c>
      <c r="D1597" s="740" t="s">
        <v>4351</v>
      </c>
      <c r="E1597" s="741" t="s">
        <v>2641</v>
      </c>
      <c r="F1597" s="661" t="s">
        <v>2621</v>
      </c>
      <c r="G1597" s="661" t="s">
        <v>2848</v>
      </c>
      <c r="H1597" s="661" t="s">
        <v>579</v>
      </c>
      <c r="I1597" s="661" t="s">
        <v>2849</v>
      </c>
      <c r="J1597" s="661" t="s">
        <v>2850</v>
      </c>
      <c r="K1597" s="661" t="s">
        <v>881</v>
      </c>
      <c r="L1597" s="662">
        <v>78.64</v>
      </c>
      <c r="M1597" s="662">
        <v>471.84000000000003</v>
      </c>
      <c r="N1597" s="661">
        <v>6</v>
      </c>
      <c r="O1597" s="742">
        <v>4.5</v>
      </c>
      <c r="P1597" s="662">
        <v>314.56</v>
      </c>
      <c r="Q1597" s="677">
        <v>0.66666666666666663</v>
      </c>
      <c r="R1597" s="661">
        <v>4</v>
      </c>
      <c r="S1597" s="677">
        <v>0.66666666666666663</v>
      </c>
      <c r="T1597" s="742">
        <v>3</v>
      </c>
      <c r="U1597" s="700">
        <v>0.66666666666666663</v>
      </c>
    </row>
    <row r="1598" spans="1:21" ht="14.4" customHeight="1" x14ac:dyDescent="0.3">
      <c r="A1598" s="660">
        <v>11</v>
      </c>
      <c r="B1598" s="661" t="s">
        <v>578</v>
      </c>
      <c r="C1598" s="661">
        <v>89301112</v>
      </c>
      <c r="D1598" s="740" t="s">
        <v>4351</v>
      </c>
      <c r="E1598" s="741" t="s">
        <v>2641</v>
      </c>
      <c r="F1598" s="661" t="s">
        <v>2621</v>
      </c>
      <c r="G1598" s="661" t="s">
        <v>2848</v>
      </c>
      <c r="H1598" s="661" t="s">
        <v>579</v>
      </c>
      <c r="I1598" s="661" t="s">
        <v>4033</v>
      </c>
      <c r="J1598" s="661" t="s">
        <v>2850</v>
      </c>
      <c r="K1598" s="661" t="s">
        <v>4034</v>
      </c>
      <c r="L1598" s="662">
        <v>0</v>
      </c>
      <c r="M1598" s="662">
        <v>0</v>
      </c>
      <c r="N1598" s="661">
        <v>1</v>
      </c>
      <c r="O1598" s="742">
        <v>0.5</v>
      </c>
      <c r="P1598" s="662"/>
      <c r="Q1598" s="677"/>
      <c r="R1598" s="661"/>
      <c r="S1598" s="677">
        <v>0</v>
      </c>
      <c r="T1598" s="742"/>
      <c r="U1598" s="700">
        <v>0</v>
      </c>
    </row>
    <row r="1599" spans="1:21" ht="14.4" customHeight="1" x14ac:dyDescent="0.3">
      <c r="A1599" s="660">
        <v>11</v>
      </c>
      <c r="B1599" s="661" t="s">
        <v>578</v>
      </c>
      <c r="C1599" s="661">
        <v>89301112</v>
      </c>
      <c r="D1599" s="740" t="s">
        <v>4351</v>
      </c>
      <c r="E1599" s="741" t="s">
        <v>2641</v>
      </c>
      <c r="F1599" s="661" t="s">
        <v>2621</v>
      </c>
      <c r="G1599" s="661" t="s">
        <v>2848</v>
      </c>
      <c r="H1599" s="661" t="s">
        <v>579</v>
      </c>
      <c r="I1599" s="661" t="s">
        <v>4035</v>
      </c>
      <c r="J1599" s="661" t="s">
        <v>4036</v>
      </c>
      <c r="K1599" s="661" t="s">
        <v>4037</v>
      </c>
      <c r="L1599" s="662">
        <v>0</v>
      </c>
      <c r="M1599" s="662">
        <v>0</v>
      </c>
      <c r="N1599" s="661">
        <v>1</v>
      </c>
      <c r="O1599" s="742">
        <v>1</v>
      </c>
      <c r="P1599" s="662">
        <v>0</v>
      </c>
      <c r="Q1599" s="677"/>
      <c r="R1599" s="661">
        <v>1</v>
      </c>
      <c r="S1599" s="677">
        <v>1</v>
      </c>
      <c r="T1599" s="742">
        <v>1</v>
      </c>
      <c r="U1599" s="700">
        <v>1</v>
      </c>
    </row>
    <row r="1600" spans="1:21" ht="14.4" customHeight="1" x14ac:dyDescent="0.3">
      <c r="A1600" s="660">
        <v>11</v>
      </c>
      <c r="B1600" s="661" t="s">
        <v>578</v>
      </c>
      <c r="C1600" s="661">
        <v>89301112</v>
      </c>
      <c r="D1600" s="740" t="s">
        <v>4351</v>
      </c>
      <c r="E1600" s="741" t="s">
        <v>2641</v>
      </c>
      <c r="F1600" s="661" t="s">
        <v>2621</v>
      </c>
      <c r="G1600" s="661" t="s">
        <v>2736</v>
      </c>
      <c r="H1600" s="661" t="s">
        <v>579</v>
      </c>
      <c r="I1600" s="661" t="s">
        <v>2737</v>
      </c>
      <c r="J1600" s="661" t="s">
        <v>2738</v>
      </c>
      <c r="K1600" s="661" t="s">
        <v>2739</v>
      </c>
      <c r="L1600" s="662">
        <v>167.42</v>
      </c>
      <c r="M1600" s="662">
        <v>1004.52</v>
      </c>
      <c r="N1600" s="661">
        <v>6</v>
      </c>
      <c r="O1600" s="742">
        <v>1.5</v>
      </c>
      <c r="P1600" s="662">
        <v>669.68</v>
      </c>
      <c r="Q1600" s="677">
        <v>0.66666666666666663</v>
      </c>
      <c r="R1600" s="661">
        <v>4</v>
      </c>
      <c r="S1600" s="677">
        <v>0.66666666666666663</v>
      </c>
      <c r="T1600" s="742">
        <v>1</v>
      </c>
      <c r="U1600" s="700">
        <v>0.66666666666666663</v>
      </c>
    </row>
    <row r="1601" spans="1:21" ht="14.4" customHeight="1" x14ac:dyDescent="0.3">
      <c r="A1601" s="660">
        <v>11</v>
      </c>
      <c r="B1601" s="661" t="s">
        <v>578</v>
      </c>
      <c r="C1601" s="661">
        <v>89301112</v>
      </c>
      <c r="D1601" s="740" t="s">
        <v>4351</v>
      </c>
      <c r="E1601" s="741" t="s">
        <v>2641</v>
      </c>
      <c r="F1601" s="661" t="s">
        <v>2621</v>
      </c>
      <c r="G1601" s="661" t="s">
        <v>2736</v>
      </c>
      <c r="H1601" s="661" t="s">
        <v>579</v>
      </c>
      <c r="I1601" s="661" t="s">
        <v>3020</v>
      </c>
      <c r="J1601" s="661" t="s">
        <v>3021</v>
      </c>
      <c r="K1601" s="661" t="s">
        <v>2739</v>
      </c>
      <c r="L1601" s="662">
        <v>0</v>
      </c>
      <c r="M1601" s="662">
        <v>0</v>
      </c>
      <c r="N1601" s="661">
        <v>1</v>
      </c>
      <c r="O1601" s="742">
        <v>0.5</v>
      </c>
      <c r="P1601" s="662"/>
      <c r="Q1601" s="677"/>
      <c r="R1601" s="661"/>
      <c r="S1601" s="677">
        <v>0</v>
      </c>
      <c r="T1601" s="742"/>
      <c r="U1601" s="700">
        <v>0</v>
      </c>
    </row>
    <row r="1602" spans="1:21" ht="14.4" customHeight="1" x14ac:dyDescent="0.3">
      <c r="A1602" s="660">
        <v>11</v>
      </c>
      <c r="B1602" s="661" t="s">
        <v>578</v>
      </c>
      <c r="C1602" s="661">
        <v>89301112</v>
      </c>
      <c r="D1602" s="740" t="s">
        <v>4351</v>
      </c>
      <c r="E1602" s="741" t="s">
        <v>2641</v>
      </c>
      <c r="F1602" s="661" t="s">
        <v>2622</v>
      </c>
      <c r="G1602" s="661" t="s">
        <v>2895</v>
      </c>
      <c r="H1602" s="661" t="s">
        <v>579</v>
      </c>
      <c r="I1602" s="661" t="s">
        <v>3033</v>
      </c>
      <c r="J1602" s="661" t="s">
        <v>3034</v>
      </c>
      <c r="K1602" s="661"/>
      <c r="L1602" s="662">
        <v>0</v>
      </c>
      <c r="M1602" s="662">
        <v>0</v>
      </c>
      <c r="N1602" s="661">
        <v>1</v>
      </c>
      <c r="O1602" s="742">
        <v>1</v>
      </c>
      <c r="P1602" s="662"/>
      <c r="Q1602" s="677"/>
      <c r="R1602" s="661"/>
      <c r="S1602" s="677">
        <v>0</v>
      </c>
      <c r="T1602" s="742"/>
      <c r="U1602" s="700">
        <v>0</v>
      </c>
    </row>
    <row r="1603" spans="1:21" ht="14.4" customHeight="1" x14ac:dyDescent="0.3">
      <c r="A1603" s="660">
        <v>11</v>
      </c>
      <c r="B1603" s="661" t="s">
        <v>578</v>
      </c>
      <c r="C1603" s="661">
        <v>89301112</v>
      </c>
      <c r="D1603" s="740" t="s">
        <v>4351</v>
      </c>
      <c r="E1603" s="741" t="s">
        <v>2641</v>
      </c>
      <c r="F1603" s="661" t="s">
        <v>2622</v>
      </c>
      <c r="G1603" s="661" t="s">
        <v>2895</v>
      </c>
      <c r="H1603" s="661" t="s">
        <v>579</v>
      </c>
      <c r="I1603" s="661" t="s">
        <v>2896</v>
      </c>
      <c r="J1603" s="661" t="s">
        <v>2897</v>
      </c>
      <c r="K1603" s="661" t="s">
        <v>2898</v>
      </c>
      <c r="L1603" s="662">
        <v>0</v>
      </c>
      <c r="M1603" s="662">
        <v>0</v>
      </c>
      <c r="N1603" s="661">
        <v>26</v>
      </c>
      <c r="O1603" s="742">
        <v>26</v>
      </c>
      <c r="P1603" s="662"/>
      <c r="Q1603" s="677"/>
      <c r="R1603" s="661"/>
      <c r="S1603" s="677">
        <v>0</v>
      </c>
      <c r="T1603" s="742"/>
      <c r="U1603" s="700">
        <v>0</v>
      </c>
    </row>
    <row r="1604" spans="1:21" ht="14.4" customHeight="1" x14ac:dyDescent="0.3">
      <c r="A1604" s="660">
        <v>11</v>
      </c>
      <c r="B1604" s="661" t="s">
        <v>578</v>
      </c>
      <c r="C1604" s="661">
        <v>89301112</v>
      </c>
      <c r="D1604" s="740" t="s">
        <v>4351</v>
      </c>
      <c r="E1604" s="741" t="s">
        <v>2641</v>
      </c>
      <c r="F1604" s="661" t="s">
        <v>2622</v>
      </c>
      <c r="G1604" s="661" t="s">
        <v>2899</v>
      </c>
      <c r="H1604" s="661" t="s">
        <v>579</v>
      </c>
      <c r="I1604" s="661" t="s">
        <v>2900</v>
      </c>
      <c r="J1604" s="661" t="s">
        <v>2901</v>
      </c>
      <c r="K1604" s="661" t="s">
        <v>2902</v>
      </c>
      <c r="L1604" s="662">
        <v>186.96</v>
      </c>
      <c r="M1604" s="662">
        <v>373.92</v>
      </c>
      <c r="N1604" s="661">
        <v>2</v>
      </c>
      <c r="O1604" s="742">
        <v>2</v>
      </c>
      <c r="P1604" s="662">
        <v>373.92</v>
      </c>
      <c r="Q1604" s="677">
        <v>1</v>
      </c>
      <c r="R1604" s="661">
        <v>2</v>
      </c>
      <c r="S1604" s="677">
        <v>1</v>
      </c>
      <c r="T1604" s="742">
        <v>2</v>
      </c>
      <c r="U1604" s="700">
        <v>1</v>
      </c>
    </row>
    <row r="1605" spans="1:21" ht="14.4" customHeight="1" x14ac:dyDescent="0.3">
      <c r="A1605" s="660">
        <v>11</v>
      </c>
      <c r="B1605" s="661" t="s">
        <v>578</v>
      </c>
      <c r="C1605" s="661">
        <v>89301112</v>
      </c>
      <c r="D1605" s="740" t="s">
        <v>4351</v>
      </c>
      <c r="E1605" s="741" t="s">
        <v>2641</v>
      </c>
      <c r="F1605" s="661" t="s">
        <v>2622</v>
      </c>
      <c r="G1605" s="661" t="s">
        <v>2899</v>
      </c>
      <c r="H1605" s="661" t="s">
        <v>579</v>
      </c>
      <c r="I1605" s="661" t="s">
        <v>2903</v>
      </c>
      <c r="J1605" s="661" t="s">
        <v>2904</v>
      </c>
      <c r="K1605" s="661" t="s">
        <v>2905</v>
      </c>
      <c r="L1605" s="662">
        <v>35.75</v>
      </c>
      <c r="M1605" s="662">
        <v>786.5</v>
      </c>
      <c r="N1605" s="661">
        <v>22</v>
      </c>
      <c r="O1605" s="742">
        <v>15</v>
      </c>
      <c r="P1605" s="662">
        <v>786.5</v>
      </c>
      <c r="Q1605" s="677">
        <v>1</v>
      </c>
      <c r="R1605" s="661">
        <v>22</v>
      </c>
      <c r="S1605" s="677">
        <v>1</v>
      </c>
      <c r="T1605" s="742">
        <v>15</v>
      </c>
      <c r="U1605" s="700">
        <v>1</v>
      </c>
    </row>
    <row r="1606" spans="1:21" ht="14.4" customHeight="1" x14ac:dyDescent="0.3">
      <c r="A1606" s="660">
        <v>11</v>
      </c>
      <c r="B1606" s="661" t="s">
        <v>578</v>
      </c>
      <c r="C1606" s="661">
        <v>89301112</v>
      </c>
      <c r="D1606" s="740" t="s">
        <v>4351</v>
      </c>
      <c r="E1606" s="741" t="s">
        <v>2641</v>
      </c>
      <c r="F1606" s="661" t="s">
        <v>2622</v>
      </c>
      <c r="G1606" s="661" t="s">
        <v>2677</v>
      </c>
      <c r="H1606" s="661" t="s">
        <v>579</v>
      </c>
      <c r="I1606" s="661" t="s">
        <v>2678</v>
      </c>
      <c r="J1606" s="661" t="s">
        <v>2679</v>
      </c>
      <c r="K1606" s="661" t="s">
        <v>2680</v>
      </c>
      <c r="L1606" s="662">
        <v>200</v>
      </c>
      <c r="M1606" s="662">
        <v>2400</v>
      </c>
      <c r="N1606" s="661">
        <v>12</v>
      </c>
      <c r="O1606" s="742">
        <v>6</v>
      </c>
      <c r="P1606" s="662">
        <v>2000</v>
      </c>
      <c r="Q1606" s="677">
        <v>0.83333333333333337</v>
      </c>
      <c r="R1606" s="661">
        <v>10</v>
      </c>
      <c r="S1606" s="677">
        <v>0.83333333333333337</v>
      </c>
      <c r="T1606" s="742">
        <v>5</v>
      </c>
      <c r="U1606" s="700">
        <v>0.83333333333333337</v>
      </c>
    </row>
    <row r="1607" spans="1:21" ht="14.4" customHeight="1" x14ac:dyDescent="0.3">
      <c r="A1607" s="660">
        <v>11</v>
      </c>
      <c r="B1607" s="661" t="s">
        <v>578</v>
      </c>
      <c r="C1607" s="661">
        <v>89301112</v>
      </c>
      <c r="D1607" s="740" t="s">
        <v>4351</v>
      </c>
      <c r="E1607" s="741" t="s">
        <v>2641</v>
      </c>
      <c r="F1607" s="661" t="s">
        <v>2622</v>
      </c>
      <c r="G1607" s="661" t="s">
        <v>2677</v>
      </c>
      <c r="H1607" s="661" t="s">
        <v>579</v>
      </c>
      <c r="I1607" s="661" t="s">
        <v>2681</v>
      </c>
      <c r="J1607" s="661" t="s">
        <v>2682</v>
      </c>
      <c r="K1607" s="661" t="s">
        <v>2683</v>
      </c>
      <c r="L1607" s="662">
        <v>278.75</v>
      </c>
      <c r="M1607" s="662">
        <v>15610</v>
      </c>
      <c r="N1607" s="661">
        <v>56</v>
      </c>
      <c r="O1607" s="742">
        <v>28</v>
      </c>
      <c r="P1607" s="662">
        <v>15610</v>
      </c>
      <c r="Q1607" s="677">
        <v>1</v>
      </c>
      <c r="R1607" s="661">
        <v>56</v>
      </c>
      <c r="S1607" s="677">
        <v>1</v>
      </c>
      <c r="T1607" s="742">
        <v>28</v>
      </c>
      <c r="U1607" s="700">
        <v>1</v>
      </c>
    </row>
    <row r="1608" spans="1:21" ht="14.4" customHeight="1" x14ac:dyDescent="0.3">
      <c r="A1608" s="660">
        <v>11</v>
      </c>
      <c r="B1608" s="661" t="s">
        <v>578</v>
      </c>
      <c r="C1608" s="661">
        <v>89301112</v>
      </c>
      <c r="D1608" s="740" t="s">
        <v>4351</v>
      </c>
      <c r="E1608" s="741" t="s">
        <v>2641</v>
      </c>
      <c r="F1608" s="661" t="s">
        <v>2622</v>
      </c>
      <c r="G1608" s="661" t="s">
        <v>2906</v>
      </c>
      <c r="H1608" s="661" t="s">
        <v>579</v>
      </c>
      <c r="I1608" s="661" t="s">
        <v>3346</v>
      </c>
      <c r="J1608" s="661" t="s">
        <v>3347</v>
      </c>
      <c r="K1608" s="661" t="s">
        <v>3348</v>
      </c>
      <c r="L1608" s="662">
        <v>995.67</v>
      </c>
      <c r="M1608" s="662">
        <v>995.67</v>
      </c>
      <c r="N1608" s="661">
        <v>1</v>
      </c>
      <c r="O1608" s="742">
        <v>1</v>
      </c>
      <c r="P1608" s="662">
        <v>995.67</v>
      </c>
      <c r="Q1608" s="677">
        <v>1</v>
      </c>
      <c r="R1608" s="661">
        <v>1</v>
      </c>
      <c r="S1608" s="677">
        <v>1</v>
      </c>
      <c r="T1608" s="742">
        <v>1</v>
      </c>
      <c r="U1608" s="700">
        <v>1</v>
      </c>
    </row>
    <row r="1609" spans="1:21" ht="14.4" customHeight="1" x14ac:dyDescent="0.3">
      <c r="A1609" s="660">
        <v>11</v>
      </c>
      <c r="B1609" s="661" t="s">
        <v>578</v>
      </c>
      <c r="C1609" s="661">
        <v>89301112</v>
      </c>
      <c r="D1609" s="740" t="s">
        <v>4351</v>
      </c>
      <c r="E1609" s="741" t="s">
        <v>2641</v>
      </c>
      <c r="F1609" s="661" t="s">
        <v>2622</v>
      </c>
      <c r="G1609" s="661" t="s">
        <v>2906</v>
      </c>
      <c r="H1609" s="661" t="s">
        <v>579</v>
      </c>
      <c r="I1609" s="661" t="s">
        <v>2907</v>
      </c>
      <c r="J1609" s="661" t="s">
        <v>2908</v>
      </c>
      <c r="K1609" s="661" t="s">
        <v>2909</v>
      </c>
      <c r="L1609" s="662">
        <v>1659.44</v>
      </c>
      <c r="M1609" s="662">
        <v>64718.160000000011</v>
      </c>
      <c r="N1609" s="661">
        <v>39</v>
      </c>
      <c r="O1609" s="742">
        <v>33</v>
      </c>
      <c r="P1609" s="662">
        <v>54761.520000000011</v>
      </c>
      <c r="Q1609" s="677">
        <v>0.84615384615384615</v>
      </c>
      <c r="R1609" s="661">
        <v>33</v>
      </c>
      <c r="S1609" s="677">
        <v>0.84615384615384615</v>
      </c>
      <c r="T1609" s="742">
        <v>29</v>
      </c>
      <c r="U1609" s="700">
        <v>0.87878787878787878</v>
      </c>
    </row>
    <row r="1610" spans="1:21" ht="14.4" customHeight="1" x14ac:dyDescent="0.3">
      <c r="A1610" s="660">
        <v>11</v>
      </c>
      <c r="B1610" s="661" t="s">
        <v>578</v>
      </c>
      <c r="C1610" s="661">
        <v>89301112</v>
      </c>
      <c r="D1610" s="740" t="s">
        <v>4351</v>
      </c>
      <c r="E1610" s="741" t="s">
        <v>2641</v>
      </c>
      <c r="F1610" s="661" t="s">
        <v>2622</v>
      </c>
      <c r="G1610" s="661" t="s">
        <v>2906</v>
      </c>
      <c r="H1610" s="661" t="s">
        <v>579</v>
      </c>
      <c r="I1610" s="661" t="s">
        <v>2910</v>
      </c>
      <c r="J1610" s="661" t="s">
        <v>2911</v>
      </c>
      <c r="K1610" s="661" t="s">
        <v>2912</v>
      </c>
      <c r="L1610" s="662">
        <v>553.15</v>
      </c>
      <c r="M1610" s="662">
        <v>1659.4499999999998</v>
      </c>
      <c r="N1610" s="661">
        <v>3</v>
      </c>
      <c r="O1610" s="742">
        <v>1</v>
      </c>
      <c r="P1610" s="662">
        <v>1659.4499999999998</v>
      </c>
      <c r="Q1610" s="677">
        <v>1</v>
      </c>
      <c r="R1610" s="661">
        <v>3</v>
      </c>
      <c r="S1610" s="677">
        <v>1</v>
      </c>
      <c r="T1610" s="742">
        <v>1</v>
      </c>
      <c r="U1610" s="700">
        <v>1</v>
      </c>
    </row>
    <row r="1611" spans="1:21" ht="14.4" customHeight="1" x14ac:dyDescent="0.3">
      <c r="A1611" s="660">
        <v>11</v>
      </c>
      <c r="B1611" s="661" t="s">
        <v>578</v>
      </c>
      <c r="C1611" s="661">
        <v>89301112</v>
      </c>
      <c r="D1611" s="740" t="s">
        <v>4351</v>
      </c>
      <c r="E1611" s="741" t="s">
        <v>2641</v>
      </c>
      <c r="F1611" s="661" t="s">
        <v>2622</v>
      </c>
      <c r="G1611" s="661" t="s">
        <v>2684</v>
      </c>
      <c r="H1611" s="661" t="s">
        <v>579</v>
      </c>
      <c r="I1611" s="661" t="s">
        <v>674</v>
      </c>
      <c r="J1611" s="661" t="s">
        <v>2839</v>
      </c>
      <c r="K1611" s="661" t="s">
        <v>2840</v>
      </c>
      <c r="L1611" s="662">
        <v>748.12</v>
      </c>
      <c r="M1611" s="662">
        <v>2244.36</v>
      </c>
      <c r="N1611" s="661">
        <v>3</v>
      </c>
      <c r="O1611" s="742">
        <v>3</v>
      </c>
      <c r="P1611" s="662">
        <v>2244.36</v>
      </c>
      <c r="Q1611" s="677">
        <v>1</v>
      </c>
      <c r="R1611" s="661">
        <v>3</v>
      </c>
      <c r="S1611" s="677">
        <v>1</v>
      </c>
      <c r="T1611" s="742">
        <v>3</v>
      </c>
      <c r="U1611" s="700">
        <v>1</v>
      </c>
    </row>
    <row r="1612" spans="1:21" ht="14.4" customHeight="1" x14ac:dyDescent="0.3">
      <c r="A1612" s="660">
        <v>11</v>
      </c>
      <c r="B1612" s="661" t="s">
        <v>578</v>
      </c>
      <c r="C1612" s="661">
        <v>89301112</v>
      </c>
      <c r="D1612" s="740" t="s">
        <v>4351</v>
      </c>
      <c r="E1612" s="741" t="s">
        <v>2641</v>
      </c>
      <c r="F1612" s="661" t="s">
        <v>2622</v>
      </c>
      <c r="G1612" s="661" t="s">
        <v>2684</v>
      </c>
      <c r="H1612" s="661" t="s">
        <v>579</v>
      </c>
      <c r="I1612" s="661" t="s">
        <v>3610</v>
      </c>
      <c r="J1612" s="661" t="s">
        <v>3611</v>
      </c>
      <c r="K1612" s="661" t="s">
        <v>3612</v>
      </c>
      <c r="L1612" s="662">
        <v>1600</v>
      </c>
      <c r="M1612" s="662">
        <v>3200</v>
      </c>
      <c r="N1612" s="661">
        <v>2</v>
      </c>
      <c r="O1612" s="742">
        <v>2</v>
      </c>
      <c r="P1612" s="662">
        <v>3200</v>
      </c>
      <c r="Q1612" s="677">
        <v>1</v>
      </c>
      <c r="R1612" s="661">
        <v>2</v>
      </c>
      <c r="S1612" s="677">
        <v>1</v>
      </c>
      <c r="T1612" s="742">
        <v>2</v>
      </c>
      <c r="U1612" s="700">
        <v>1</v>
      </c>
    </row>
    <row r="1613" spans="1:21" ht="14.4" customHeight="1" x14ac:dyDescent="0.3">
      <c r="A1613" s="660">
        <v>11</v>
      </c>
      <c r="B1613" s="661" t="s">
        <v>578</v>
      </c>
      <c r="C1613" s="661">
        <v>89301112</v>
      </c>
      <c r="D1613" s="740" t="s">
        <v>4351</v>
      </c>
      <c r="E1613" s="741" t="s">
        <v>2641</v>
      </c>
      <c r="F1613" s="661" t="s">
        <v>2622</v>
      </c>
      <c r="G1613" s="661" t="s">
        <v>2684</v>
      </c>
      <c r="H1613" s="661" t="s">
        <v>579</v>
      </c>
      <c r="I1613" s="661" t="s">
        <v>2803</v>
      </c>
      <c r="J1613" s="661" t="s">
        <v>2804</v>
      </c>
      <c r="K1613" s="661" t="s">
        <v>2805</v>
      </c>
      <c r="L1613" s="662">
        <v>270</v>
      </c>
      <c r="M1613" s="662">
        <v>540</v>
      </c>
      <c r="N1613" s="661">
        <v>2</v>
      </c>
      <c r="O1613" s="742">
        <v>1</v>
      </c>
      <c r="P1613" s="662"/>
      <c r="Q1613" s="677">
        <v>0</v>
      </c>
      <c r="R1613" s="661"/>
      <c r="S1613" s="677">
        <v>0</v>
      </c>
      <c r="T1613" s="742"/>
      <c r="U1613" s="700">
        <v>0</v>
      </c>
    </row>
    <row r="1614" spans="1:21" ht="14.4" customHeight="1" x14ac:dyDescent="0.3">
      <c r="A1614" s="660">
        <v>11</v>
      </c>
      <c r="B1614" s="661" t="s">
        <v>578</v>
      </c>
      <c r="C1614" s="661">
        <v>89301112</v>
      </c>
      <c r="D1614" s="740" t="s">
        <v>4351</v>
      </c>
      <c r="E1614" s="741" t="s">
        <v>2641</v>
      </c>
      <c r="F1614" s="661" t="s">
        <v>2622</v>
      </c>
      <c r="G1614" s="661" t="s">
        <v>2684</v>
      </c>
      <c r="H1614" s="661" t="s">
        <v>579</v>
      </c>
      <c r="I1614" s="661" t="s">
        <v>2691</v>
      </c>
      <c r="J1614" s="661" t="s">
        <v>2692</v>
      </c>
      <c r="K1614" s="661" t="s">
        <v>2693</v>
      </c>
      <c r="L1614" s="662">
        <v>500</v>
      </c>
      <c r="M1614" s="662">
        <v>1000</v>
      </c>
      <c r="N1614" s="661">
        <v>2</v>
      </c>
      <c r="O1614" s="742">
        <v>2</v>
      </c>
      <c r="P1614" s="662">
        <v>1000</v>
      </c>
      <c r="Q1614" s="677">
        <v>1</v>
      </c>
      <c r="R1614" s="661">
        <v>2</v>
      </c>
      <c r="S1614" s="677">
        <v>1</v>
      </c>
      <c r="T1614" s="742">
        <v>2</v>
      </c>
      <c r="U1614" s="700">
        <v>1</v>
      </c>
    </row>
    <row r="1615" spans="1:21" ht="14.4" customHeight="1" x14ac:dyDescent="0.3">
      <c r="A1615" s="660">
        <v>11</v>
      </c>
      <c r="B1615" s="661" t="s">
        <v>578</v>
      </c>
      <c r="C1615" s="661">
        <v>89301112</v>
      </c>
      <c r="D1615" s="740" t="s">
        <v>4351</v>
      </c>
      <c r="E1615" s="741" t="s">
        <v>2641</v>
      </c>
      <c r="F1615" s="661" t="s">
        <v>2622</v>
      </c>
      <c r="G1615" s="661" t="s">
        <v>2684</v>
      </c>
      <c r="H1615" s="661" t="s">
        <v>579</v>
      </c>
      <c r="I1615" s="661" t="s">
        <v>2919</v>
      </c>
      <c r="J1615" s="661" t="s">
        <v>2920</v>
      </c>
      <c r="K1615" s="661" t="s">
        <v>2921</v>
      </c>
      <c r="L1615" s="662">
        <v>969.57</v>
      </c>
      <c r="M1615" s="662">
        <v>969.57</v>
      </c>
      <c r="N1615" s="661">
        <v>1</v>
      </c>
      <c r="O1615" s="742">
        <v>1</v>
      </c>
      <c r="P1615" s="662">
        <v>969.57</v>
      </c>
      <c r="Q1615" s="677">
        <v>1</v>
      </c>
      <c r="R1615" s="661">
        <v>1</v>
      </c>
      <c r="S1615" s="677">
        <v>1</v>
      </c>
      <c r="T1615" s="742">
        <v>1</v>
      </c>
      <c r="U1615" s="700">
        <v>1</v>
      </c>
    </row>
    <row r="1616" spans="1:21" ht="14.4" customHeight="1" x14ac:dyDescent="0.3">
      <c r="A1616" s="660">
        <v>11</v>
      </c>
      <c r="B1616" s="661" t="s">
        <v>578</v>
      </c>
      <c r="C1616" s="661">
        <v>89301112</v>
      </c>
      <c r="D1616" s="740" t="s">
        <v>4351</v>
      </c>
      <c r="E1616" s="741" t="s">
        <v>2641</v>
      </c>
      <c r="F1616" s="661" t="s">
        <v>2622</v>
      </c>
      <c r="G1616" s="661" t="s">
        <v>2684</v>
      </c>
      <c r="H1616" s="661" t="s">
        <v>579</v>
      </c>
      <c r="I1616" s="661" t="s">
        <v>2697</v>
      </c>
      <c r="J1616" s="661" t="s">
        <v>2698</v>
      </c>
      <c r="K1616" s="661" t="s">
        <v>2699</v>
      </c>
      <c r="L1616" s="662">
        <v>971.25</v>
      </c>
      <c r="M1616" s="662">
        <v>5827.5</v>
      </c>
      <c r="N1616" s="661">
        <v>6</v>
      </c>
      <c r="O1616" s="742">
        <v>6</v>
      </c>
      <c r="P1616" s="662">
        <v>5827.5</v>
      </c>
      <c r="Q1616" s="677">
        <v>1</v>
      </c>
      <c r="R1616" s="661">
        <v>6</v>
      </c>
      <c r="S1616" s="677">
        <v>1</v>
      </c>
      <c r="T1616" s="742">
        <v>6</v>
      </c>
      <c r="U1616" s="700">
        <v>1</v>
      </c>
    </row>
    <row r="1617" spans="1:21" ht="14.4" customHeight="1" x14ac:dyDescent="0.3">
      <c r="A1617" s="660">
        <v>11</v>
      </c>
      <c r="B1617" s="661" t="s">
        <v>578</v>
      </c>
      <c r="C1617" s="661">
        <v>89301112</v>
      </c>
      <c r="D1617" s="740" t="s">
        <v>4351</v>
      </c>
      <c r="E1617" s="741" t="s">
        <v>2641</v>
      </c>
      <c r="F1617" s="661" t="s">
        <v>2622</v>
      </c>
      <c r="G1617" s="661" t="s">
        <v>2684</v>
      </c>
      <c r="H1617" s="661" t="s">
        <v>579</v>
      </c>
      <c r="I1617" s="661" t="s">
        <v>3068</v>
      </c>
      <c r="J1617" s="661" t="s">
        <v>3069</v>
      </c>
      <c r="K1617" s="661" t="s">
        <v>3070</v>
      </c>
      <c r="L1617" s="662">
        <v>180</v>
      </c>
      <c r="M1617" s="662">
        <v>720</v>
      </c>
      <c r="N1617" s="661">
        <v>4</v>
      </c>
      <c r="O1617" s="742">
        <v>4</v>
      </c>
      <c r="P1617" s="662">
        <v>720</v>
      </c>
      <c r="Q1617" s="677">
        <v>1</v>
      </c>
      <c r="R1617" s="661">
        <v>4</v>
      </c>
      <c r="S1617" s="677">
        <v>1</v>
      </c>
      <c r="T1617" s="742">
        <v>4</v>
      </c>
      <c r="U1617" s="700">
        <v>1</v>
      </c>
    </row>
    <row r="1618" spans="1:21" ht="14.4" customHeight="1" x14ac:dyDescent="0.3">
      <c r="A1618" s="660">
        <v>11</v>
      </c>
      <c r="B1618" s="661" t="s">
        <v>578</v>
      </c>
      <c r="C1618" s="661">
        <v>89301112</v>
      </c>
      <c r="D1618" s="740" t="s">
        <v>4351</v>
      </c>
      <c r="E1618" s="741" t="s">
        <v>2641</v>
      </c>
      <c r="F1618" s="661" t="s">
        <v>2622</v>
      </c>
      <c r="G1618" s="661" t="s">
        <v>2684</v>
      </c>
      <c r="H1618" s="661" t="s">
        <v>579</v>
      </c>
      <c r="I1618" s="661" t="s">
        <v>3196</v>
      </c>
      <c r="J1618" s="661" t="s">
        <v>3197</v>
      </c>
      <c r="K1618" s="661" t="s">
        <v>3198</v>
      </c>
      <c r="L1618" s="662">
        <v>250</v>
      </c>
      <c r="M1618" s="662">
        <v>250</v>
      </c>
      <c r="N1618" s="661">
        <v>1</v>
      </c>
      <c r="O1618" s="742">
        <v>1</v>
      </c>
      <c r="P1618" s="662">
        <v>250</v>
      </c>
      <c r="Q1618" s="677">
        <v>1</v>
      </c>
      <c r="R1618" s="661">
        <v>1</v>
      </c>
      <c r="S1618" s="677">
        <v>1</v>
      </c>
      <c r="T1618" s="742">
        <v>1</v>
      </c>
      <c r="U1618" s="700">
        <v>1</v>
      </c>
    </row>
    <row r="1619" spans="1:21" ht="14.4" customHeight="1" x14ac:dyDescent="0.3">
      <c r="A1619" s="660">
        <v>11</v>
      </c>
      <c r="B1619" s="661" t="s">
        <v>578</v>
      </c>
      <c r="C1619" s="661">
        <v>89301112</v>
      </c>
      <c r="D1619" s="740" t="s">
        <v>4351</v>
      </c>
      <c r="E1619" s="741" t="s">
        <v>2641</v>
      </c>
      <c r="F1619" s="661" t="s">
        <v>2622</v>
      </c>
      <c r="G1619" s="661" t="s">
        <v>2684</v>
      </c>
      <c r="H1619" s="661" t="s">
        <v>579</v>
      </c>
      <c r="I1619" s="661" t="s">
        <v>4038</v>
      </c>
      <c r="J1619" s="661" t="s">
        <v>4039</v>
      </c>
      <c r="K1619" s="661" t="s">
        <v>4040</v>
      </c>
      <c r="L1619" s="662">
        <v>1600</v>
      </c>
      <c r="M1619" s="662">
        <v>1600</v>
      </c>
      <c r="N1619" s="661">
        <v>1</v>
      </c>
      <c r="O1619" s="742">
        <v>1</v>
      </c>
      <c r="P1619" s="662">
        <v>1600</v>
      </c>
      <c r="Q1619" s="677">
        <v>1</v>
      </c>
      <c r="R1619" s="661">
        <v>1</v>
      </c>
      <c r="S1619" s="677">
        <v>1</v>
      </c>
      <c r="T1619" s="742">
        <v>1</v>
      </c>
      <c r="U1619" s="700">
        <v>1</v>
      </c>
    </row>
    <row r="1620" spans="1:21" ht="14.4" customHeight="1" x14ac:dyDescent="0.3">
      <c r="A1620" s="660">
        <v>11</v>
      </c>
      <c r="B1620" s="661" t="s">
        <v>578</v>
      </c>
      <c r="C1620" s="661">
        <v>89301112</v>
      </c>
      <c r="D1620" s="740" t="s">
        <v>4351</v>
      </c>
      <c r="E1620" s="741" t="s">
        <v>2641</v>
      </c>
      <c r="F1620" s="661" t="s">
        <v>2622</v>
      </c>
      <c r="G1620" s="661" t="s">
        <v>2684</v>
      </c>
      <c r="H1620" s="661" t="s">
        <v>579</v>
      </c>
      <c r="I1620" s="661" t="s">
        <v>4041</v>
      </c>
      <c r="J1620" s="661" t="s">
        <v>4042</v>
      </c>
      <c r="K1620" s="661" t="s">
        <v>4043</v>
      </c>
      <c r="L1620" s="662">
        <v>600</v>
      </c>
      <c r="M1620" s="662">
        <v>600</v>
      </c>
      <c r="N1620" s="661">
        <v>1</v>
      </c>
      <c r="O1620" s="742">
        <v>1</v>
      </c>
      <c r="P1620" s="662">
        <v>600</v>
      </c>
      <c r="Q1620" s="677">
        <v>1</v>
      </c>
      <c r="R1620" s="661">
        <v>1</v>
      </c>
      <c r="S1620" s="677">
        <v>1</v>
      </c>
      <c r="T1620" s="742">
        <v>1</v>
      </c>
      <c r="U1620" s="700">
        <v>1</v>
      </c>
    </row>
    <row r="1621" spans="1:21" ht="14.4" customHeight="1" x14ac:dyDescent="0.3">
      <c r="A1621" s="660">
        <v>11</v>
      </c>
      <c r="B1621" s="661" t="s">
        <v>578</v>
      </c>
      <c r="C1621" s="661">
        <v>89301112</v>
      </c>
      <c r="D1621" s="740" t="s">
        <v>4351</v>
      </c>
      <c r="E1621" s="741" t="s">
        <v>2641</v>
      </c>
      <c r="F1621" s="661" t="s">
        <v>2622</v>
      </c>
      <c r="G1621" s="661" t="s">
        <v>2684</v>
      </c>
      <c r="H1621" s="661" t="s">
        <v>579</v>
      </c>
      <c r="I1621" s="661" t="s">
        <v>3616</v>
      </c>
      <c r="J1621" s="661" t="s">
        <v>3591</v>
      </c>
      <c r="K1621" s="661" t="s">
        <v>3617</v>
      </c>
      <c r="L1621" s="662">
        <v>180</v>
      </c>
      <c r="M1621" s="662">
        <v>900</v>
      </c>
      <c r="N1621" s="661">
        <v>5</v>
      </c>
      <c r="O1621" s="742">
        <v>5</v>
      </c>
      <c r="P1621" s="662">
        <v>720</v>
      </c>
      <c r="Q1621" s="677">
        <v>0.8</v>
      </c>
      <c r="R1621" s="661">
        <v>4</v>
      </c>
      <c r="S1621" s="677">
        <v>0.8</v>
      </c>
      <c r="T1621" s="742">
        <v>4</v>
      </c>
      <c r="U1621" s="700">
        <v>0.8</v>
      </c>
    </row>
    <row r="1622" spans="1:21" ht="14.4" customHeight="1" x14ac:dyDescent="0.3">
      <c r="A1622" s="660">
        <v>11</v>
      </c>
      <c r="B1622" s="661" t="s">
        <v>578</v>
      </c>
      <c r="C1622" s="661">
        <v>89301112</v>
      </c>
      <c r="D1622" s="740" t="s">
        <v>4351</v>
      </c>
      <c r="E1622" s="741" t="s">
        <v>2641</v>
      </c>
      <c r="F1622" s="661" t="s">
        <v>2622</v>
      </c>
      <c r="G1622" s="661" t="s">
        <v>2684</v>
      </c>
      <c r="H1622" s="661" t="s">
        <v>579</v>
      </c>
      <c r="I1622" s="661" t="s">
        <v>3071</v>
      </c>
      <c r="J1622" s="661" t="s">
        <v>2928</v>
      </c>
      <c r="K1622" s="661" t="s">
        <v>3072</v>
      </c>
      <c r="L1622" s="662">
        <v>2200</v>
      </c>
      <c r="M1622" s="662">
        <v>4400</v>
      </c>
      <c r="N1622" s="661">
        <v>2</v>
      </c>
      <c r="O1622" s="742">
        <v>2</v>
      </c>
      <c r="P1622" s="662">
        <v>4400</v>
      </c>
      <c r="Q1622" s="677">
        <v>1</v>
      </c>
      <c r="R1622" s="661">
        <v>2</v>
      </c>
      <c r="S1622" s="677">
        <v>1</v>
      </c>
      <c r="T1622" s="742">
        <v>2</v>
      </c>
      <c r="U1622" s="700">
        <v>1</v>
      </c>
    </row>
    <row r="1623" spans="1:21" ht="14.4" customHeight="1" x14ac:dyDescent="0.3">
      <c r="A1623" s="660">
        <v>11</v>
      </c>
      <c r="B1623" s="661" t="s">
        <v>578</v>
      </c>
      <c r="C1623" s="661">
        <v>89301112</v>
      </c>
      <c r="D1623" s="740" t="s">
        <v>4351</v>
      </c>
      <c r="E1623" s="741" t="s">
        <v>2641</v>
      </c>
      <c r="F1623" s="661" t="s">
        <v>2622</v>
      </c>
      <c r="G1623" s="661" t="s">
        <v>2684</v>
      </c>
      <c r="H1623" s="661" t="s">
        <v>579</v>
      </c>
      <c r="I1623" s="661" t="s">
        <v>3204</v>
      </c>
      <c r="J1623" s="661" t="s">
        <v>3205</v>
      </c>
      <c r="K1623" s="661" t="s">
        <v>3206</v>
      </c>
      <c r="L1623" s="662">
        <v>600</v>
      </c>
      <c r="M1623" s="662">
        <v>1200</v>
      </c>
      <c r="N1623" s="661">
        <v>2</v>
      </c>
      <c r="O1623" s="742">
        <v>2</v>
      </c>
      <c r="P1623" s="662">
        <v>1200</v>
      </c>
      <c r="Q1623" s="677">
        <v>1</v>
      </c>
      <c r="R1623" s="661">
        <v>2</v>
      </c>
      <c r="S1623" s="677">
        <v>1</v>
      </c>
      <c r="T1623" s="742">
        <v>2</v>
      </c>
      <c r="U1623" s="700">
        <v>1</v>
      </c>
    </row>
    <row r="1624" spans="1:21" ht="14.4" customHeight="1" x14ac:dyDescent="0.3">
      <c r="A1624" s="660">
        <v>11</v>
      </c>
      <c r="B1624" s="661" t="s">
        <v>578</v>
      </c>
      <c r="C1624" s="661">
        <v>89301112</v>
      </c>
      <c r="D1624" s="740" t="s">
        <v>4351</v>
      </c>
      <c r="E1624" s="741" t="s">
        <v>2641</v>
      </c>
      <c r="F1624" s="661" t="s">
        <v>2622</v>
      </c>
      <c r="G1624" s="661" t="s">
        <v>2684</v>
      </c>
      <c r="H1624" s="661" t="s">
        <v>579</v>
      </c>
      <c r="I1624" s="661" t="s">
        <v>2927</v>
      </c>
      <c r="J1624" s="661" t="s">
        <v>2928</v>
      </c>
      <c r="K1624" s="661" t="s">
        <v>2929</v>
      </c>
      <c r="L1624" s="662">
        <v>1600</v>
      </c>
      <c r="M1624" s="662">
        <v>4800</v>
      </c>
      <c r="N1624" s="661">
        <v>3</v>
      </c>
      <c r="O1624" s="742">
        <v>3</v>
      </c>
      <c r="P1624" s="662">
        <v>4800</v>
      </c>
      <c r="Q1624" s="677">
        <v>1</v>
      </c>
      <c r="R1624" s="661">
        <v>3</v>
      </c>
      <c r="S1624" s="677">
        <v>1</v>
      </c>
      <c r="T1624" s="742">
        <v>3</v>
      </c>
      <c r="U1624" s="700">
        <v>1</v>
      </c>
    </row>
    <row r="1625" spans="1:21" ht="14.4" customHeight="1" x14ac:dyDescent="0.3">
      <c r="A1625" s="660">
        <v>11</v>
      </c>
      <c r="B1625" s="661" t="s">
        <v>578</v>
      </c>
      <c r="C1625" s="661">
        <v>89301112</v>
      </c>
      <c r="D1625" s="740" t="s">
        <v>4351</v>
      </c>
      <c r="E1625" s="741" t="s">
        <v>2641</v>
      </c>
      <c r="F1625" s="661" t="s">
        <v>2622</v>
      </c>
      <c r="G1625" s="661" t="s">
        <v>2684</v>
      </c>
      <c r="H1625" s="661" t="s">
        <v>579</v>
      </c>
      <c r="I1625" s="661" t="s">
        <v>3822</v>
      </c>
      <c r="J1625" s="661" t="s">
        <v>3823</v>
      </c>
      <c r="K1625" s="661" t="s">
        <v>3824</v>
      </c>
      <c r="L1625" s="662">
        <v>350</v>
      </c>
      <c r="M1625" s="662">
        <v>350</v>
      </c>
      <c r="N1625" s="661">
        <v>1</v>
      </c>
      <c r="O1625" s="742">
        <v>1</v>
      </c>
      <c r="P1625" s="662"/>
      <c r="Q1625" s="677">
        <v>0</v>
      </c>
      <c r="R1625" s="661"/>
      <c r="S1625" s="677">
        <v>0</v>
      </c>
      <c r="T1625" s="742"/>
      <c r="U1625" s="700">
        <v>0</v>
      </c>
    </row>
    <row r="1626" spans="1:21" ht="14.4" customHeight="1" x14ac:dyDescent="0.3">
      <c r="A1626" s="660">
        <v>11</v>
      </c>
      <c r="B1626" s="661" t="s">
        <v>578</v>
      </c>
      <c r="C1626" s="661">
        <v>89301112</v>
      </c>
      <c r="D1626" s="740" t="s">
        <v>4351</v>
      </c>
      <c r="E1626" s="741" t="s">
        <v>2641</v>
      </c>
      <c r="F1626" s="661" t="s">
        <v>2622</v>
      </c>
      <c r="G1626" s="661" t="s">
        <v>2684</v>
      </c>
      <c r="H1626" s="661" t="s">
        <v>579</v>
      </c>
      <c r="I1626" s="661" t="s">
        <v>3990</v>
      </c>
      <c r="J1626" s="661" t="s">
        <v>3991</v>
      </c>
      <c r="K1626" s="661" t="s">
        <v>3992</v>
      </c>
      <c r="L1626" s="662">
        <v>2140.3000000000002</v>
      </c>
      <c r="M1626" s="662">
        <v>2140.3000000000002</v>
      </c>
      <c r="N1626" s="661">
        <v>1</v>
      </c>
      <c r="O1626" s="742">
        <v>1</v>
      </c>
      <c r="P1626" s="662"/>
      <c r="Q1626" s="677">
        <v>0</v>
      </c>
      <c r="R1626" s="661"/>
      <c r="S1626" s="677">
        <v>0</v>
      </c>
      <c r="T1626" s="742"/>
      <c r="U1626" s="700">
        <v>0</v>
      </c>
    </row>
    <row r="1627" spans="1:21" ht="14.4" customHeight="1" x14ac:dyDescent="0.3">
      <c r="A1627" s="660">
        <v>11</v>
      </c>
      <c r="B1627" s="661" t="s">
        <v>578</v>
      </c>
      <c r="C1627" s="661">
        <v>89301112</v>
      </c>
      <c r="D1627" s="740" t="s">
        <v>4351</v>
      </c>
      <c r="E1627" s="741" t="s">
        <v>2641</v>
      </c>
      <c r="F1627" s="661" t="s">
        <v>2622</v>
      </c>
      <c r="G1627" s="661" t="s">
        <v>2684</v>
      </c>
      <c r="H1627" s="661" t="s">
        <v>579</v>
      </c>
      <c r="I1627" s="661" t="s">
        <v>3214</v>
      </c>
      <c r="J1627" s="661" t="s">
        <v>3215</v>
      </c>
      <c r="K1627" s="661" t="s">
        <v>3216</v>
      </c>
      <c r="L1627" s="662">
        <v>1243.8699999999999</v>
      </c>
      <c r="M1627" s="662">
        <v>1243.8699999999999</v>
      </c>
      <c r="N1627" s="661">
        <v>1</v>
      </c>
      <c r="O1627" s="742">
        <v>1</v>
      </c>
      <c r="P1627" s="662"/>
      <c r="Q1627" s="677">
        <v>0</v>
      </c>
      <c r="R1627" s="661"/>
      <c r="S1627" s="677">
        <v>0</v>
      </c>
      <c r="T1627" s="742"/>
      <c r="U1627" s="700">
        <v>0</v>
      </c>
    </row>
    <row r="1628" spans="1:21" ht="14.4" customHeight="1" x14ac:dyDescent="0.3">
      <c r="A1628" s="660">
        <v>11</v>
      </c>
      <c r="B1628" s="661" t="s">
        <v>578</v>
      </c>
      <c r="C1628" s="661">
        <v>89301112</v>
      </c>
      <c r="D1628" s="740" t="s">
        <v>4351</v>
      </c>
      <c r="E1628" s="741" t="s">
        <v>2641</v>
      </c>
      <c r="F1628" s="661" t="s">
        <v>2622</v>
      </c>
      <c r="G1628" s="661" t="s">
        <v>3220</v>
      </c>
      <c r="H1628" s="661" t="s">
        <v>579</v>
      </c>
      <c r="I1628" s="661" t="s">
        <v>2900</v>
      </c>
      <c r="J1628" s="661" t="s">
        <v>2901</v>
      </c>
      <c r="K1628" s="661" t="s">
        <v>2902</v>
      </c>
      <c r="L1628" s="662">
        <v>186.96</v>
      </c>
      <c r="M1628" s="662">
        <v>186.96</v>
      </c>
      <c r="N1628" s="661">
        <v>1</v>
      </c>
      <c r="O1628" s="742">
        <v>1</v>
      </c>
      <c r="P1628" s="662">
        <v>186.96</v>
      </c>
      <c r="Q1628" s="677">
        <v>1</v>
      </c>
      <c r="R1628" s="661">
        <v>1</v>
      </c>
      <c r="S1628" s="677">
        <v>1</v>
      </c>
      <c r="T1628" s="742">
        <v>1</v>
      </c>
      <c r="U1628" s="700">
        <v>1</v>
      </c>
    </row>
    <row r="1629" spans="1:21" ht="14.4" customHeight="1" x14ac:dyDescent="0.3">
      <c r="A1629" s="660">
        <v>11</v>
      </c>
      <c r="B1629" s="661" t="s">
        <v>578</v>
      </c>
      <c r="C1629" s="661">
        <v>89301112</v>
      </c>
      <c r="D1629" s="740" t="s">
        <v>4351</v>
      </c>
      <c r="E1629" s="741" t="s">
        <v>2641</v>
      </c>
      <c r="F1629" s="661" t="s">
        <v>2622</v>
      </c>
      <c r="G1629" s="661" t="s">
        <v>3220</v>
      </c>
      <c r="H1629" s="661" t="s">
        <v>579</v>
      </c>
      <c r="I1629" s="661" t="s">
        <v>2903</v>
      </c>
      <c r="J1629" s="661" t="s">
        <v>2904</v>
      </c>
      <c r="K1629" s="661" t="s">
        <v>2905</v>
      </c>
      <c r="L1629" s="662">
        <v>35.75</v>
      </c>
      <c r="M1629" s="662">
        <v>35.75</v>
      </c>
      <c r="N1629" s="661">
        <v>1</v>
      </c>
      <c r="O1629" s="742">
        <v>1</v>
      </c>
      <c r="P1629" s="662">
        <v>35.75</v>
      </c>
      <c r="Q1629" s="677">
        <v>1</v>
      </c>
      <c r="R1629" s="661">
        <v>1</v>
      </c>
      <c r="S1629" s="677">
        <v>1</v>
      </c>
      <c r="T1629" s="742">
        <v>1</v>
      </c>
      <c r="U1629" s="700">
        <v>1</v>
      </c>
    </row>
    <row r="1630" spans="1:21" ht="14.4" customHeight="1" x14ac:dyDescent="0.3">
      <c r="A1630" s="660">
        <v>11</v>
      </c>
      <c r="B1630" s="661" t="s">
        <v>578</v>
      </c>
      <c r="C1630" s="661">
        <v>89301112</v>
      </c>
      <c r="D1630" s="740" t="s">
        <v>4351</v>
      </c>
      <c r="E1630" s="741" t="s">
        <v>2641</v>
      </c>
      <c r="F1630" s="661" t="s">
        <v>2622</v>
      </c>
      <c r="G1630" s="661" t="s">
        <v>4044</v>
      </c>
      <c r="H1630" s="661" t="s">
        <v>579</v>
      </c>
      <c r="I1630" s="661" t="s">
        <v>3027</v>
      </c>
      <c r="J1630" s="661" t="s">
        <v>3028</v>
      </c>
      <c r="K1630" s="661" t="s">
        <v>3029</v>
      </c>
      <c r="L1630" s="662">
        <v>130</v>
      </c>
      <c r="M1630" s="662">
        <v>130</v>
      </c>
      <c r="N1630" s="661">
        <v>1</v>
      </c>
      <c r="O1630" s="742">
        <v>1</v>
      </c>
      <c r="P1630" s="662"/>
      <c r="Q1630" s="677">
        <v>0</v>
      </c>
      <c r="R1630" s="661"/>
      <c r="S1630" s="677">
        <v>0</v>
      </c>
      <c r="T1630" s="742"/>
      <c r="U1630" s="700">
        <v>0</v>
      </c>
    </row>
    <row r="1631" spans="1:21" ht="14.4" customHeight="1" x14ac:dyDescent="0.3">
      <c r="A1631" s="660">
        <v>11</v>
      </c>
      <c r="B1631" s="661" t="s">
        <v>578</v>
      </c>
      <c r="C1631" s="661">
        <v>89301112</v>
      </c>
      <c r="D1631" s="740" t="s">
        <v>4351</v>
      </c>
      <c r="E1631" s="741" t="s">
        <v>2641</v>
      </c>
      <c r="F1631" s="661" t="s">
        <v>2622</v>
      </c>
      <c r="G1631" s="661" t="s">
        <v>2720</v>
      </c>
      <c r="H1631" s="661" t="s">
        <v>579</v>
      </c>
      <c r="I1631" s="661" t="s">
        <v>3610</v>
      </c>
      <c r="J1631" s="661" t="s">
        <v>3611</v>
      </c>
      <c r="K1631" s="661" t="s">
        <v>3612</v>
      </c>
      <c r="L1631" s="662">
        <v>1600</v>
      </c>
      <c r="M1631" s="662">
        <v>1600</v>
      </c>
      <c r="N1631" s="661">
        <v>1</v>
      </c>
      <c r="O1631" s="742">
        <v>1</v>
      </c>
      <c r="P1631" s="662"/>
      <c r="Q1631" s="677">
        <v>0</v>
      </c>
      <c r="R1631" s="661"/>
      <c r="S1631" s="677">
        <v>0</v>
      </c>
      <c r="T1631" s="742"/>
      <c r="U1631" s="700">
        <v>0</v>
      </c>
    </row>
    <row r="1632" spans="1:21" ht="14.4" customHeight="1" x14ac:dyDescent="0.3">
      <c r="A1632" s="660">
        <v>11</v>
      </c>
      <c r="B1632" s="661" t="s">
        <v>578</v>
      </c>
      <c r="C1632" s="661">
        <v>89301112</v>
      </c>
      <c r="D1632" s="740" t="s">
        <v>4351</v>
      </c>
      <c r="E1632" s="741" t="s">
        <v>2641</v>
      </c>
      <c r="F1632" s="661" t="s">
        <v>2622</v>
      </c>
      <c r="G1632" s="661" t="s">
        <v>2720</v>
      </c>
      <c r="H1632" s="661" t="s">
        <v>579</v>
      </c>
      <c r="I1632" s="661" t="s">
        <v>2691</v>
      </c>
      <c r="J1632" s="661" t="s">
        <v>2692</v>
      </c>
      <c r="K1632" s="661" t="s">
        <v>2693</v>
      </c>
      <c r="L1632" s="662">
        <v>500</v>
      </c>
      <c r="M1632" s="662">
        <v>500</v>
      </c>
      <c r="N1632" s="661">
        <v>1</v>
      </c>
      <c r="O1632" s="742">
        <v>1</v>
      </c>
      <c r="P1632" s="662">
        <v>500</v>
      </c>
      <c r="Q1632" s="677">
        <v>1</v>
      </c>
      <c r="R1632" s="661">
        <v>1</v>
      </c>
      <c r="S1632" s="677">
        <v>1</v>
      </c>
      <c r="T1632" s="742">
        <v>1</v>
      </c>
      <c r="U1632" s="700">
        <v>1</v>
      </c>
    </row>
    <row r="1633" spans="1:21" ht="14.4" customHeight="1" x14ac:dyDescent="0.3">
      <c r="A1633" s="660">
        <v>11</v>
      </c>
      <c r="B1633" s="661" t="s">
        <v>578</v>
      </c>
      <c r="C1633" s="661">
        <v>89301112</v>
      </c>
      <c r="D1633" s="740" t="s">
        <v>4351</v>
      </c>
      <c r="E1633" s="741" t="s">
        <v>2641</v>
      </c>
      <c r="F1633" s="661" t="s">
        <v>2622</v>
      </c>
      <c r="G1633" s="661" t="s">
        <v>2720</v>
      </c>
      <c r="H1633" s="661" t="s">
        <v>579</v>
      </c>
      <c r="I1633" s="661" t="s">
        <v>2916</v>
      </c>
      <c r="J1633" s="661" t="s">
        <v>2917</v>
      </c>
      <c r="K1633" s="661" t="s">
        <v>2918</v>
      </c>
      <c r="L1633" s="662">
        <v>350</v>
      </c>
      <c r="M1633" s="662">
        <v>350</v>
      </c>
      <c r="N1633" s="661">
        <v>1</v>
      </c>
      <c r="O1633" s="742">
        <v>1</v>
      </c>
      <c r="P1633" s="662">
        <v>350</v>
      </c>
      <c r="Q1633" s="677">
        <v>1</v>
      </c>
      <c r="R1633" s="661">
        <v>1</v>
      </c>
      <c r="S1633" s="677">
        <v>1</v>
      </c>
      <c r="T1633" s="742">
        <v>1</v>
      </c>
      <c r="U1633" s="700">
        <v>1</v>
      </c>
    </row>
    <row r="1634" spans="1:21" ht="14.4" customHeight="1" x14ac:dyDescent="0.3">
      <c r="A1634" s="660">
        <v>11</v>
      </c>
      <c r="B1634" s="661" t="s">
        <v>578</v>
      </c>
      <c r="C1634" s="661">
        <v>89301112</v>
      </c>
      <c r="D1634" s="740" t="s">
        <v>4351</v>
      </c>
      <c r="E1634" s="741" t="s">
        <v>2641</v>
      </c>
      <c r="F1634" s="661" t="s">
        <v>2622</v>
      </c>
      <c r="G1634" s="661" t="s">
        <v>2720</v>
      </c>
      <c r="H1634" s="661" t="s">
        <v>579</v>
      </c>
      <c r="I1634" s="661" t="s">
        <v>2922</v>
      </c>
      <c r="J1634" s="661" t="s">
        <v>2923</v>
      </c>
      <c r="K1634" s="661" t="s">
        <v>2924</v>
      </c>
      <c r="L1634" s="662">
        <v>1545.22</v>
      </c>
      <c r="M1634" s="662">
        <v>1545.22</v>
      </c>
      <c r="N1634" s="661">
        <v>1</v>
      </c>
      <c r="O1634" s="742">
        <v>1</v>
      </c>
      <c r="P1634" s="662"/>
      <c r="Q1634" s="677">
        <v>0</v>
      </c>
      <c r="R1634" s="661"/>
      <c r="S1634" s="677">
        <v>0</v>
      </c>
      <c r="T1634" s="742"/>
      <c r="U1634" s="700">
        <v>0</v>
      </c>
    </row>
    <row r="1635" spans="1:21" ht="14.4" customHeight="1" x14ac:dyDescent="0.3">
      <c r="A1635" s="660">
        <v>11</v>
      </c>
      <c r="B1635" s="661" t="s">
        <v>578</v>
      </c>
      <c r="C1635" s="661">
        <v>89301112</v>
      </c>
      <c r="D1635" s="740" t="s">
        <v>4351</v>
      </c>
      <c r="E1635" s="741" t="s">
        <v>2641</v>
      </c>
      <c r="F1635" s="661" t="s">
        <v>2622</v>
      </c>
      <c r="G1635" s="661" t="s">
        <v>2720</v>
      </c>
      <c r="H1635" s="661" t="s">
        <v>579</v>
      </c>
      <c r="I1635" s="661" t="s">
        <v>2697</v>
      </c>
      <c r="J1635" s="661" t="s">
        <v>2698</v>
      </c>
      <c r="K1635" s="661" t="s">
        <v>2699</v>
      </c>
      <c r="L1635" s="662">
        <v>971.25</v>
      </c>
      <c r="M1635" s="662">
        <v>1942.5</v>
      </c>
      <c r="N1635" s="661">
        <v>2</v>
      </c>
      <c r="O1635" s="742">
        <v>2</v>
      </c>
      <c r="P1635" s="662">
        <v>1942.5</v>
      </c>
      <c r="Q1635" s="677">
        <v>1</v>
      </c>
      <c r="R1635" s="661">
        <v>2</v>
      </c>
      <c r="S1635" s="677">
        <v>1</v>
      </c>
      <c r="T1635" s="742">
        <v>2</v>
      </c>
      <c r="U1635" s="700">
        <v>1</v>
      </c>
    </row>
    <row r="1636" spans="1:21" ht="14.4" customHeight="1" x14ac:dyDescent="0.3">
      <c r="A1636" s="660">
        <v>11</v>
      </c>
      <c r="B1636" s="661" t="s">
        <v>578</v>
      </c>
      <c r="C1636" s="661">
        <v>89301112</v>
      </c>
      <c r="D1636" s="740" t="s">
        <v>4351</v>
      </c>
      <c r="E1636" s="741" t="s">
        <v>2641</v>
      </c>
      <c r="F1636" s="661" t="s">
        <v>2622</v>
      </c>
      <c r="G1636" s="661" t="s">
        <v>2720</v>
      </c>
      <c r="H1636" s="661" t="s">
        <v>579</v>
      </c>
      <c r="I1636" s="661" t="s">
        <v>3196</v>
      </c>
      <c r="J1636" s="661" t="s">
        <v>3197</v>
      </c>
      <c r="K1636" s="661" t="s">
        <v>3198</v>
      </c>
      <c r="L1636" s="662">
        <v>250</v>
      </c>
      <c r="M1636" s="662">
        <v>250</v>
      </c>
      <c r="N1636" s="661">
        <v>1</v>
      </c>
      <c r="O1636" s="742">
        <v>1</v>
      </c>
      <c r="P1636" s="662">
        <v>250</v>
      </c>
      <c r="Q1636" s="677">
        <v>1</v>
      </c>
      <c r="R1636" s="661">
        <v>1</v>
      </c>
      <c r="S1636" s="677">
        <v>1</v>
      </c>
      <c r="T1636" s="742">
        <v>1</v>
      </c>
      <c r="U1636" s="700">
        <v>1</v>
      </c>
    </row>
    <row r="1637" spans="1:21" ht="14.4" customHeight="1" x14ac:dyDescent="0.3">
      <c r="A1637" s="660">
        <v>11</v>
      </c>
      <c r="B1637" s="661" t="s">
        <v>578</v>
      </c>
      <c r="C1637" s="661">
        <v>89301112</v>
      </c>
      <c r="D1637" s="740" t="s">
        <v>4351</v>
      </c>
      <c r="E1637" s="741" t="s">
        <v>2641</v>
      </c>
      <c r="F1637" s="661" t="s">
        <v>2622</v>
      </c>
      <c r="G1637" s="661" t="s">
        <v>2720</v>
      </c>
      <c r="H1637" s="661" t="s">
        <v>579</v>
      </c>
      <c r="I1637" s="661" t="s">
        <v>4038</v>
      </c>
      <c r="J1637" s="661" t="s">
        <v>4039</v>
      </c>
      <c r="K1637" s="661" t="s">
        <v>4040</v>
      </c>
      <c r="L1637" s="662">
        <v>1600</v>
      </c>
      <c r="M1637" s="662">
        <v>1600</v>
      </c>
      <c r="N1637" s="661">
        <v>1</v>
      </c>
      <c r="O1637" s="742">
        <v>1</v>
      </c>
      <c r="P1637" s="662"/>
      <c r="Q1637" s="677">
        <v>0</v>
      </c>
      <c r="R1637" s="661"/>
      <c r="S1637" s="677">
        <v>0</v>
      </c>
      <c r="T1637" s="742"/>
      <c r="U1637" s="700">
        <v>0</v>
      </c>
    </row>
    <row r="1638" spans="1:21" ht="14.4" customHeight="1" x14ac:dyDescent="0.3">
      <c r="A1638" s="660">
        <v>11</v>
      </c>
      <c r="B1638" s="661" t="s">
        <v>578</v>
      </c>
      <c r="C1638" s="661">
        <v>89301112</v>
      </c>
      <c r="D1638" s="740" t="s">
        <v>4351</v>
      </c>
      <c r="E1638" s="741" t="s">
        <v>2641</v>
      </c>
      <c r="F1638" s="661" t="s">
        <v>2622</v>
      </c>
      <c r="G1638" s="661" t="s">
        <v>2720</v>
      </c>
      <c r="H1638" s="661" t="s">
        <v>579</v>
      </c>
      <c r="I1638" s="661" t="s">
        <v>3616</v>
      </c>
      <c r="J1638" s="661" t="s">
        <v>3591</v>
      </c>
      <c r="K1638" s="661" t="s">
        <v>3617</v>
      </c>
      <c r="L1638" s="662">
        <v>180</v>
      </c>
      <c r="M1638" s="662">
        <v>360</v>
      </c>
      <c r="N1638" s="661">
        <v>2</v>
      </c>
      <c r="O1638" s="742">
        <v>2</v>
      </c>
      <c r="P1638" s="662">
        <v>360</v>
      </c>
      <c r="Q1638" s="677">
        <v>1</v>
      </c>
      <c r="R1638" s="661">
        <v>2</v>
      </c>
      <c r="S1638" s="677">
        <v>1</v>
      </c>
      <c r="T1638" s="742">
        <v>2</v>
      </c>
      <c r="U1638" s="700">
        <v>1</v>
      </c>
    </row>
    <row r="1639" spans="1:21" ht="14.4" customHeight="1" x14ac:dyDescent="0.3">
      <c r="A1639" s="660">
        <v>11</v>
      </c>
      <c r="B1639" s="661" t="s">
        <v>578</v>
      </c>
      <c r="C1639" s="661">
        <v>89301112</v>
      </c>
      <c r="D1639" s="740" t="s">
        <v>4351</v>
      </c>
      <c r="E1639" s="741" t="s">
        <v>2641</v>
      </c>
      <c r="F1639" s="661" t="s">
        <v>2622</v>
      </c>
      <c r="G1639" s="661" t="s">
        <v>2720</v>
      </c>
      <c r="H1639" s="661" t="s">
        <v>579</v>
      </c>
      <c r="I1639" s="661" t="s">
        <v>3967</v>
      </c>
      <c r="J1639" s="661" t="s">
        <v>3968</v>
      </c>
      <c r="K1639" s="661" t="s">
        <v>3969</v>
      </c>
      <c r="L1639" s="662">
        <v>180</v>
      </c>
      <c r="M1639" s="662">
        <v>180</v>
      </c>
      <c r="N1639" s="661">
        <v>1</v>
      </c>
      <c r="O1639" s="742">
        <v>1</v>
      </c>
      <c r="P1639" s="662"/>
      <c r="Q1639" s="677">
        <v>0</v>
      </c>
      <c r="R1639" s="661"/>
      <c r="S1639" s="677">
        <v>0</v>
      </c>
      <c r="T1639" s="742"/>
      <c r="U1639" s="700">
        <v>0</v>
      </c>
    </row>
    <row r="1640" spans="1:21" ht="14.4" customHeight="1" x14ac:dyDescent="0.3">
      <c r="A1640" s="660">
        <v>11</v>
      </c>
      <c r="B1640" s="661" t="s">
        <v>578</v>
      </c>
      <c r="C1640" s="661">
        <v>89301112</v>
      </c>
      <c r="D1640" s="740" t="s">
        <v>4351</v>
      </c>
      <c r="E1640" s="741" t="s">
        <v>2641</v>
      </c>
      <c r="F1640" s="661" t="s">
        <v>2622</v>
      </c>
      <c r="G1640" s="661" t="s">
        <v>2720</v>
      </c>
      <c r="H1640" s="661" t="s">
        <v>579</v>
      </c>
      <c r="I1640" s="661" t="s">
        <v>3822</v>
      </c>
      <c r="J1640" s="661" t="s">
        <v>3823</v>
      </c>
      <c r="K1640" s="661" t="s">
        <v>3824</v>
      </c>
      <c r="L1640" s="662">
        <v>350</v>
      </c>
      <c r="M1640" s="662">
        <v>350</v>
      </c>
      <c r="N1640" s="661">
        <v>1</v>
      </c>
      <c r="O1640" s="742">
        <v>1</v>
      </c>
      <c r="P1640" s="662">
        <v>350</v>
      </c>
      <c r="Q1640" s="677">
        <v>1</v>
      </c>
      <c r="R1640" s="661">
        <v>1</v>
      </c>
      <c r="S1640" s="677">
        <v>1</v>
      </c>
      <c r="T1640" s="742">
        <v>1</v>
      </c>
      <c r="U1640" s="700">
        <v>1</v>
      </c>
    </row>
    <row r="1641" spans="1:21" ht="14.4" customHeight="1" x14ac:dyDescent="0.3">
      <c r="A1641" s="660">
        <v>11</v>
      </c>
      <c r="B1641" s="661" t="s">
        <v>578</v>
      </c>
      <c r="C1641" s="661">
        <v>89301112</v>
      </c>
      <c r="D1641" s="740" t="s">
        <v>4351</v>
      </c>
      <c r="E1641" s="741" t="s">
        <v>2641</v>
      </c>
      <c r="F1641" s="661" t="s">
        <v>2622</v>
      </c>
      <c r="G1641" s="661" t="s">
        <v>2720</v>
      </c>
      <c r="H1641" s="661" t="s">
        <v>579</v>
      </c>
      <c r="I1641" s="661" t="s">
        <v>3480</v>
      </c>
      <c r="J1641" s="661" t="s">
        <v>3481</v>
      </c>
      <c r="K1641" s="661" t="s">
        <v>3482</v>
      </c>
      <c r="L1641" s="662">
        <v>500</v>
      </c>
      <c r="M1641" s="662">
        <v>500</v>
      </c>
      <c r="N1641" s="661">
        <v>1</v>
      </c>
      <c r="O1641" s="742">
        <v>1</v>
      </c>
      <c r="P1641" s="662">
        <v>500</v>
      </c>
      <c r="Q1641" s="677">
        <v>1</v>
      </c>
      <c r="R1641" s="661">
        <v>1</v>
      </c>
      <c r="S1641" s="677">
        <v>1</v>
      </c>
      <c r="T1641" s="742">
        <v>1</v>
      </c>
      <c r="U1641" s="700">
        <v>1</v>
      </c>
    </row>
    <row r="1642" spans="1:21" ht="14.4" customHeight="1" x14ac:dyDescent="0.3">
      <c r="A1642" s="660">
        <v>11</v>
      </c>
      <c r="B1642" s="661" t="s">
        <v>578</v>
      </c>
      <c r="C1642" s="661">
        <v>89301112</v>
      </c>
      <c r="D1642" s="740" t="s">
        <v>4351</v>
      </c>
      <c r="E1642" s="741" t="s">
        <v>2641</v>
      </c>
      <c r="F1642" s="661" t="s">
        <v>2622</v>
      </c>
      <c r="G1642" s="661" t="s">
        <v>2724</v>
      </c>
      <c r="H1642" s="661" t="s">
        <v>579</v>
      </c>
      <c r="I1642" s="661" t="s">
        <v>2678</v>
      </c>
      <c r="J1642" s="661" t="s">
        <v>2679</v>
      </c>
      <c r="K1642" s="661" t="s">
        <v>2680</v>
      </c>
      <c r="L1642" s="662">
        <v>200</v>
      </c>
      <c r="M1642" s="662">
        <v>800</v>
      </c>
      <c r="N1642" s="661">
        <v>4</v>
      </c>
      <c r="O1642" s="742">
        <v>2</v>
      </c>
      <c r="P1642" s="662">
        <v>800</v>
      </c>
      <c r="Q1642" s="677">
        <v>1</v>
      </c>
      <c r="R1642" s="661">
        <v>4</v>
      </c>
      <c r="S1642" s="677">
        <v>1</v>
      </c>
      <c r="T1642" s="742">
        <v>2</v>
      </c>
      <c r="U1642" s="700">
        <v>1</v>
      </c>
    </row>
    <row r="1643" spans="1:21" ht="14.4" customHeight="1" x14ac:dyDescent="0.3">
      <c r="A1643" s="660">
        <v>11</v>
      </c>
      <c r="B1643" s="661" t="s">
        <v>578</v>
      </c>
      <c r="C1643" s="661">
        <v>89301112</v>
      </c>
      <c r="D1643" s="740" t="s">
        <v>4351</v>
      </c>
      <c r="E1643" s="741" t="s">
        <v>2641</v>
      </c>
      <c r="F1643" s="661" t="s">
        <v>2622</v>
      </c>
      <c r="G1643" s="661" t="s">
        <v>2724</v>
      </c>
      <c r="H1643" s="661" t="s">
        <v>579</v>
      </c>
      <c r="I1643" s="661" t="s">
        <v>2681</v>
      </c>
      <c r="J1643" s="661" t="s">
        <v>2682</v>
      </c>
      <c r="K1643" s="661" t="s">
        <v>2683</v>
      </c>
      <c r="L1643" s="662">
        <v>278.75</v>
      </c>
      <c r="M1643" s="662">
        <v>3902.5</v>
      </c>
      <c r="N1643" s="661">
        <v>14</v>
      </c>
      <c r="O1643" s="742">
        <v>7</v>
      </c>
      <c r="P1643" s="662">
        <v>3902.5</v>
      </c>
      <c r="Q1643" s="677">
        <v>1</v>
      </c>
      <c r="R1643" s="661">
        <v>14</v>
      </c>
      <c r="S1643" s="677">
        <v>1</v>
      </c>
      <c r="T1643" s="742">
        <v>7</v>
      </c>
      <c r="U1643" s="700">
        <v>1</v>
      </c>
    </row>
    <row r="1644" spans="1:21" ht="14.4" customHeight="1" x14ac:dyDescent="0.3">
      <c r="A1644" s="660">
        <v>11</v>
      </c>
      <c r="B1644" s="661" t="s">
        <v>578</v>
      </c>
      <c r="C1644" s="661">
        <v>89301112</v>
      </c>
      <c r="D1644" s="740" t="s">
        <v>4351</v>
      </c>
      <c r="E1644" s="741" t="s">
        <v>2641</v>
      </c>
      <c r="F1644" s="661" t="s">
        <v>2622</v>
      </c>
      <c r="G1644" s="661" t="s">
        <v>3084</v>
      </c>
      <c r="H1644" s="661" t="s">
        <v>579</v>
      </c>
      <c r="I1644" s="661" t="s">
        <v>2907</v>
      </c>
      <c r="J1644" s="661" t="s">
        <v>2908</v>
      </c>
      <c r="K1644" s="661" t="s">
        <v>2909</v>
      </c>
      <c r="L1644" s="662">
        <v>1659.44</v>
      </c>
      <c r="M1644" s="662">
        <v>16594.400000000001</v>
      </c>
      <c r="N1644" s="661">
        <v>10</v>
      </c>
      <c r="O1644" s="742">
        <v>10</v>
      </c>
      <c r="P1644" s="662">
        <v>16594.400000000001</v>
      </c>
      <c r="Q1644" s="677">
        <v>1</v>
      </c>
      <c r="R1644" s="661">
        <v>10</v>
      </c>
      <c r="S1644" s="677">
        <v>1</v>
      </c>
      <c r="T1644" s="742">
        <v>10</v>
      </c>
      <c r="U1644" s="700">
        <v>1</v>
      </c>
    </row>
    <row r="1645" spans="1:21" ht="14.4" customHeight="1" x14ac:dyDescent="0.3">
      <c r="A1645" s="660">
        <v>11</v>
      </c>
      <c r="B1645" s="661" t="s">
        <v>578</v>
      </c>
      <c r="C1645" s="661">
        <v>89301112</v>
      </c>
      <c r="D1645" s="740" t="s">
        <v>4351</v>
      </c>
      <c r="E1645" s="741" t="s">
        <v>2642</v>
      </c>
      <c r="F1645" s="661" t="s">
        <v>2621</v>
      </c>
      <c r="G1645" s="661" t="s">
        <v>2867</v>
      </c>
      <c r="H1645" s="661" t="s">
        <v>579</v>
      </c>
      <c r="I1645" s="661" t="s">
        <v>2868</v>
      </c>
      <c r="J1645" s="661" t="s">
        <v>2869</v>
      </c>
      <c r="K1645" s="661" t="s">
        <v>2870</v>
      </c>
      <c r="L1645" s="662">
        <v>35.409999999999997</v>
      </c>
      <c r="M1645" s="662">
        <v>70.819999999999993</v>
      </c>
      <c r="N1645" s="661">
        <v>2</v>
      </c>
      <c r="O1645" s="742">
        <v>1</v>
      </c>
      <c r="P1645" s="662"/>
      <c r="Q1645" s="677">
        <v>0</v>
      </c>
      <c r="R1645" s="661"/>
      <c r="S1645" s="677">
        <v>0</v>
      </c>
      <c r="T1645" s="742"/>
      <c r="U1645" s="700">
        <v>0</v>
      </c>
    </row>
    <row r="1646" spans="1:21" ht="14.4" customHeight="1" x14ac:dyDescent="0.3">
      <c r="A1646" s="660">
        <v>11</v>
      </c>
      <c r="B1646" s="661" t="s">
        <v>578</v>
      </c>
      <c r="C1646" s="661">
        <v>89301112</v>
      </c>
      <c r="D1646" s="740" t="s">
        <v>4351</v>
      </c>
      <c r="E1646" s="741" t="s">
        <v>2642</v>
      </c>
      <c r="F1646" s="661" t="s">
        <v>2621</v>
      </c>
      <c r="G1646" s="661" t="s">
        <v>2867</v>
      </c>
      <c r="H1646" s="661" t="s">
        <v>579</v>
      </c>
      <c r="I1646" s="661" t="s">
        <v>2868</v>
      </c>
      <c r="J1646" s="661" t="s">
        <v>2869</v>
      </c>
      <c r="K1646" s="661" t="s">
        <v>2870</v>
      </c>
      <c r="L1646" s="662">
        <v>33.75</v>
      </c>
      <c r="M1646" s="662">
        <v>67.5</v>
      </c>
      <c r="N1646" s="661">
        <v>2</v>
      </c>
      <c r="O1646" s="742">
        <v>1</v>
      </c>
      <c r="P1646" s="662"/>
      <c r="Q1646" s="677">
        <v>0</v>
      </c>
      <c r="R1646" s="661"/>
      <c r="S1646" s="677">
        <v>0</v>
      </c>
      <c r="T1646" s="742"/>
      <c r="U1646" s="700">
        <v>0</v>
      </c>
    </row>
    <row r="1647" spans="1:21" ht="14.4" customHeight="1" x14ac:dyDescent="0.3">
      <c r="A1647" s="660">
        <v>11</v>
      </c>
      <c r="B1647" s="661" t="s">
        <v>578</v>
      </c>
      <c r="C1647" s="661">
        <v>89301112</v>
      </c>
      <c r="D1647" s="740" t="s">
        <v>4351</v>
      </c>
      <c r="E1647" s="741" t="s">
        <v>2642</v>
      </c>
      <c r="F1647" s="661" t="s">
        <v>2621</v>
      </c>
      <c r="G1647" s="661" t="s">
        <v>2654</v>
      </c>
      <c r="H1647" s="661" t="s">
        <v>579</v>
      </c>
      <c r="I1647" s="661" t="s">
        <v>2936</v>
      </c>
      <c r="J1647" s="661" t="s">
        <v>2937</v>
      </c>
      <c r="K1647" s="661" t="s">
        <v>2492</v>
      </c>
      <c r="L1647" s="662">
        <v>156.86000000000001</v>
      </c>
      <c r="M1647" s="662">
        <v>313.72000000000003</v>
      </c>
      <c r="N1647" s="661">
        <v>2</v>
      </c>
      <c r="O1647" s="742">
        <v>1</v>
      </c>
      <c r="P1647" s="662">
        <v>313.72000000000003</v>
      </c>
      <c r="Q1647" s="677">
        <v>1</v>
      </c>
      <c r="R1647" s="661">
        <v>2</v>
      </c>
      <c r="S1647" s="677">
        <v>1</v>
      </c>
      <c r="T1647" s="742">
        <v>1</v>
      </c>
      <c r="U1647" s="700">
        <v>1</v>
      </c>
    </row>
    <row r="1648" spans="1:21" ht="14.4" customHeight="1" x14ac:dyDescent="0.3">
      <c r="A1648" s="660">
        <v>11</v>
      </c>
      <c r="B1648" s="661" t="s">
        <v>578</v>
      </c>
      <c r="C1648" s="661">
        <v>89301112</v>
      </c>
      <c r="D1648" s="740" t="s">
        <v>4351</v>
      </c>
      <c r="E1648" s="741" t="s">
        <v>2642</v>
      </c>
      <c r="F1648" s="661" t="s">
        <v>2621</v>
      </c>
      <c r="G1648" s="661" t="s">
        <v>2654</v>
      </c>
      <c r="H1648" s="661" t="s">
        <v>579</v>
      </c>
      <c r="I1648" s="661" t="s">
        <v>1210</v>
      </c>
      <c r="J1648" s="661" t="s">
        <v>2491</v>
      </c>
      <c r="K1648" s="661" t="s">
        <v>2492</v>
      </c>
      <c r="L1648" s="662">
        <v>333.31</v>
      </c>
      <c r="M1648" s="662">
        <v>333.31</v>
      </c>
      <c r="N1648" s="661">
        <v>1</v>
      </c>
      <c r="O1648" s="742">
        <v>1</v>
      </c>
      <c r="P1648" s="662"/>
      <c r="Q1648" s="677">
        <v>0</v>
      </c>
      <c r="R1648" s="661"/>
      <c r="S1648" s="677">
        <v>0</v>
      </c>
      <c r="T1648" s="742"/>
      <c r="U1648" s="700">
        <v>0</v>
      </c>
    </row>
    <row r="1649" spans="1:21" ht="14.4" customHeight="1" x14ac:dyDescent="0.3">
      <c r="A1649" s="660">
        <v>11</v>
      </c>
      <c r="B1649" s="661" t="s">
        <v>578</v>
      </c>
      <c r="C1649" s="661">
        <v>89301112</v>
      </c>
      <c r="D1649" s="740" t="s">
        <v>4351</v>
      </c>
      <c r="E1649" s="741" t="s">
        <v>2642</v>
      </c>
      <c r="F1649" s="661" t="s">
        <v>2621</v>
      </c>
      <c r="G1649" s="661" t="s">
        <v>2654</v>
      </c>
      <c r="H1649" s="661" t="s">
        <v>579</v>
      </c>
      <c r="I1649" s="661" t="s">
        <v>1210</v>
      </c>
      <c r="J1649" s="661" t="s">
        <v>2491</v>
      </c>
      <c r="K1649" s="661" t="s">
        <v>2492</v>
      </c>
      <c r="L1649" s="662">
        <v>156.86000000000001</v>
      </c>
      <c r="M1649" s="662">
        <v>313.72000000000003</v>
      </c>
      <c r="N1649" s="661">
        <v>2</v>
      </c>
      <c r="O1649" s="742">
        <v>2</v>
      </c>
      <c r="P1649" s="662">
        <v>313.72000000000003</v>
      </c>
      <c r="Q1649" s="677">
        <v>1</v>
      </c>
      <c r="R1649" s="661">
        <v>2</v>
      </c>
      <c r="S1649" s="677">
        <v>1</v>
      </c>
      <c r="T1649" s="742">
        <v>2</v>
      </c>
      <c r="U1649" s="700">
        <v>1</v>
      </c>
    </row>
    <row r="1650" spans="1:21" ht="14.4" customHeight="1" x14ac:dyDescent="0.3">
      <c r="A1650" s="660">
        <v>11</v>
      </c>
      <c r="B1650" s="661" t="s">
        <v>578</v>
      </c>
      <c r="C1650" s="661">
        <v>89301112</v>
      </c>
      <c r="D1650" s="740" t="s">
        <v>4351</v>
      </c>
      <c r="E1650" s="741" t="s">
        <v>2642</v>
      </c>
      <c r="F1650" s="661" t="s">
        <v>2621</v>
      </c>
      <c r="G1650" s="661" t="s">
        <v>3088</v>
      </c>
      <c r="H1650" s="661" t="s">
        <v>579</v>
      </c>
      <c r="I1650" s="661" t="s">
        <v>3089</v>
      </c>
      <c r="J1650" s="661" t="s">
        <v>3090</v>
      </c>
      <c r="K1650" s="661" t="s">
        <v>3091</v>
      </c>
      <c r="L1650" s="662">
        <v>166.97</v>
      </c>
      <c r="M1650" s="662">
        <v>6344.8599999999988</v>
      </c>
      <c r="N1650" s="661">
        <v>38</v>
      </c>
      <c r="O1650" s="742">
        <v>13.5</v>
      </c>
      <c r="P1650" s="662">
        <v>5176.0699999999988</v>
      </c>
      <c r="Q1650" s="677">
        <v>0.81578947368421051</v>
      </c>
      <c r="R1650" s="661">
        <v>31</v>
      </c>
      <c r="S1650" s="677">
        <v>0.81578947368421051</v>
      </c>
      <c r="T1650" s="742">
        <v>11</v>
      </c>
      <c r="U1650" s="700">
        <v>0.81481481481481477</v>
      </c>
    </row>
    <row r="1651" spans="1:21" ht="14.4" customHeight="1" x14ac:dyDescent="0.3">
      <c r="A1651" s="660">
        <v>11</v>
      </c>
      <c r="B1651" s="661" t="s">
        <v>578</v>
      </c>
      <c r="C1651" s="661">
        <v>89301112</v>
      </c>
      <c r="D1651" s="740" t="s">
        <v>4351</v>
      </c>
      <c r="E1651" s="741" t="s">
        <v>2642</v>
      </c>
      <c r="F1651" s="661" t="s">
        <v>2621</v>
      </c>
      <c r="G1651" s="661" t="s">
        <v>2824</v>
      </c>
      <c r="H1651" s="661" t="s">
        <v>579</v>
      </c>
      <c r="I1651" s="661" t="s">
        <v>926</v>
      </c>
      <c r="J1651" s="661" t="s">
        <v>927</v>
      </c>
      <c r="K1651" s="661" t="s">
        <v>928</v>
      </c>
      <c r="L1651" s="662">
        <v>84.78</v>
      </c>
      <c r="M1651" s="662">
        <v>4493.34</v>
      </c>
      <c r="N1651" s="661">
        <v>53</v>
      </c>
      <c r="O1651" s="742">
        <v>44.5</v>
      </c>
      <c r="P1651" s="662">
        <v>2204.2799999999997</v>
      </c>
      <c r="Q1651" s="677">
        <v>0.490566037735849</v>
      </c>
      <c r="R1651" s="661">
        <v>26</v>
      </c>
      <c r="S1651" s="677">
        <v>0.49056603773584906</v>
      </c>
      <c r="T1651" s="742">
        <v>23</v>
      </c>
      <c r="U1651" s="700">
        <v>0.5168539325842697</v>
      </c>
    </row>
    <row r="1652" spans="1:21" ht="14.4" customHeight="1" x14ac:dyDescent="0.3">
      <c r="A1652" s="660">
        <v>11</v>
      </c>
      <c r="B1652" s="661" t="s">
        <v>578</v>
      </c>
      <c r="C1652" s="661">
        <v>89301112</v>
      </c>
      <c r="D1652" s="740" t="s">
        <v>4351</v>
      </c>
      <c r="E1652" s="741" t="s">
        <v>2642</v>
      </c>
      <c r="F1652" s="661" t="s">
        <v>2621</v>
      </c>
      <c r="G1652" s="661" t="s">
        <v>2824</v>
      </c>
      <c r="H1652" s="661" t="s">
        <v>579</v>
      </c>
      <c r="I1652" s="661" t="s">
        <v>926</v>
      </c>
      <c r="J1652" s="661" t="s">
        <v>927</v>
      </c>
      <c r="K1652" s="661" t="s">
        <v>928</v>
      </c>
      <c r="L1652" s="662">
        <v>105.7</v>
      </c>
      <c r="M1652" s="662">
        <v>3488.1000000000004</v>
      </c>
      <c r="N1652" s="661">
        <v>33</v>
      </c>
      <c r="O1652" s="742">
        <v>25.5</v>
      </c>
      <c r="P1652" s="662">
        <v>2642.5</v>
      </c>
      <c r="Q1652" s="677">
        <v>0.75757575757575746</v>
      </c>
      <c r="R1652" s="661">
        <v>25</v>
      </c>
      <c r="S1652" s="677">
        <v>0.75757575757575757</v>
      </c>
      <c r="T1652" s="742">
        <v>18</v>
      </c>
      <c r="U1652" s="700">
        <v>0.70588235294117652</v>
      </c>
    </row>
    <row r="1653" spans="1:21" ht="14.4" customHeight="1" x14ac:dyDescent="0.3">
      <c r="A1653" s="660">
        <v>11</v>
      </c>
      <c r="B1653" s="661" t="s">
        <v>578</v>
      </c>
      <c r="C1653" s="661">
        <v>89301112</v>
      </c>
      <c r="D1653" s="740" t="s">
        <v>4351</v>
      </c>
      <c r="E1653" s="741" t="s">
        <v>2642</v>
      </c>
      <c r="F1653" s="661" t="s">
        <v>2621</v>
      </c>
      <c r="G1653" s="661" t="s">
        <v>2824</v>
      </c>
      <c r="H1653" s="661" t="s">
        <v>579</v>
      </c>
      <c r="I1653" s="661" t="s">
        <v>926</v>
      </c>
      <c r="J1653" s="661" t="s">
        <v>927</v>
      </c>
      <c r="K1653" s="661" t="s">
        <v>928</v>
      </c>
      <c r="L1653" s="662">
        <v>75.94</v>
      </c>
      <c r="M1653" s="662">
        <v>911.28</v>
      </c>
      <c r="N1653" s="661">
        <v>12</v>
      </c>
      <c r="O1653" s="742">
        <v>10</v>
      </c>
      <c r="P1653" s="662">
        <v>531.57999999999993</v>
      </c>
      <c r="Q1653" s="677">
        <v>0.58333333333333326</v>
      </c>
      <c r="R1653" s="661">
        <v>7</v>
      </c>
      <c r="S1653" s="677">
        <v>0.58333333333333337</v>
      </c>
      <c r="T1653" s="742">
        <v>6</v>
      </c>
      <c r="U1653" s="700">
        <v>0.6</v>
      </c>
    </row>
    <row r="1654" spans="1:21" ht="14.4" customHeight="1" x14ac:dyDescent="0.3">
      <c r="A1654" s="660">
        <v>11</v>
      </c>
      <c r="B1654" s="661" t="s">
        <v>578</v>
      </c>
      <c r="C1654" s="661">
        <v>89301112</v>
      </c>
      <c r="D1654" s="740" t="s">
        <v>4351</v>
      </c>
      <c r="E1654" s="741" t="s">
        <v>2642</v>
      </c>
      <c r="F1654" s="661" t="s">
        <v>2621</v>
      </c>
      <c r="G1654" s="661" t="s">
        <v>2824</v>
      </c>
      <c r="H1654" s="661" t="s">
        <v>579</v>
      </c>
      <c r="I1654" s="661" t="s">
        <v>3104</v>
      </c>
      <c r="J1654" s="661" t="s">
        <v>3102</v>
      </c>
      <c r="K1654" s="661" t="s">
        <v>3105</v>
      </c>
      <c r="L1654" s="662">
        <v>79.400000000000006</v>
      </c>
      <c r="M1654" s="662">
        <v>79.400000000000006</v>
      </c>
      <c r="N1654" s="661">
        <v>1</v>
      </c>
      <c r="O1654" s="742">
        <v>1</v>
      </c>
      <c r="P1654" s="662"/>
      <c r="Q1654" s="677">
        <v>0</v>
      </c>
      <c r="R1654" s="661"/>
      <c r="S1654" s="677">
        <v>0</v>
      </c>
      <c r="T1654" s="742"/>
      <c r="U1654" s="700">
        <v>0</v>
      </c>
    </row>
    <row r="1655" spans="1:21" ht="14.4" customHeight="1" x14ac:dyDescent="0.3">
      <c r="A1655" s="660">
        <v>11</v>
      </c>
      <c r="B1655" s="661" t="s">
        <v>578</v>
      </c>
      <c r="C1655" s="661">
        <v>89301112</v>
      </c>
      <c r="D1655" s="740" t="s">
        <v>4351</v>
      </c>
      <c r="E1655" s="741" t="s">
        <v>2642</v>
      </c>
      <c r="F1655" s="661" t="s">
        <v>2621</v>
      </c>
      <c r="G1655" s="661" t="s">
        <v>2881</v>
      </c>
      <c r="H1655" s="661" t="s">
        <v>579</v>
      </c>
      <c r="I1655" s="661" t="s">
        <v>2978</v>
      </c>
      <c r="J1655" s="661" t="s">
        <v>2883</v>
      </c>
      <c r="K1655" s="661" t="s">
        <v>2979</v>
      </c>
      <c r="L1655" s="662">
        <v>166.97</v>
      </c>
      <c r="M1655" s="662">
        <v>8515.4699999999975</v>
      </c>
      <c r="N1655" s="661">
        <v>51</v>
      </c>
      <c r="O1655" s="742">
        <v>17.5</v>
      </c>
      <c r="P1655" s="662">
        <v>6511.8299999999981</v>
      </c>
      <c r="Q1655" s="677">
        <v>0.76470588235294112</v>
      </c>
      <c r="R1655" s="661">
        <v>39</v>
      </c>
      <c r="S1655" s="677">
        <v>0.76470588235294112</v>
      </c>
      <c r="T1655" s="742">
        <v>13.5</v>
      </c>
      <c r="U1655" s="700">
        <v>0.77142857142857146</v>
      </c>
    </row>
    <row r="1656" spans="1:21" ht="14.4" customHeight="1" x14ac:dyDescent="0.3">
      <c r="A1656" s="660">
        <v>11</v>
      </c>
      <c r="B1656" s="661" t="s">
        <v>578</v>
      </c>
      <c r="C1656" s="661">
        <v>89301112</v>
      </c>
      <c r="D1656" s="740" t="s">
        <v>4351</v>
      </c>
      <c r="E1656" s="741" t="s">
        <v>2642</v>
      </c>
      <c r="F1656" s="661" t="s">
        <v>2621</v>
      </c>
      <c r="G1656" s="661" t="s">
        <v>2881</v>
      </c>
      <c r="H1656" s="661" t="s">
        <v>579</v>
      </c>
      <c r="I1656" s="661" t="s">
        <v>2980</v>
      </c>
      <c r="J1656" s="661" t="s">
        <v>2883</v>
      </c>
      <c r="K1656" s="661" t="s">
        <v>2981</v>
      </c>
      <c r="L1656" s="662">
        <v>166.97</v>
      </c>
      <c r="M1656" s="662">
        <v>2504.5499999999997</v>
      </c>
      <c r="N1656" s="661">
        <v>15</v>
      </c>
      <c r="O1656" s="742">
        <v>4</v>
      </c>
      <c r="P1656" s="662">
        <v>500.90999999999997</v>
      </c>
      <c r="Q1656" s="677">
        <v>0.2</v>
      </c>
      <c r="R1656" s="661">
        <v>3</v>
      </c>
      <c r="S1656" s="677">
        <v>0.2</v>
      </c>
      <c r="T1656" s="742">
        <v>1</v>
      </c>
      <c r="U1656" s="700">
        <v>0.25</v>
      </c>
    </row>
    <row r="1657" spans="1:21" ht="14.4" customHeight="1" x14ac:dyDescent="0.3">
      <c r="A1657" s="660">
        <v>11</v>
      </c>
      <c r="B1657" s="661" t="s">
        <v>578</v>
      </c>
      <c r="C1657" s="661">
        <v>89301112</v>
      </c>
      <c r="D1657" s="740" t="s">
        <v>4351</v>
      </c>
      <c r="E1657" s="741" t="s">
        <v>2642</v>
      </c>
      <c r="F1657" s="661" t="s">
        <v>2621</v>
      </c>
      <c r="G1657" s="661" t="s">
        <v>3111</v>
      </c>
      <c r="H1657" s="661" t="s">
        <v>579</v>
      </c>
      <c r="I1657" s="661" t="s">
        <v>3399</v>
      </c>
      <c r="J1657" s="661" t="s">
        <v>3397</v>
      </c>
      <c r="K1657" s="661" t="s">
        <v>3400</v>
      </c>
      <c r="L1657" s="662">
        <v>0</v>
      </c>
      <c r="M1657" s="662">
        <v>0</v>
      </c>
      <c r="N1657" s="661">
        <v>1</v>
      </c>
      <c r="O1657" s="742">
        <v>1</v>
      </c>
      <c r="P1657" s="662">
        <v>0</v>
      </c>
      <c r="Q1657" s="677"/>
      <c r="R1657" s="661">
        <v>1</v>
      </c>
      <c r="S1657" s="677">
        <v>1</v>
      </c>
      <c r="T1657" s="742">
        <v>1</v>
      </c>
      <c r="U1657" s="700">
        <v>1</v>
      </c>
    </row>
    <row r="1658" spans="1:21" ht="14.4" customHeight="1" x14ac:dyDescent="0.3">
      <c r="A1658" s="660">
        <v>11</v>
      </c>
      <c r="B1658" s="661" t="s">
        <v>578</v>
      </c>
      <c r="C1658" s="661">
        <v>89301112</v>
      </c>
      <c r="D1658" s="740" t="s">
        <v>4351</v>
      </c>
      <c r="E1658" s="741" t="s">
        <v>2642</v>
      </c>
      <c r="F1658" s="661" t="s">
        <v>2621</v>
      </c>
      <c r="G1658" s="661" t="s">
        <v>2729</v>
      </c>
      <c r="H1658" s="661" t="s">
        <v>579</v>
      </c>
      <c r="I1658" s="661" t="s">
        <v>914</v>
      </c>
      <c r="J1658" s="661" t="s">
        <v>915</v>
      </c>
      <c r="K1658" s="661" t="s">
        <v>2730</v>
      </c>
      <c r="L1658" s="662">
        <v>63.67</v>
      </c>
      <c r="M1658" s="662">
        <v>318.35000000000002</v>
      </c>
      <c r="N1658" s="661">
        <v>5</v>
      </c>
      <c r="O1658" s="742">
        <v>2</v>
      </c>
      <c r="P1658" s="662">
        <v>318.35000000000002</v>
      </c>
      <c r="Q1658" s="677">
        <v>1</v>
      </c>
      <c r="R1658" s="661">
        <v>5</v>
      </c>
      <c r="S1658" s="677">
        <v>1</v>
      </c>
      <c r="T1658" s="742">
        <v>2</v>
      </c>
      <c r="U1658" s="700">
        <v>1</v>
      </c>
    </row>
    <row r="1659" spans="1:21" ht="14.4" customHeight="1" x14ac:dyDescent="0.3">
      <c r="A1659" s="660">
        <v>11</v>
      </c>
      <c r="B1659" s="661" t="s">
        <v>578</v>
      </c>
      <c r="C1659" s="661">
        <v>89301112</v>
      </c>
      <c r="D1659" s="740" t="s">
        <v>4351</v>
      </c>
      <c r="E1659" s="741" t="s">
        <v>2642</v>
      </c>
      <c r="F1659" s="661" t="s">
        <v>2621</v>
      </c>
      <c r="G1659" s="661" t="s">
        <v>2662</v>
      </c>
      <c r="H1659" s="661" t="s">
        <v>579</v>
      </c>
      <c r="I1659" s="661" t="s">
        <v>839</v>
      </c>
      <c r="J1659" s="661" t="s">
        <v>840</v>
      </c>
      <c r="K1659" s="661" t="s">
        <v>2663</v>
      </c>
      <c r="L1659" s="662">
        <v>0</v>
      </c>
      <c r="M1659" s="662">
        <v>0</v>
      </c>
      <c r="N1659" s="661">
        <v>5</v>
      </c>
      <c r="O1659" s="742">
        <v>1.5</v>
      </c>
      <c r="P1659" s="662">
        <v>0</v>
      </c>
      <c r="Q1659" s="677"/>
      <c r="R1659" s="661">
        <v>3</v>
      </c>
      <c r="S1659" s="677">
        <v>0.6</v>
      </c>
      <c r="T1659" s="742">
        <v>1</v>
      </c>
      <c r="U1659" s="700">
        <v>0.66666666666666663</v>
      </c>
    </row>
    <row r="1660" spans="1:21" ht="14.4" customHeight="1" x14ac:dyDescent="0.3">
      <c r="A1660" s="660">
        <v>11</v>
      </c>
      <c r="B1660" s="661" t="s">
        <v>578</v>
      </c>
      <c r="C1660" s="661">
        <v>89301112</v>
      </c>
      <c r="D1660" s="740" t="s">
        <v>4351</v>
      </c>
      <c r="E1660" s="741" t="s">
        <v>2642</v>
      </c>
      <c r="F1660" s="661" t="s">
        <v>2621</v>
      </c>
      <c r="G1660" s="661" t="s">
        <v>2662</v>
      </c>
      <c r="H1660" s="661" t="s">
        <v>579</v>
      </c>
      <c r="I1660" s="661" t="s">
        <v>2664</v>
      </c>
      <c r="J1660" s="661" t="s">
        <v>840</v>
      </c>
      <c r="K1660" s="661" t="s">
        <v>2665</v>
      </c>
      <c r="L1660" s="662">
        <v>0</v>
      </c>
      <c r="M1660" s="662">
        <v>0</v>
      </c>
      <c r="N1660" s="661">
        <v>1</v>
      </c>
      <c r="O1660" s="742">
        <v>0.5</v>
      </c>
      <c r="P1660" s="662"/>
      <c r="Q1660" s="677"/>
      <c r="R1660" s="661"/>
      <c r="S1660" s="677">
        <v>0</v>
      </c>
      <c r="T1660" s="742"/>
      <c r="U1660" s="700">
        <v>0</v>
      </c>
    </row>
    <row r="1661" spans="1:21" ht="14.4" customHeight="1" x14ac:dyDescent="0.3">
      <c r="A1661" s="660">
        <v>11</v>
      </c>
      <c r="B1661" s="661" t="s">
        <v>578</v>
      </c>
      <c r="C1661" s="661">
        <v>89301112</v>
      </c>
      <c r="D1661" s="740" t="s">
        <v>4351</v>
      </c>
      <c r="E1661" s="741" t="s">
        <v>2642</v>
      </c>
      <c r="F1661" s="661" t="s">
        <v>2621</v>
      </c>
      <c r="G1661" s="661" t="s">
        <v>2887</v>
      </c>
      <c r="H1661" s="661" t="s">
        <v>579</v>
      </c>
      <c r="I1661" s="661" t="s">
        <v>3130</v>
      </c>
      <c r="J1661" s="661" t="s">
        <v>3131</v>
      </c>
      <c r="K1661" s="661" t="s">
        <v>2890</v>
      </c>
      <c r="L1661" s="662">
        <v>1857.43</v>
      </c>
      <c r="M1661" s="662">
        <v>7429.72</v>
      </c>
      <c r="N1661" s="661">
        <v>4</v>
      </c>
      <c r="O1661" s="742">
        <v>1.5</v>
      </c>
      <c r="P1661" s="662"/>
      <c r="Q1661" s="677">
        <v>0</v>
      </c>
      <c r="R1661" s="661"/>
      <c r="S1661" s="677">
        <v>0</v>
      </c>
      <c r="T1661" s="742"/>
      <c r="U1661" s="700">
        <v>0</v>
      </c>
    </row>
    <row r="1662" spans="1:21" ht="14.4" customHeight="1" x14ac:dyDescent="0.3">
      <c r="A1662" s="660">
        <v>11</v>
      </c>
      <c r="B1662" s="661" t="s">
        <v>578</v>
      </c>
      <c r="C1662" s="661">
        <v>89301112</v>
      </c>
      <c r="D1662" s="740" t="s">
        <v>4351</v>
      </c>
      <c r="E1662" s="741" t="s">
        <v>2642</v>
      </c>
      <c r="F1662" s="661" t="s">
        <v>2621</v>
      </c>
      <c r="G1662" s="661" t="s">
        <v>2997</v>
      </c>
      <c r="H1662" s="661" t="s">
        <v>1059</v>
      </c>
      <c r="I1662" s="661" t="s">
        <v>1547</v>
      </c>
      <c r="J1662" s="661" t="s">
        <v>1548</v>
      </c>
      <c r="K1662" s="661" t="s">
        <v>2547</v>
      </c>
      <c r="L1662" s="662">
        <v>128.84</v>
      </c>
      <c r="M1662" s="662">
        <v>1030.72</v>
      </c>
      <c r="N1662" s="661">
        <v>8</v>
      </c>
      <c r="O1662" s="742">
        <v>4</v>
      </c>
      <c r="P1662" s="662">
        <v>515.36</v>
      </c>
      <c r="Q1662" s="677">
        <v>0.5</v>
      </c>
      <c r="R1662" s="661">
        <v>4</v>
      </c>
      <c r="S1662" s="677">
        <v>0.5</v>
      </c>
      <c r="T1662" s="742">
        <v>2</v>
      </c>
      <c r="U1662" s="700">
        <v>0.5</v>
      </c>
    </row>
    <row r="1663" spans="1:21" ht="14.4" customHeight="1" x14ac:dyDescent="0.3">
      <c r="A1663" s="660">
        <v>11</v>
      </c>
      <c r="B1663" s="661" t="s">
        <v>578</v>
      </c>
      <c r="C1663" s="661">
        <v>89301112</v>
      </c>
      <c r="D1663" s="740" t="s">
        <v>4351</v>
      </c>
      <c r="E1663" s="741" t="s">
        <v>2642</v>
      </c>
      <c r="F1663" s="661" t="s">
        <v>2621</v>
      </c>
      <c r="G1663" s="661" t="s">
        <v>2997</v>
      </c>
      <c r="H1663" s="661" t="s">
        <v>1059</v>
      </c>
      <c r="I1663" s="661" t="s">
        <v>1547</v>
      </c>
      <c r="J1663" s="661" t="s">
        <v>1548</v>
      </c>
      <c r="K1663" s="661" t="s">
        <v>2547</v>
      </c>
      <c r="L1663" s="662">
        <v>67.489999999999995</v>
      </c>
      <c r="M1663" s="662">
        <v>134.97999999999999</v>
      </c>
      <c r="N1663" s="661">
        <v>2</v>
      </c>
      <c r="O1663" s="742">
        <v>1</v>
      </c>
      <c r="P1663" s="662">
        <v>134.97999999999999</v>
      </c>
      <c r="Q1663" s="677">
        <v>1</v>
      </c>
      <c r="R1663" s="661">
        <v>2</v>
      </c>
      <c r="S1663" s="677">
        <v>1</v>
      </c>
      <c r="T1663" s="742">
        <v>1</v>
      </c>
      <c r="U1663" s="700">
        <v>1</v>
      </c>
    </row>
    <row r="1664" spans="1:21" ht="14.4" customHeight="1" x14ac:dyDescent="0.3">
      <c r="A1664" s="660">
        <v>11</v>
      </c>
      <c r="B1664" s="661" t="s">
        <v>578</v>
      </c>
      <c r="C1664" s="661">
        <v>89301112</v>
      </c>
      <c r="D1664" s="740" t="s">
        <v>4351</v>
      </c>
      <c r="E1664" s="741" t="s">
        <v>2642</v>
      </c>
      <c r="F1664" s="661" t="s">
        <v>2621</v>
      </c>
      <c r="G1664" s="661" t="s">
        <v>2667</v>
      </c>
      <c r="H1664" s="661" t="s">
        <v>1059</v>
      </c>
      <c r="I1664" s="661" t="s">
        <v>1173</v>
      </c>
      <c r="J1664" s="661" t="s">
        <v>1078</v>
      </c>
      <c r="K1664" s="661" t="s">
        <v>1174</v>
      </c>
      <c r="L1664" s="662">
        <v>625.29</v>
      </c>
      <c r="M1664" s="662">
        <v>2501.16</v>
      </c>
      <c r="N1664" s="661">
        <v>4</v>
      </c>
      <c r="O1664" s="742">
        <v>2</v>
      </c>
      <c r="P1664" s="662">
        <v>2501.16</v>
      </c>
      <c r="Q1664" s="677">
        <v>1</v>
      </c>
      <c r="R1664" s="661">
        <v>4</v>
      </c>
      <c r="S1664" s="677">
        <v>1</v>
      </c>
      <c r="T1664" s="742">
        <v>2</v>
      </c>
      <c r="U1664" s="700">
        <v>1</v>
      </c>
    </row>
    <row r="1665" spans="1:21" ht="14.4" customHeight="1" x14ac:dyDescent="0.3">
      <c r="A1665" s="660">
        <v>11</v>
      </c>
      <c r="B1665" s="661" t="s">
        <v>578</v>
      </c>
      <c r="C1665" s="661">
        <v>89301112</v>
      </c>
      <c r="D1665" s="740" t="s">
        <v>4351</v>
      </c>
      <c r="E1665" s="741" t="s">
        <v>2642</v>
      </c>
      <c r="F1665" s="661" t="s">
        <v>2621</v>
      </c>
      <c r="G1665" s="661" t="s">
        <v>2667</v>
      </c>
      <c r="H1665" s="661" t="s">
        <v>1059</v>
      </c>
      <c r="I1665" s="661" t="s">
        <v>1077</v>
      </c>
      <c r="J1665" s="661" t="s">
        <v>1078</v>
      </c>
      <c r="K1665" s="661" t="s">
        <v>1079</v>
      </c>
      <c r="L1665" s="662">
        <v>937.93</v>
      </c>
      <c r="M1665" s="662">
        <v>1875.86</v>
      </c>
      <c r="N1665" s="661">
        <v>2</v>
      </c>
      <c r="O1665" s="742">
        <v>1</v>
      </c>
      <c r="P1665" s="662">
        <v>1875.86</v>
      </c>
      <c r="Q1665" s="677">
        <v>1</v>
      </c>
      <c r="R1665" s="661">
        <v>2</v>
      </c>
      <c r="S1665" s="677">
        <v>1</v>
      </c>
      <c r="T1665" s="742">
        <v>1</v>
      </c>
      <c r="U1665" s="700">
        <v>1</v>
      </c>
    </row>
    <row r="1666" spans="1:21" ht="14.4" customHeight="1" x14ac:dyDescent="0.3">
      <c r="A1666" s="660">
        <v>11</v>
      </c>
      <c r="B1666" s="661" t="s">
        <v>578</v>
      </c>
      <c r="C1666" s="661">
        <v>89301112</v>
      </c>
      <c r="D1666" s="740" t="s">
        <v>4351</v>
      </c>
      <c r="E1666" s="741" t="s">
        <v>2642</v>
      </c>
      <c r="F1666" s="661" t="s">
        <v>2621</v>
      </c>
      <c r="G1666" s="661" t="s">
        <v>2668</v>
      </c>
      <c r="H1666" s="661" t="s">
        <v>1059</v>
      </c>
      <c r="I1666" s="661" t="s">
        <v>1064</v>
      </c>
      <c r="J1666" s="661" t="s">
        <v>612</v>
      </c>
      <c r="K1666" s="661" t="s">
        <v>613</v>
      </c>
      <c r="L1666" s="662">
        <v>96.63</v>
      </c>
      <c r="M1666" s="662">
        <v>1449.4499999999998</v>
      </c>
      <c r="N1666" s="661">
        <v>15</v>
      </c>
      <c r="O1666" s="742">
        <v>14</v>
      </c>
      <c r="P1666" s="662">
        <v>869.67</v>
      </c>
      <c r="Q1666" s="677">
        <v>0.60000000000000009</v>
      </c>
      <c r="R1666" s="661">
        <v>9</v>
      </c>
      <c r="S1666" s="677">
        <v>0.6</v>
      </c>
      <c r="T1666" s="742">
        <v>8</v>
      </c>
      <c r="U1666" s="700">
        <v>0.5714285714285714</v>
      </c>
    </row>
    <row r="1667" spans="1:21" ht="14.4" customHeight="1" x14ac:dyDescent="0.3">
      <c r="A1667" s="660">
        <v>11</v>
      </c>
      <c r="B1667" s="661" t="s">
        <v>578</v>
      </c>
      <c r="C1667" s="661">
        <v>89301112</v>
      </c>
      <c r="D1667" s="740" t="s">
        <v>4351</v>
      </c>
      <c r="E1667" s="741" t="s">
        <v>2642</v>
      </c>
      <c r="F1667" s="661" t="s">
        <v>2621</v>
      </c>
      <c r="G1667" s="661" t="s">
        <v>2668</v>
      </c>
      <c r="H1667" s="661" t="s">
        <v>1059</v>
      </c>
      <c r="I1667" s="661" t="s">
        <v>1064</v>
      </c>
      <c r="J1667" s="661" t="s">
        <v>612</v>
      </c>
      <c r="K1667" s="661" t="s">
        <v>613</v>
      </c>
      <c r="L1667" s="662">
        <v>59.55</v>
      </c>
      <c r="M1667" s="662">
        <v>416.84999999999997</v>
      </c>
      <c r="N1667" s="661">
        <v>7</v>
      </c>
      <c r="O1667" s="742">
        <v>7</v>
      </c>
      <c r="P1667" s="662">
        <v>238.2</v>
      </c>
      <c r="Q1667" s="677">
        <v>0.5714285714285714</v>
      </c>
      <c r="R1667" s="661">
        <v>4</v>
      </c>
      <c r="S1667" s="677">
        <v>0.5714285714285714</v>
      </c>
      <c r="T1667" s="742">
        <v>4</v>
      </c>
      <c r="U1667" s="700">
        <v>0.5714285714285714</v>
      </c>
    </row>
    <row r="1668" spans="1:21" ht="14.4" customHeight="1" x14ac:dyDescent="0.3">
      <c r="A1668" s="660">
        <v>11</v>
      </c>
      <c r="B1668" s="661" t="s">
        <v>578</v>
      </c>
      <c r="C1668" s="661">
        <v>89301112</v>
      </c>
      <c r="D1668" s="740" t="s">
        <v>4351</v>
      </c>
      <c r="E1668" s="741" t="s">
        <v>2642</v>
      </c>
      <c r="F1668" s="661" t="s">
        <v>2621</v>
      </c>
      <c r="G1668" s="661" t="s">
        <v>2668</v>
      </c>
      <c r="H1668" s="661" t="s">
        <v>1059</v>
      </c>
      <c r="I1668" s="661" t="s">
        <v>1064</v>
      </c>
      <c r="J1668" s="661" t="s">
        <v>612</v>
      </c>
      <c r="K1668" s="661" t="s">
        <v>613</v>
      </c>
      <c r="L1668" s="662">
        <v>50.62</v>
      </c>
      <c r="M1668" s="662">
        <v>151.85999999999999</v>
      </c>
      <c r="N1668" s="661">
        <v>3</v>
      </c>
      <c r="O1668" s="742">
        <v>3</v>
      </c>
      <c r="P1668" s="662">
        <v>101.24</v>
      </c>
      <c r="Q1668" s="677">
        <v>0.66666666666666674</v>
      </c>
      <c r="R1668" s="661">
        <v>2</v>
      </c>
      <c r="S1668" s="677">
        <v>0.66666666666666663</v>
      </c>
      <c r="T1668" s="742">
        <v>2</v>
      </c>
      <c r="U1668" s="700">
        <v>0.66666666666666663</v>
      </c>
    </row>
    <row r="1669" spans="1:21" ht="14.4" customHeight="1" x14ac:dyDescent="0.3">
      <c r="A1669" s="660">
        <v>11</v>
      </c>
      <c r="B1669" s="661" t="s">
        <v>578</v>
      </c>
      <c r="C1669" s="661">
        <v>89301112</v>
      </c>
      <c r="D1669" s="740" t="s">
        <v>4351</v>
      </c>
      <c r="E1669" s="741" t="s">
        <v>2642</v>
      </c>
      <c r="F1669" s="661" t="s">
        <v>2621</v>
      </c>
      <c r="G1669" s="661" t="s">
        <v>2668</v>
      </c>
      <c r="H1669" s="661" t="s">
        <v>579</v>
      </c>
      <c r="I1669" s="661" t="s">
        <v>2177</v>
      </c>
      <c r="J1669" s="661" t="s">
        <v>612</v>
      </c>
      <c r="K1669" s="661" t="s">
        <v>2735</v>
      </c>
      <c r="L1669" s="662">
        <v>96.63</v>
      </c>
      <c r="M1669" s="662">
        <v>483.15</v>
      </c>
      <c r="N1669" s="661">
        <v>5</v>
      </c>
      <c r="O1669" s="742">
        <v>3</v>
      </c>
      <c r="P1669" s="662">
        <v>386.52</v>
      </c>
      <c r="Q1669" s="677">
        <v>0.8</v>
      </c>
      <c r="R1669" s="661">
        <v>4</v>
      </c>
      <c r="S1669" s="677">
        <v>0.8</v>
      </c>
      <c r="T1669" s="742">
        <v>2</v>
      </c>
      <c r="U1669" s="700">
        <v>0.66666666666666663</v>
      </c>
    </row>
    <row r="1670" spans="1:21" ht="14.4" customHeight="1" x14ac:dyDescent="0.3">
      <c r="A1670" s="660">
        <v>11</v>
      </c>
      <c r="B1670" s="661" t="s">
        <v>578</v>
      </c>
      <c r="C1670" s="661">
        <v>89301112</v>
      </c>
      <c r="D1670" s="740" t="s">
        <v>4351</v>
      </c>
      <c r="E1670" s="741" t="s">
        <v>2642</v>
      </c>
      <c r="F1670" s="661" t="s">
        <v>2621</v>
      </c>
      <c r="G1670" s="661" t="s">
        <v>2668</v>
      </c>
      <c r="H1670" s="661" t="s">
        <v>579</v>
      </c>
      <c r="I1670" s="661" t="s">
        <v>2177</v>
      </c>
      <c r="J1670" s="661" t="s">
        <v>612</v>
      </c>
      <c r="K1670" s="661" t="s">
        <v>2735</v>
      </c>
      <c r="L1670" s="662">
        <v>59.55</v>
      </c>
      <c r="M1670" s="662">
        <v>297.75</v>
      </c>
      <c r="N1670" s="661">
        <v>5</v>
      </c>
      <c r="O1670" s="742">
        <v>3.5</v>
      </c>
      <c r="P1670" s="662">
        <v>178.64999999999998</v>
      </c>
      <c r="Q1670" s="677">
        <v>0.6</v>
      </c>
      <c r="R1670" s="661">
        <v>3</v>
      </c>
      <c r="S1670" s="677">
        <v>0.6</v>
      </c>
      <c r="T1670" s="742">
        <v>3</v>
      </c>
      <c r="U1670" s="700">
        <v>0.8571428571428571</v>
      </c>
    </row>
    <row r="1671" spans="1:21" ht="14.4" customHeight="1" x14ac:dyDescent="0.3">
      <c r="A1671" s="660">
        <v>11</v>
      </c>
      <c r="B1671" s="661" t="s">
        <v>578</v>
      </c>
      <c r="C1671" s="661">
        <v>89301112</v>
      </c>
      <c r="D1671" s="740" t="s">
        <v>4351</v>
      </c>
      <c r="E1671" s="741" t="s">
        <v>2642</v>
      </c>
      <c r="F1671" s="661" t="s">
        <v>2621</v>
      </c>
      <c r="G1671" s="661" t="s">
        <v>3297</v>
      </c>
      <c r="H1671" s="661" t="s">
        <v>579</v>
      </c>
      <c r="I1671" s="661" t="s">
        <v>3445</v>
      </c>
      <c r="J1671" s="661" t="s">
        <v>1021</v>
      </c>
      <c r="K1671" s="661" t="s">
        <v>2983</v>
      </c>
      <c r="L1671" s="662">
        <v>0</v>
      </c>
      <c r="M1671" s="662">
        <v>0</v>
      </c>
      <c r="N1671" s="661">
        <v>1</v>
      </c>
      <c r="O1671" s="742">
        <v>1</v>
      </c>
      <c r="P1671" s="662">
        <v>0</v>
      </c>
      <c r="Q1671" s="677"/>
      <c r="R1671" s="661">
        <v>1</v>
      </c>
      <c r="S1671" s="677">
        <v>1</v>
      </c>
      <c r="T1671" s="742">
        <v>1</v>
      </c>
      <c r="U1671" s="700">
        <v>1</v>
      </c>
    </row>
    <row r="1672" spans="1:21" ht="14.4" customHeight="1" x14ac:dyDescent="0.3">
      <c r="A1672" s="660">
        <v>11</v>
      </c>
      <c r="B1672" s="661" t="s">
        <v>578</v>
      </c>
      <c r="C1672" s="661">
        <v>89301112</v>
      </c>
      <c r="D1672" s="740" t="s">
        <v>4351</v>
      </c>
      <c r="E1672" s="741" t="s">
        <v>2642</v>
      </c>
      <c r="F1672" s="661" t="s">
        <v>2621</v>
      </c>
      <c r="G1672" s="661" t="s">
        <v>3297</v>
      </c>
      <c r="H1672" s="661" t="s">
        <v>579</v>
      </c>
      <c r="I1672" s="661" t="s">
        <v>1020</v>
      </c>
      <c r="J1672" s="661" t="s">
        <v>1021</v>
      </c>
      <c r="K1672" s="661" t="s">
        <v>1022</v>
      </c>
      <c r="L1672" s="662">
        <v>64.13</v>
      </c>
      <c r="M1672" s="662">
        <v>64.13</v>
      </c>
      <c r="N1672" s="661">
        <v>1</v>
      </c>
      <c r="O1672" s="742">
        <v>0.5</v>
      </c>
      <c r="P1672" s="662">
        <v>64.13</v>
      </c>
      <c r="Q1672" s="677">
        <v>1</v>
      </c>
      <c r="R1672" s="661">
        <v>1</v>
      </c>
      <c r="S1672" s="677">
        <v>1</v>
      </c>
      <c r="T1672" s="742">
        <v>0.5</v>
      </c>
      <c r="U1672" s="700">
        <v>1</v>
      </c>
    </row>
    <row r="1673" spans="1:21" ht="14.4" customHeight="1" x14ac:dyDescent="0.3">
      <c r="A1673" s="660">
        <v>11</v>
      </c>
      <c r="B1673" s="661" t="s">
        <v>578</v>
      </c>
      <c r="C1673" s="661">
        <v>89301112</v>
      </c>
      <c r="D1673" s="740" t="s">
        <v>4351</v>
      </c>
      <c r="E1673" s="741" t="s">
        <v>2642</v>
      </c>
      <c r="F1673" s="661" t="s">
        <v>2621</v>
      </c>
      <c r="G1673" s="661" t="s">
        <v>2713</v>
      </c>
      <c r="H1673" s="661" t="s">
        <v>1059</v>
      </c>
      <c r="I1673" s="661" t="s">
        <v>1111</v>
      </c>
      <c r="J1673" s="661" t="s">
        <v>1112</v>
      </c>
      <c r="K1673" s="661" t="s">
        <v>2507</v>
      </c>
      <c r="L1673" s="662">
        <v>98.23</v>
      </c>
      <c r="M1673" s="662">
        <v>294.69</v>
      </c>
      <c r="N1673" s="661">
        <v>3</v>
      </c>
      <c r="O1673" s="742">
        <v>2</v>
      </c>
      <c r="P1673" s="662">
        <v>196.46</v>
      </c>
      <c r="Q1673" s="677">
        <v>0.66666666666666674</v>
      </c>
      <c r="R1673" s="661">
        <v>2</v>
      </c>
      <c r="S1673" s="677">
        <v>0.66666666666666663</v>
      </c>
      <c r="T1673" s="742">
        <v>1</v>
      </c>
      <c r="U1673" s="700">
        <v>0.5</v>
      </c>
    </row>
    <row r="1674" spans="1:21" ht="14.4" customHeight="1" x14ac:dyDescent="0.3">
      <c r="A1674" s="660">
        <v>11</v>
      </c>
      <c r="B1674" s="661" t="s">
        <v>578</v>
      </c>
      <c r="C1674" s="661">
        <v>89301112</v>
      </c>
      <c r="D1674" s="740" t="s">
        <v>4351</v>
      </c>
      <c r="E1674" s="741" t="s">
        <v>2642</v>
      </c>
      <c r="F1674" s="661" t="s">
        <v>2621</v>
      </c>
      <c r="G1674" s="661" t="s">
        <v>2736</v>
      </c>
      <c r="H1674" s="661" t="s">
        <v>579</v>
      </c>
      <c r="I1674" s="661" t="s">
        <v>4045</v>
      </c>
      <c r="J1674" s="661" t="s">
        <v>3021</v>
      </c>
      <c r="K1674" s="661" t="s">
        <v>3019</v>
      </c>
      <c r="L1674" s="662">
        <v>0</v>
      </c>
      <c r="M1674" s="662">
        <v>0</v>
      </c>
      <c r="N1674" s="661">
        <v>1</v>
      </c>
      <c r="O1674" s="742">
        <v>0.5</v>
      </c>
      <c r="P1674" s="662"/>
      <c r="Q1674" s="677"/>
      <c r="R1674" s="661"/>
      <c r="S1674" s="677">
        <v>0</v>
      </c>
      <c r="T1674" s="742"/>
      <c r="U1674" s="700">
        <v>0</v>
      </c>
    </row>
    <row r="1675" spans="1:21" ht="14.4" customHeight="1" x14ac:dyDescent="0.3">
      <c r="A1675" s="660">
        <v>11</v>
      </c>
      <c r="B1675" s="661" t="s">
        <v>578</v>
      </c>
      <c r="C1675" s="661">
        <v>89301112</v>
      </c>
      <c r="D1675" s="740" t="s">
        <v>4351</v>
      </c>
      <c r="E1675" s="741" t="s">
        <v>2642</v>
      </c>
      <c r="F1675" s="661" t="s">
        <v>2622</v>
      </c>
      <c r="G1675" s="661" t="s">
        <v>2895</v>
      </c>
      <c r="H1675" s="661" t="s">
        <v>579</v>
      </c>
      <c r="I1675" s="661" t="s">
        <v>3244</v>
      </c>
      <c r="J1675" s="661" t="s">
        <v>3245</v>
      </c>
      <c r="K1675" s="661" t="s">
        <v>3037</v>
      </c>
      <c r="L1675" s="662">
        <v>300</v>
      </c>
      <c r="M1675" s="662">
        <v>300</v>
      </c>
      <c r="N1675" s="661">
        <v>1</v>
      </c>
      <c r="O1675" s="742">
        <v>1</v>
      </c>
      <c r="P1675" s="662"/>
      <c r="Q1675" s="677">
        <v>0</v>
      </c>
      <c r="R1675" s="661"/>
      <c r="S1675" s="677">
        <v>0</v>
      </c>
      <c r="T1675" s="742"/>
      <c r="U1675" s="700">
        <v>0</v>
      </c>
    </row>
    <row r="1676" spans="1:21" ht="14.4" customHeight="1" x14ac:dyDescent="0.3">
      <c r="A1676" s="660">
        <v>11</v>
      </c>
      <c r="B1676" s="661" t="s">
        <v>578</v>
      </c>
      <c r="C1676" s="661">
        <v>89301112</v>
      </c>
      <c r="D1676" s="740" t="s">
        <v>4351</v>
      </c>
      <c r="E1676" s="741" t="s">
        <v>2642</v>
      </c>
      <c r="F1676" s="661" t="s">
        <v>2622</v>
      </c>
      <c r="G1676" s="661" t="s">
        <v>2895</v>
      </c>
      <c r="H1676" s="661" t="s">
        <v>579</v>
      </c>
      <c r="I1676" s="661" t="s">
        <v>2896</v>
      </c>
      <c r="J1676" s="661" t="s">
        <v>2897</v>
      </c>
      <c r="K1676" s="661" t="s">
        <v>2898</v>
      </c>
      <c r="L1676" s="662">
        <v>0</v>
      </c>
      <c r="M1676" s="662">
        <v>0</v>
      </c>
      <c r="N1676" s="661">
        <v>12</v>
      </c>
      <c r="O1676" s="742">
        <v>12</v>
      </c>
      <c r="P1676" s="662"/>
      <c r="Q1676" s="677"/>
      <c r="R1676" s="661"/>
      <c r="S1676" s="677">
        <v>0</v>
      </c>
      <c r="T1676" s="742"/>
      <c r="U1676" s="700">
        <v>0</v>
      </c>
    </row>
    <row r="1677" spans="1:21" ht="14.4" customHeight="1" x14ac:dyDescent="0.3">
      <c r="A1677" s="660">
        <v>11</v>
      </c>
      <c r="B1677" s="661" t="s">
        <v>578</v>
      </c>
      <c r="C1677" s="661">
        <v>89301112</v>
      </c>
      <c r="D1677" s="740" t="s">
        <v>4351</v>
      </c>
      <c r="E1677" s="741" t="s">
        <v>2642</v>
      </c>
      <c r="F1677" s="661" t="s">
        <v>2622</v>
      </c>
      <c r="G1677" s="661" t="s">
        <v>2899</v>
      </c>
      <c r="H1677" s="661" t="s">
        <v>579</v>
      </c>
      <c r="I1677" s="661" t="s">
        <v>2900</v>
      </c>
      <c r="J1677" s="661" t="s">
        <v>2901</v>
      </c>
      <c r="K1677" s="661" t="s">
        <v>2902</v>
      </c>
      <c r="L1677" s="662">
        <v>186.96</v>
      </c>
      <c r="M1677" s="662">
        <v>186.96</v>
      </c>
      <c r="N1677" s="661">
        <v>1</v>
      </c>
      <c r="O1677" s="742">
        <v>1</v>
      </c>
      <c r="P1677" s="662">
        <v>186.96</v>
      </c>
      <c r="Q1677" s="677">
        <v>1</v>
      </c>
      <c r="R1677" s="661">
        <v>1</v>
      </c>
      <c r="S1677" s="677">
        <v>1</v>
      </c>
      <c r="T1677" s="742">
        <v>1</v>
      </c>
      <c r="U1677" s="700">
        <v>1</v>
      </c>
    </row>
    <row r="1678" spans="1:21" ht="14.4" customHeight="1" x14ac:dyDescent="0.3">
      <c r="A1678" s="660">
        <v>11</v>
      </c>
      <c r="B1678" s="661" t="s">
        <v>578</v>
      </c>
      <c r="C1678" s="661">
        <v>89301112</v>
      </c>
      <c r="D1678" s="740" t="s">
        <v>4351</v>
      </c>
      <c r="E1678" s="741" t="s">
        <v>2642</v>
      </c>
      <c r="F1678" s="661" t="s">
        <v>2622</v>
      </c>
      <c r="G1678" s="661" t="s">
        <v>2899</v>
      </c>
      <c r="H1678" s="661" t="s">
        <v>579</v>
      </c>
      <c r="I1678" s="661" t="s">
        <v>2903</v>
      </c>
      <c r="J1678" s="661" t="s">
        <v>2904</v>
      </c>
      <c r="K1678" s="661" t="s">
        <v>2905</v>
      </c>
      <c r="L1678" s="662">
        <v>35.75</v>
      </c>
      <c r="M1678" s="662">
        <v>178.75</v>
      </c>
      <c r="N1678" s="661">
        <v>5</v>
      </c>
      <c r="O1678" s="742">
        <v>5</v>
      </c>
      <c r="P1678" s="662">
        <v>143</v>
      </c>
      <c r="Q1678" s="677">
        <v>0.8</v>
      </c>
      <c r="R1678" s="661">
        <v>4</v>
      </c>
      <c r="S1678" s="677">
        <v>0.8</v>
      </c>
      <c r="T1678" s="742">
        <v>4</v>
      </c>
      <c r="U1678" s="700">
        <v>0.8</v>
      </c>
    </row>
    <row r="1679" spans="1:21" ht="14.4" customHeight="1" x14ac:dyDescent="0.3">
      <c r="A1679" s="660">
        <v>11</v>
      </c>
      <c r="B1679" s="661" t="s">
        <v>578</v>
      </c>
      <c r="C1679" s="661">
        <v>89301112</v>
      </c>
      <c r="D1679" s="740" t="s">
        <v>4351</v>
      </c>
      <c r="E1679" s="741" t="s">
        <v>2642</v>
      </c>
      <c r="F1679" s="661" t="s">
        <v>2622</v>
      </c>
      <c r="G1679" s="661" t="s">
        <v>2677</v>
      </c>
      <c r="H1679" s="661" t="s">
        <v>579</v>
      </c>
      <c r="I1679" s="661" t="s">
        <v>4046</v>
      </c>
      <c r="J1679" s="661" t="s">
        <v>4047</v>
      </c>
      <c r="K1679" s="661" t="s">
        <v>4048</v>
      </c>
      <c r="L1679" s="662">
        <v>3990</v>
      </c>
      <c r="M1679" s="662">
        <v>3990</v>
      </c>
      <c r="N1679" s="661">
        <v>1</v>
      </c>
      <c r="O1679" s="742">
        <v>1</v>
      </c>
      <c r="P1679" s="662"/>
      <c r="Q1679" s="677">
        <v>0</v>
      </c>
      <c r="R1679" s="661"/>
      <c r="S1679" s="677">
        <v>0</v>
      </c>
      <c r="T1679" s="742"/>
      <c r="U1679" s="700">
        <v>0</v>
      </c>
    </row>
    <row r="1680" spans="1:21" ht="14.4" customHeight="1" x14ac:dyDescent="0.3">
      <c r="A1680" s="660">
        <v>11</v>
      </c>
      <c r="B1680" s="661" t="s">
        <v>578</v>
      </c>
      <c r="C1680" s="661">
        <v>89301112</v>
      </c>
      <c r="D1680" s="740" t="s">
        <v>4351</v>
      </c>
      <c r="E1680" s="741" t="s">
        <v>2642</v>
      </c>
      <c r="F1680" s="661" t="s">
        <v>2622</v>
      </c>
      <c r="G1680" s="661" t="s">
        <v>2677</v>
      </c>
      <c r="H1680" s="661" t="s">
        <v>579</v>
      </c>
      <c r="I1680" s="661" t="s">
        <v>3555</v>
      </c>
      <c r="J1680" s="661" t="s">
        <v>3556</v>
      </c>
      <c r="K1680" s="661" t="s">
        <v>3557</v>
      </c>
      <c r="L1680" s="662">
        <v>2700</v>
      </c>
      <c r="M1680" s="662">
        <v>2700</v>
      </c>
      <c r="N1680" s="661">
        <v>1</v>
      </c>
      <c r="O1680" s="742">
        <v>1</v>
      </c>
      <c r="P1680" s="662">
        <v>2700</v>
      </c>
      <c r="Q1680" s="677">
        <v>1</v>
      </c>
      <c r="R1680" s="661">
        <v>1</v>
      </c>
      <c r="S1680" s="677">
        <v>1</v>
      </c>
      <c r="T1680" s="742">
        <v>1</v>
      </c>
      <c r="U1680" s="700">
        <v>1</v>
      </c>
    </row>
    <row r="1681" spans="1:21" ht="14.4" customHeight="1" x14ac:dyDescent="0.3">
      <c r="A1681" s="660">
        <v>11</v>
      </c>
      <c r="B1681" s="661" t="s">
        <v>578</v>
      </c>
      <c r="C1681" s="661">
        <v>89301112</v>
      </c>
      <c r="D1681" s="740" t="s">
        <v>4351</v>
      </c>
      <c r="E1681" s="741" t="s">
        <v>2642</v>
      </c>
      <c r="F1681" s="661" t="s">
        <v>2622</v>
      </c>
      <c r="G1681" s="661" t="s">
        <v>2677</v>
      </c>
      <c r="H1681" s="661" t="s">
        <v>579</v>
      </c>
      <c r="I1681" s="661" t="s">
        <v>2781</v>
      </c>
      <c r="J1681" s="661" t="s">
        <v>2782</v>
      </c>
      <c r="K1681" s="661" t="s">
        <v>2783</v>
      </c>
      <c r="L1681" s="662">
        <v>1200</v>
      </c>
      <c r="M1681" s="662">
        <v>1200</v>
      </c>
      <c r="N1681" s="661">
        <v>1</v>
      </c>
      <c r="O1681" s="742">
        <v>1</v>
      </c>
      <c r="P1681" s="662">
        <v>1200</v>
      </c>
      <c r="Q1681" s="677">
        <v>1</v>
      </c>
      <c r="R1681" s="661">
        <v>1</v>
      </c>
      <c r="S1681" s="677">
        <v>1</v>
      </c>
      <c r="T1681" s="742">
        <v>1</v>
      </c>
      <c r="U1681" s="700">
        <v>1</v>
      </c>
    </row>
    <row r="1682" spans="1:21" ht="14.4" customHeight="1" x14ac:dyDescent="0.3">
      <c r="A1682" s="660">
        <v>11</v>
      </c>
      <c r="B1682" s="661" t="s">
        <v>578</v>
      </c>
      <c r="C1682" s="661">
        <v>89301112</v>
      </c>
      <c r="D1682" s="740" t="s">
        <v>4351</v>
      </c>
      <c r="E1682" s="741" t="s">
        <v>2642</v>
      </c>
      <c r="F1682" s="661" t="s">
        <v>2622</v>
      </c>
      <c r="G1682" s="661" t="s">
        <v>2677</v>
      </c>
      <c r="H1682" s="661" t="s">
        <v>579</v>
      </c>
      <c r="I1682" s="661" t="s">
        <v>3793</v>
      </c>
      <c r="J1682" s="661" t="s">
        <v>3794</v>
      </c>
      <c r="K1682" s="661" t="s">
        <v>3795</v>
      </c>
      <c r="L1682" s="662">
        <v>1483</v>
      </c>
      <c r="M1682" s="662">
        <v>1483</v>
      </c>
      <c r="N1682" s="661">
        <v>1</v>
      </c>
      <c r="O1682" s="742">
        <v>1</v>
      </c>
      <c r="P1682" s="662">
        <v>1483</v>
      </c>
      <c r="Q1682" s="677">
        <v>1</v>
      </c>
      <c r="R1682" s="661">
        <v>1</v>
      </c>
      <c r="S1682" s="677">
        <v>1</v>
      </c>
      <c r="T1682" s="742">
        <v>1</v>
      </c>
      <c r="U1682" s="700">
        <v>1</v>
      </c>
    </row>
    <row r="1683" spans="1:21" ht="14.4" customHeight="1" x14ac:dyDescent="0.3">
      <c r="A1683" s="660">
        <v>11</v>
      </c>
      <c r="B1683" s="661" t="s">
        <v>578</v>
      </c>
      <c r="C1683" s="661">
        <v>89301112</v>
      </c>
      <c r="D1683" s="740" t="s">
        <v>4351</v>
      </c>
      <c r="E1683" s="741" t="s">
        <v>2642</v>
      </c>
      <c r="F1683" s="661" t="s">
        <v>2622</v>
      </c>
      <c r="G1683" s="661" t="s">
        <v>2677</v>
      </c>
      <c r="H1683" s="661" t="s">
        <v>579</v>
      </c>
      <c r="I1683" s="661" t="s">
        <v>2678</v>
      </c>
      <c r="J1683" s="661" t="s">
        <v>2679</v>
      </c>
      <c r="K1683" s="661" t="s">
        <v>2680</v>
      </c>
      <c r="L1683" s="662">
        <v>200</v>
      </c>
      <c r="M1683" s="662">
        <v>8800</v>
      </c>
      <c r="N1683" s="661">
        <v>44</v>
      </c>
      <c r="O1683" s="742">
        <v>22</v>
      </c>
      <c r="P1683" s="662">
        <v>8400</v>
      </c>
      <c r="Q1683" s="677">
        <v>0.95454545454545459</v>
      </c>
      <c r="R1683" s="661">
        <v>42</v>
      </c>
      <c r="S1683" s="677">
        <v>0.95454545454545459</v>
      </c>
      <c r="T1683" s="742">
        <v>21</v>
      </c>
      <c r="U1683" s="700">
        <v>0.95454545454545459</v>
      </c>
    </row>
    <row r="1684" spans="1:21" ht="14.4" customHeight="1" x14ac:dyDescent="0.3">
      <c r="A1684" s="660">
        <v>11</v>
      </c>
      <c r="B1684" s="661" t="s">
        <v>578</v>
      </c>
      <c r="C1684" s="661">
        <v>89301112</v>
      </c>
      <c r="D1684" s="740" t="s">
        <v>4351</v>
      </c>
      <c r="E1684" s="741" t="s">
        <v>2642</v>
      </c>
      <c r="F1684" s="661" t="s">
        <v>2622</v>
      </c>
      <c r="G1684" s="661" t="s">
        <v>2677</v>
      </c>
      <c r="H1684" s="661" t="s">
        <v>579</v>
      </c>
      <c r="I1684" s="661" t="s">
        <v>2681</v>
      </c>
      <c r="J1684" s="661" t="s">
        <v>2682</v>
      </c>
      <c r="K1684" s="661" t="s">
        <v>2683</v>
      </c>
      <c r="L1684" s="662">
        <v>278.75</v>
      </c>
      <c r="M1684" s="662">
        <v>7247.5</v>
      </c>
      <c r="N1684" s="661">
        <v>26</v>
      </c>
      <c r="O1684" s="742">
        <v>14</v>
      </c>
      <c r="P1684" s="662">
        <v>6690</v>
      </c>
      <c r="Q1684" s="677">
        <v>0.92307692307692313</v>
      </c>
      <c r="R1684" s="661">
        <v>24</v>
      </c>
      <c r="S1684" s="677">
        <v>0.92307692307692313</v>
      </c>
      <c r="T1684" s="742">
        <v>13</v>
      </c>
      <c r="U1684" s="700">
        <v>0.9285714285714286</v>
      </c>
    </row>
    <row r="1685" spans="1:21" ht="14.4" customHeight="1" x14ac:dyDescent="0.3">
      <c r="A1685" s="660">
        <v>11</v>
      </c>
      <c r="B1685" s="661" t="s">
        <v>578</v>
      </c>
      <c r="C1685" s="661">
        <v>89301112</v>
      </c>
      <c r="D1685" s="740" t="s">
        <v>4351</v>
      </c>
      <c r="E1685" s="741" t="s">
        <v>2642</v>
      </c>
      <c r="F1685" s="661" t="s">
        <v>2622</v>
      </c>
      <c r="G1685" s="661" t="s">
        <v>2906</v>
      </c>
      <c r="H1685" s="661" t="s">
        <v>579</v>
      </c>
      <c r="I1685" s="661" t="s">
        <v>3194</v>
      </c>
      <c r="J1685" s="661" t="s">
        <v>2908</v>
      </c>
      <c r="K1685" s="661" t="s">
        <v>3195</v>
      </c>
      <c r="L1685" s="662">
        <v>553.15</v>
      </c>
      <c r="M1685" s="662">
        <v>31529.55000000001</v>
      </c>
      <c r="N1685" s="661">
        <v>57</v>
      </c>
      <c r="O1685" s="742">
        <v>19</v>
      </c>
      <c r="P1685" s="662">
        <v>31529.55000000001</v>
      </c>
      <c r="Q1685" s="677">
        <v>1</v>
      </c>
      <c r="R1685" s="661">
        <v>57</v>
      </c>
      <c r="S1685" s="677">
        <v>1</v>
      </c>
      <c r="T1685" s="742">
        <v>19</v>
      </c>
      <c r="U1685" s="700">
        <v>1</v>
      </c>
    </row>
    <row r="1686" spans="1:21" ht="14.4" customHeight="1" x14ac:dyDescent="0.3">
      <c r="A1686" s="660">
        <v>11</v>
      </c>
      <c r="B1686" s="661" t="s">
        <v>578</v>
      </c>
      <c r="C1686" s="661">
        <v>89301112</v>
      </c>
      <c r="D1686" s="740" t="s">
        <v>4351</v>
      </c>
      <c r="E1686" s="741" t="s">
        <v>2642</v>
      </c>
      <c r="F1686" s="661" t="s">
        <v>2622</v>
      </c>
      <c r="G1686" s="661" t="s">
        <v>2906</v>
      </c>
      <c r="H1686" s="661" t="s">
        <v>579</v>
      </c>
      <c r="I1686" s="661" t="s">
        <v>2910</v>
      </c>
      <c r="J1686" s="661" t="s">
        <v>2911</v>
      </c>
      <c r="K1686" s="661" t="s">
        <v>2912</v>
      </c>
      <c r="L1686" s="662">
        <v>553.15</v>
      </c>
      <c r="M1686" s="662">
        <v>28210.650000000009</v>
      </c>
      <c r="N1686" s="661">
        <v>51</v>
      </c>
      <c r="O1686" s="742">
        <v>17</v>
      </c>
      <c r="P1686" s="662">
        <v>28210.650000000009</v>
      </c>
      <c r="Q1686" s="677">
        <v>1</v>
      </c>
      <c r="R1686" s="661">
        <v>51</v>
      </c>
      <c r="S1686" s="677">
        <v>1</v>
      </c>
      <c r="T1686" s="742">
        <v>17</v>
      </c>
      <c r="U1686" s="700">
        <v>1</v>
      </c>
    </row>
    <row r="1687" spans="1:21" ht="14.4" customHeight="1" x14ac:dyDescent="0.3">
      <c r="A1687" s="660">
        <v>11</v>
      </c>
      <c r="B1687" s="661" t="s">
        <v>578</v>
      </c>
      <c r="C1687" s="661">
        <v>89301112</v>
      </c>
      <c r="D1687" s="740" t="s">
        <v>4351</v>
      </c>
      <c r="E1687" s="741" t="s">
        <v>2642</v>
      </c>
      <c r="F1687" s="661" t="s">
        <v>2622</v>
      </c>
      <c r="G1687" s="661" t="s">
        <v>2684</v>
      </c>
      <c r="H1687" s="661" t="s">
        <v>579</v>
      </c>
      <c r="I1687" s="661" t="s">
        <v>3065</v>
      </c>
      <c r="J1687" s="661" t="s">
        <v>3066</v>
      </c>
      <c r="K1687" s="661" t="s">
        <v>3067</v>
      </c>
      <c r="L1687" s="662">
        <v>700</v>
      </c>
      <c r="M1687" s="662">
        <v>700</v>
      </c>
      <c r="N1687" s="661">
        <v>1</v>
      </c>
      <c r="O1687" s="742">
        <v>1</v>
      </c>
      <c r="P1687" s="662">
        <v>700</v>
      </c>
      <c r="Q1687" s="677">
        <v>1</v>
      </c>
      <c r="R1687" s="661">
        <v>1</v>
      </c>
      <c r="S1687" s="677">
        <v>1</v>
      </c>
      <c r="T1687" s="742">
        <v>1</v>
      </c>
      <c r="U1687" s="700">
        <v>1</v>
      </c>
    </row>
    <row r="1688" spans="1:21" ht="14.4" customHeight="1" x14ac:dyDescent="0.3">
      <c r="A1688" s="660">
        <v>11</v>
      </c>
      <c r="B1688" s="661" t="s">
        <v>578</v>
      </c>
      <c r="C1688" s="661">
        <v>89301112</v>
      </c>
      <c r="D1688" s="740" t="s">
        <v>4351</v>
      </c>
      <c r="E1688" s="741" t="s">
        <v>2642</v>
      </c>
      <c r="F1688" s="661" t="s">
        <v>2622</v>
      </c>
      <c r="G1688" s="661" t="s">
        <v>2684</v>
      </c>
      <c r="H1688" s="661" t="s">
        <v>579</v>
      </c>
      <c r="I1688" s="661" t="s">
        <v>3068</v>
      </c>
      <c r="J1688" s="661" t="s">
        <v>3069</v>
      </c>
      <c r="K1688" s="661" t="s">
        <v>3070</v>
      </c>
      <c r="L1688" s="662">
        <v>180</v>
      </c>
      <c r="M1688" s="662">
        <v>180</v>
      </c>
      <c r="N1688" s="661">
        <v>1</v>
      </c>
      <c r="O1688" s="742">
        <v>1</v>
      </c>
      <c r="P1688" s="662">
        <v>180</v>
      </c>
      <c r="Q1688" s="677">
        <v>1</v>
      </c>
      <c r="R1688" s="661">
        <v>1</v>
      </c>
      <c r="S1688" s="677">
        <v>1</v>
      </c>
      <c r="T1688" s="742">
        <v>1</v>
      </c>
      <c r="U1688" s="700">
        <v>1</v>
      </c>
    </row>
    <row r="1689" spans="1:21" ht="14.4" customHeight="1" x14ac:dyDescent="0.3">
      <c r="A1689" s="660">
        <v>11</v>
      </c>
      <c r="B1689" s="661" t="s">
        <v>578</v>
      </c>
      <c r="C1689" s="661">
        <v>89301112</v>
      </c>
      <c r="D1689" s="740" t="s">
        <v>4351</v>
      </c>
      <c r="E1689" s="741" t="s">
        <v>2642</v>
      </c>
      <c r="F1689" s="661" t="s">
        <v>2622</v>
      </c>
      <c r="G1689" s="661" t="s">
        <v>2684</v>
      </c>
      <c r="H1689" s="661" t="s">
        <v>579</v>
      </c>
      <c r="I1689" s="661" t="s">
        <v>3587</v>
      </c>
      <c r="J1689" s="661" t="s">
        <v>3588</v>
      </c>
      <c r="K1689" s="661" t="s">
        <v>3589</v>
      </c>
      <c r="L1689" s="662">
        <v>338.94</v>
      </c>
      <c r="M1689" s="662">
        <v>338.94</v>
      </c>
      <c r="N1689" s="661">
        <v>1</v>
      </c>
      <c r="O1689" s="742">
        <v>1</v>
      </c>
      <c r="P1689" s="662">
        <v>338.94</v>
      </c>
      <c r="Q1689" s="677">
        <v>1</v>
      </c>
      <c r="R1689" s="661">
        <v>1</v>
      </c>
      <c r="S1689" s="677">
        <v>1</v>
      </c>
      <c r="T1689" s="742">
        <v>1</v>
      </c>
      <c r="U1689" s="700">
        <v>1</v>
      </c>
    </row>
    <row r="1690" spans="1:21" ht="14.4" customHeight="1" x14ac:dyDescent="0.3">
      <c r="A1690" s="660">
        <v>11</v>
      </c>
      <c r="B1690" s="661" t="s">
        <v>578</v>
      </c>
      <c r="C1690" s="661">
        <v>89301112</v>
      </c>
      <c r="D1690" s="740" t="s">
        <v>4351</v>
      </c>
      <c r="E1690" s="741" t="s">
        <v>2642</v>
      </c>
      <c r="F1690" s="661" t="s">
        <v>2622</v>
      </c>
      <c r="G1690" s="661" t="s">
        <v>3336</v>
      </c>
      <c r="H1690" s="661" t="s">
        <v>579</v>
      </c>
      <c r="I1690" s="661" t="s">
        <v>4049</v>
      </c>
      <c r="J1690" s="661" t="s">
        <v>4050</v>
      </c>
      <c r="K1690" s="661" t="s">
        <v>4051</v>
      </c>
      <c r="L1690" s="662">
        <v>16470</v>
      </c>
      <c r="M1690" s="662">
        <v>16470</v>
      </c>
      <c r="N1690" s="661">
        <v>1</v>
      </c>
      <c r="O1690" s="742">
        <v>1</v>
      </c>
      <c r="P1690" s="662"/>
      <c r="Q1690" s="677">
        <v>0</v>
      </c>
      <c r="R1690" s="661"/>
      <c r="S1690" s="677">
        <v>0</v>
      </c>
      <c r="T1690" s="742"/>
      <c r="U1690" s="700">
        <v>0</v>
      </c>
    </row>
    <row r="1691" spans="1:21" ht="14.4" customHeight="1" x14ac:dyDescent="0.3">
      <c r="A1691" s="660">
        <v>11</v>
      </c>
      <c r="B1691" s="661" t="s">
        <v>578</v>
      </c>
      <c r="C1691" s="661">
        <v>89301112</v>
      </c>
      <c r="D1691" s="740" t="s">
        <v>4351</v>
      </c>
      <c r="E1691" s="741" t="s">
        <v>2642</v>
      </c>
      <c r="F1691" s="661" t="s">
        <v>2622</v>
      </c>
      <c r="G1691" s="661" t="s">
        <v>2720</v>
      </c>
      <c r="H1691" s="661" t="s">
        <v>579</v>
      </c>
      <c r="I1691" s="661" t="s">
        <v>3613</v>
      </c>
      <c r="J1691" s="661" t="s">
        <v>3614</v>
      </c>
      <c r="K1691" s="661" t="s">
        <v>3615</v>
      </c>
      <c r="L1691" s="662">
        <v>750</v>
      </c>
      <c r="M1691" s="662">
        <v>750</v>
      </c>
      <c r="N1691" s="661">
        <v>1</v>
      </c>
      <c r="O1691" s="742">
        <v>1</v>
      </c>
      <c r="P1691" s="662"/>
      <c r="Q1691" s="677">
        <v>0</v>
      </c>
      <c r="R1691" s="661"/>
      <c r="S1691" s="677">
        <v>0</v>
      </c>
      <c r="T1691" s="742"/>
      <c r="U1691" s="700">
        <v>0</v>
      </c>
    </row>
    <row r="1692" spans="1:21" ht="14.4" customHeight="1" x14ac:dyDescent="0.3">
      <c r="A1692" s="660">
        <v>11</v>
      </c>
      <c r="B1692" s="661" t="s">
        <v>578</v>
      </c>
      <c r="C1692" s="661">
        <v>89301112</v>
      </c>
      <c r="D1692" s="740" t="s">
        <v>4351</v>
      </c>
      <c r="E1692" s="741" t="s">
        <v>2642</v>
      </c>
      <c r="F1692" s="661" t="s">
        <v>2622</v>
      </c>
      <c r="G1692" s="661" t="s">
        <v>2720</v>
      </c>
      <c r="H1692" s="661" t="s">
        <v>579</v>
      </c>
      <c r="I1692" s="661" t="s">
        <v>3587</v>
      </c>
      <c r="J1692" s="661" t="s">
        <v>3588</v>
      </c>
      <c r="K1692" s="661" t="s">
        <v>3589</v>
      </c>
      <c r="L1692" s="662">
        <v>338.94</v>
      </c>
      <c r="M1692" s="662">
        <v>338.94</v>
      </c>
      <c r="N1692" s="661">
        <v>1</v>
      </c>
      <c r="O1692" s="742">
        <v>1</v>
      </c>
      <c r="P1692" s="662">
        <v>338.94</v>
      </c>
      <c r="Q1692" s="677">
        <v>1</v>
      </c>
      <c r="R1692" s="661">
        <v>1</v>
      </c>
      <c r="S1692" s="677">
        <v>1</v>
      </c>
      <c r="T1692" s="742">
        <v>1</v>
      </c>
      <c r="U1692" s="700">
        <v>1</v>
      </c>
    </row>
    <row r="1693" spans="1:21" ht="14.4" customHeight="1" x14ac:dyDescent="0.3">
      <c r="A1693" s="660">
        <v>11</v>
      </c>
      <c r="B1693" s="661" t="s">
        <v>578</v>
      </c>
      <c r="C1693" s="661">
        <v>89301112</v>
      </c>
      <c r="D1693" s="740" t="s">
        <v>4351</v>
      </c>
      <c r="E1693" s="741" t="s">
        <v>2642</v>
      </c>
      <c r="F1693" s="661" t="s">
        <v>2622</v>
      </c>
      <c r="G1693" s="661" t="s">
        <v>2720</v>
      </c>
      <c r="H1693" s="661" t="s">
        <v>579</v>
      </c>
      <c r="I1693" s="661" t="s">
        <v>3891</v>
      </c>
      <c r="J1693" s="661" t="s">
        <v>3892</v>
      </c>
      <c r="K1693" s="661" t="s">
        <v>3893</v>
      </c>
      <c r="L1693" s="662">
        <v>350</v>
      </c>
      <c r="M1693" s="662">
        <v>350</v>
      </c>
      <c r="N1693" s="661">
        <v>1</v>
      </c>
      <c r="O1693" s="742">
        <v>1</v>
      </c>
      <c r="P1693" s="662"/>
      <c r="Q1693" s="677">
        <v>0</v>
      </c>
      <c r="R1693" s="661"/>
      <c r="S1693" s="677">
        <v>0</v>
      </c>
      <c r="T1693" s="742"/>
      <c r="U1693" s="700">
        <v>0</v>
      </c>
    </row>
    <row r="1694" spans="1:21" ht="14.4" customHeight="1" x14ac:dyDescent="0.3">
      <c r="A1694" s="660">
        <v>11</v>
      </c>
      <c r="B1694" s="661" t="s">
        <v>578</v>
      </c>
      <c r="C1694" s="661">
        <v>89301112</v>
      </c>
      <c r="D1694" s="740" t="s">
        <v>4351</v>
      </c>
      <c r="E1694" s="741" t="s">
        <v>2642</v>
      </c>
      <c r="F1694" s="661" t="s">
        <v>2622</v>
      </c>
      <c r="G1694" s="661" t="s">
        <v>2720</v>
      </c>
      <c r="H1694" s="661" t="s">
        <v>579</v>
      </c>
      <c r="I1694" s="661" t="s">
        <v>3894</v>
      </c>
      <c r="J1694" s="661" t="s">
        <v>3895</v>
      </c>
      <c r="K1694" s="661" t="s">
        <v>3896</v>
      </c>
      <c r="L1694" s="662">
        <v>102.37</v>
      </c>
      <c r="M1694" s="662">
        <v>102.37</v>
      </c>
      <c r="N1694" s="661">
        <v>1</v>
      </c>
      <c r="O1694" s="742">
        <v>1</v>
      </c>
      <c r="P1694" s="662">
        <v>102.37</v>
      </c>
      <c r="Q1694" s="677">
        <v>1</v>
      </c>
      <c r="R1694" s="661">
        <v>1</v>
      </c>
      <c r="S1694" s="677">
        <v>1</v>
      </c>
      <c r="T1694" s="742">
        <v>1</v>
      </c>
      <c r="U1694" s="700">
        <v>1</v>
      </c>
    </row>
    <row r="1695" spans="1:21" ht="14.4" customHeight="1" x14ac:dyDescent="0.3">
      <c r="A1695" s="660">
        <v>11</v>
      </c>
      <c r="B1695" s="661" t="s">
        <v>578</v>
      </c>
      <c r="C1695" s="661">
        <v>89301112</v>
      </c>
      <c r="D1695" s="740" t="s">
        <v>4351</v>
      </c>
      <c r="E1695" s="741" t="s">
        <v>2642</v>
      </c>
      <c r="F1695" s="661" t="s">
        <v>2622</v>
      </c>
      <c r="G1695" s="661" t="s">
        <v>2724</v>
      </c>
      <c r="H1695" s="661" t="s">
        <v>579</v>
      </c>
      <c r="I1695" s="661" t="s">
        <v>2678</v>
      </c>
      <c r="J1695" s="661" t="s">
        <v>2679</v>
      </c>
      <c r="K1695" s="661" t="s">
        <v>2680</v>
      </c>
      <c r="L1695" s="662">
        <v>200</v>
      </c>
      <c r="M1695" s="662">
        <v>3600</v>
      </c>
      <c r="N1695" s="661">
        <v>18</v>
      </c>
      <c r="O1695" s="742">
        <v>9</v>
      </c>
      <c r="P1695" s="662">
        <v>3600</v>
      </c>
      <c r="Q1695" s="677">
        <v>1</v>
      </c>
      <c r="R1695" s="661">
        <v>18</v>
      </c>
      <c r="S1695" s="677">
        <v>1</v>
      </c>
      <c r="T1695" s="742">
        <v>9</v>
      </c>
      <c r="U1695" s="700">
        <v>1</v>
      </c>
    </row>
    <row r="1696" spans="1:21" ht="14.4" customHeight="1" x14ac:dyDescent="0.3">
      <c r="A1696" s="660">
        <v>11</v>
      </c>
      <c r="B1696" s="661" t="s">
        <v>578</v>
      </c>
      <c r="C1696" s="661">
        <v>89301112</v>
      </c>
      <c r="D1696" s="740" t="s">
        <v>4351</v>
      </c>
      <c r="E1696" s="741" t="s">
        <v>2642</v>
      </c>
      <c r="F1696" s="661" t="s">
        <v>2622</v>
      </c>
      <c r="G1696" s="661" t="s">
        <v>2724</v>
      </c>
      <c r="H1696" s="661" t="s">
        <v>579</v>
      </c>
      <c r="I1696" s="661" t="s">
        <v>2681</v>
      </c>
      <c r="J1696" s="661" t="s">
        <v>2682</v>
      </c>
      <c r="K1696" s="661" t="s">
        <v>2683</v>
      </c>
      <c r="L1696" s="662">
        <v>278.75</v>
      </c>
      <c r="M1696" s="662">
        <v>1115</v>
      </c>
      <c r="N1696" s="661">
        <v>4</v>
      </c>
      <c r="O1696" s="742">
        <v>2</v>
      </c>
      <c r="P1696" s="662">
        <v>1115</v>
      </c>
      <c r="Q1696" s="677">
        <v>1</v>
      </c>
      <c r="R1696" s="661">
        <v>4</v>
      </c>
      <c r="S1696" s="677">
        <v>1</v>
      </c>
      <c r="T1696" s="742">
        <v>2</v>
      </c>
      <c r="U1696" s="700">
        <v>1</v>
      </c>
    </row>
    <row r="1697" spans="1:21" ht="14.4" customHeight="1" x14ac:dyDescent="0.3">
      <c r="A1697" s="660">
        <v>11</v>
      </c>
      <c r="B1697" s="661" t="s">
        <v>578</v>
      </c>
      <c r="C1697" s="661">
        <v>89301112</v>
      </c>
      <c r="D1697" s="740" t="s">
        <v>4351</v>
      </c>
      <c r="E1697" s="741" t="s">
        <v>2642</v>
      </c>
      <c r="F1697" s="661" t="s">
        <v>2622</v>
      </c>
      <c r="G1697" s="661" t="s">
        <v>3084</v>
      </c>
      <c r="H1697" s="661" t="s">
        <v>579</v>
      </c>
      <c r="I1697" s="661" t="s">
        <v>3322</v>
      </c>
      <c r="J1697" s="661" t="s">
        <v>3323</v>
      </c>
      <c r="K1697" s="661" t="s">
        <v>3324</v>
      </c>
      <c r="L1697" s="662">
        <v>553.15</v>
      </c>
      <c r="M1697" s="662">
        <v>553.15</v>
      </c>
      <c r="N1697" s="661">
        <v>1</v>
      </c>
      <c r="O1697" s="742">
        <v>1</v>
      </c>
      <c r="P1697" s="662"/>
      <c r="Q1697" s="677">
        <v>0</v>
      </c>
      <c r="R1697" s="661"/>
      <c r="S1697" s="677">
        <v>0</v>
      </c>
      <c r="T1697" s="742"/>
      <c r="U1697" s="700">
        <v>0</v>
      </c>
    </row>
    <row r="1698" spans="1:21" ht="14.4" customHeight="1" x14ac:dyDescent="0.3">
      <c r="A1698" s="660">
        <v>11</v>
      </c>
      <c r="B1698" s="661" t="s">
        <v>578</v>
      </c>
      <c r="C1698" s="661">
        <v>89301112</v>
      </c>
      <c r="D1698" s="740" t="s">
        <v>4351</v>
      </c>
      <c r="E1698" s="741" t="s">
        <v>2642</v>
      </c>
      <c r="F1698" s="661" t="s">
        <v>2622</v>
      </c>
      <c r="G1698" s="661" t="s">
        <v>3084</v>
      </c>
      <c r="H1698" s="661" t="s">
        <v>579</v>
      </c>
      <c r="I1698" s="661" t="s">
        <v>3194</v>
      </c>
      <c r="J1698" s="661" t="s">
        <v>2908</v>
      </c>
      <c r="K1698" s="661" t="s">
        <v>3195</v>
      </c>
      <c r="L1698" s="662">
        <v>553.15</v>
      </c>
      <c r="M1698" s="662">
        <v>18253.950000000004</v>
      </c>
      <c r="N1698" s="661">
        <v>33</v>
      </c>
      <c r="O1698" s="742">
        <v>11</v>
      </c>
      <c r="P1698" s="662">
        <v>16594.500000000004</v>
      </c>
      <c r="Q1698" s="677">
        <v>0.90909090909090906</v>
      </c>
      <c r="R1698" s="661">
        <v>30</v>
      </c>
      <c r="S1698" s="677">
        <v>0.90909090909090906</v>
      </c>
      <c r="T1698" s="742">
        <v>10</v>
      </c>
      <c r="U1698" s="700">
        <v>0.90909090909090906</v>
      </c>
    </row>
    <row r="1699" spans="1:21" ht="14.4" customHeight="1" x14ac:dyDescent="0.3">
      <c r="A1699" s="660">
        <v>11</v>
      </c>
      <c r="B1699" s="661" t="s">
        <v>578</v>
      </c>
      <c r="C1699" s="661">
        <v>89301112</v>
      </c>
      <c r="D1699" s="740" t="s">
        <v>4351</v>
      </c>
      <c r="E1699" s="741" t="s">
        <v>2642</v>
      </c>
      <c r="F1699" s="661" t="s">
        <v>2622</v>
      </c>
      <c r="G1699" s="661" t="s">
        <v>3084</v>
      </c>
      <c r="H1699" s="661" t="s">
        <v>579</v>
      </c>
      <c r="I1699" s="661" t="s">
        <v>2910</v>
      </c>
      <c r="J1699" s="661" t="s">
        <v>2911</v>
      </c>
      <c r="K1699" s="661" t="s">
        <v>2912</v>
      </c>
      <c r="L1699" s="662">
        <v>553.15</v>
      </c>
      <c r="M1699" s="662">
        <v>3318.8999999999996</v>
      </c>
      <c r="N1699" s="661">
        <v>6</v>
      </c>
      <c r="O1699" s="742">
        <v>2</v>
      </c>
      <c r="P1699" s="662">
        <v>3318.8999999999996</v>
      </c>
      <c r="Q1699" s="677">
        <v>1</v>
      </c>
      <c r="R1699" s="661">
        <v>6</v>
      </c>
      <c r="S1699" s="677">
        <v>1</v>
      </c>
      <c r="T1699" s="742">
        <v>2</v>
      </c>
      <c r="U1699" s="700">
        <v>1</v>
      </c>
    </row>
    <row r="1700" spans="1:21" ht="14.4" customHeight="1" x14ac:dyDescent="0.3">
      <c r="A1700" s="660">
        <v>11</v>
      </c>
      <c r="B1700" s="661" t="s">
        <v>578</v>
      </c>
      <c r="C1700" s="661">
        <v>89301112</v>
      </c>
      <c r="D1700" s="740" t="s">
        <v>4351</v>
      </c>
      <c r="E1700" s="741" t="s">
        <v>2642</v>
      </c>
      <c r="F1700" s="661" t="s">
        <v>2622</v>
      </c>
      <c r="G1700" s="661" t="s">
        <v>3084</v>
      </c>
      <c r="H1700" s="661" t="s">
        <v>579</v>
      </c>
      <c r="I1700" s="661" t="s">
        <v>4052</v>
      </c>
      <c r="J1700" s="661" t="s">
        <v>4053</v>
      </c>
      <c r="K1700" s="661" t="s">
        <v>4054</v>
      </c>
      <c r="L1700" s="662">
        <v>2590</v>
      </c>
      <c r="M1700" s="662">
        <v>2590</v>
      </c>
      <c r="N1700" s="661">
        <v>1</v>
      </c>
      <c r="O1700" s="742">
        <v>1</v>
      </c>
      <c r="P1700" s="662"/>
      <c r="Q1700" s="677">
        <v>0</v>
      </c>
      <c r="R1700" s="661"/>
      <c r="S1700" s="677">
        <v>0</v>
      </c>
      <c r="T1700" s="742"/>
      <c r="U1700" s="700">
        <v>0</v>
      </c>
    </row>
    <row r="1701" spans="1:21" ht="14.4" customHeight="1" x14ac:dyDescent="0.3">
      <c r="A1701" s="660">
        <v>11</v>
      </c>
      <c r="B1701" s="661" t="s">
        <v>578</v>
      </c>
      <c r="C1701" s="661">
        <v>89301112</v>
      </c>
      <c r="D1701" s="740" t="s">
        <v>4351</v>
      </c>
      <c r="E1701" s="741" t="s">
        <v>2642</v>
      </c>
      <c r="F1701" s="661" t="s">
        <v>2622</v>
      </c>
      <c r="G1701" s="661" t="s">
        <v>3349</v>
      </c>
      <c r="H1701" s="661" t="s">
        <v>579</v>
      </c>
      <c r="I1701" s="661" t="s">
        <v>4055</v>
      </c>
      <c r="J1701" s="661" t="s">
        <v>4056</v>
      </c>
      <c r="K1701" s="661" t="s">
        <v>4057</v>
      </c>
      <c r="L1701" s="662">
        <v>19000</v>
      </c>
      <c r="M1701" s="662">
        <v>19000</v>
      </c>
      <c r="N1701" s="661">
        <v>1</v>
      </c>
      <c r="O1701" s="742">
        <v>1</v>
      </c>
      <c r="P1701" s="662"/>
      <c r="Q1701" s="677">
        <v>0</v>
      </c>
      <c r="R1701" s="661"/>
      <c r="S1701" s="677">
        <v>0</v>
      </c>
      <c r="T1701" s="742"/>
      <c r="U1701" s="700">
        <v>0</v>
      </c>
    </row>
    <row r="1702" spans="1:21" ht="14.4" customHeight="1" x14ac:dyDescent="0.3">
      <c r="A1702" s="660">
        <v>11</v>
      </c>
      <c r="B1702" s="661" t="s">
        <v>578</v>
      </c>
      <c r="C1702" s="661">
        <v>89301112</v>
      </c>
      <c r="D1702" s="740" t="s">
        <v>4351</v>
      </c>
      <c r="E1702" s="741" t="s">
        <v>2643</v>
      </c>
      <c r="F1702" s="661" t="s">
        <v>2621</v>
      </c>
      <c r="G1702" s="661" t="s">
        <v>2867</v>
      </c>
      <c r="H1702" s="661" t="s">
        <v>579</v>
      </c>
      <c r="I1702" s="661" t="s">
        <v>2868</v>
      </c>
      <c r="J1702" s="661" t="s">
        <v>2869</v>
      </c>
      <c r="K1702" s="661" t="s">
        <v>2870</v>
      </c>
      <c r="L1702" s="662">
        <v>35.409999999999997</v>
      </c>
      <c r="M1702" s="662">
        <v>212.45999999999998</v>
      </c>
      <c r="N1702" s="661">
        <v>6</v>
      </c>
      <c r="O1702" s="742">
        <v>6</v>
      </c>
      <c r="P1702" s="662">
        <v>70.819999999999993</v>
      </c>
      <c r="Q1702" s="677">
        <v>0.33333333333333331</v>
      </c>
      <c r="R1702" s="661">
        <v>2</v>
      </c>
      <c r="S1702" s="677">
        <v>0.33333333333333331</v>
      </c>
      <c r="T1702" s="742">
        <v>2</v>
      </c>
      <c r="U1702" s="700">
        <v>0.33333333333333331</v>
      </c>
    </row>
    <row r="1703" spans="1:21" ht="14.4" customHeight="1" x14ac:dyDescent="0.3">
      <c r="A1703" s="660">
        <v>11</v>
      </c>
      <c r="B1703" s="661" t="s">
        <v>578</v>
      </c>
      <c r="C1703" s="661">
        <v>89301112</v>
      </c>
      <c r="D1703" s="740" t="s">
        <v>4351</v>
      </c>
      <c r="E1703" s="741" t="s">
        <v>2643</v>
      </c>
      <c r="F1703" s="661" t="s">
        <v>2621</v>
      </c>
      <c r="G1703" s="661" t="s">
        <v>2867</v>
      </c>
      <c r="H1703" s="661" t="s">
        <v>579</v>
      </c>
      <c r="I1703" s="661" t="s">
        <v>2868</v>
      </c>
      <c r="J1703" s="661" t="s">
        <v>2869</v>
      </c>
      <c r="K1703" s="661" t="s">
        <v>2870</v>
      </c>
      <c r="L1703" s="662">
        <v>33.75</v>
      </c>
      <c r="M1703" s="662">
        <v>67.5</v>
      </c>
      <c r="N1703" s="661">
        <v>2</v>
      </c>
      <c r="O1703" s="742">
        <v>2</v>
      </c>
      <c r="P1703" s="662">
        <v>33.75</v>
      </c>
      <c r="Q1703" s="677">
        <v>0.5</v>
      </c>
      <c r="R1703" s="661">
        <v>1</v>
      </c>
      <c r="S1703" s="677">
        <v>0.5</v>
      </c>
      <c r="T1703" s="742">
        <v>1</v>
      </c>
      <c r="U1703" s="700">
        <v>0.5</v>
      </c>
    </row>
    <row r="1704" spans="1:21" ht="14.4" customHeight="1" x14ac:dyDescent="0.3">
      <c r="A1704" s="660">
        <v>11</v>
      </c>
      <c r="B1704" s="661" t="s">
        <v>578</v>
      </c>
      <c r="C1704" s="661">
        <v>89301112</v>
      </c>
      <c r="D1704" s="740" t="s">
        <v>4351</v>
      </c>
      <c r="E1704" s="741" t="s">
        <v>2643</v>
      </c>
      <c r="F1704" s="661" t="s">
        <v>2621</v>
      </c>
      <c r="G1704" s="661" t="s">
        <v>2867</v>
      </c>
      <c r="H1704" s="661" t="s">
        <v>579</v>
      </c>
      <c r="I1704" s="661" t="s">
        <v>2871</v>
      </c>
      <c r="J1704" s="661" t="s">
        <v>2869</v>
      </c>
      <c r="K1704" s="661" t="s">
        <v>2861</v>
      </c>
      <c r="L1704" s="662">
        <v>106.23</v>
      </c>
      <c r="M1704" s="662">
        <v>424.92</v>
      </c>
      <c r="N1704" s="661">
        <v>4</v>
      </c>
      <c r="O1704" s="742">
        <v>4</v>
      </c>
      <c r="P1704" s="662">
        <v>212.46</v>
      </c>
      <c r="Q1704" s="677">
        <v>0.5</v>
      </c>
      <c r="R1704" s="661">
        <v>2</v>
      </c>
      <c r="S1704" s="677">
        <v>0.5</v>
      </c>
      <c r="T1704" s="742">
        <v>2</v>
      </c>
      <c r="U1704" s="700">
        <v>0.5</v>
      </c>
    </row>
    <row r="1705" spans="1:21" ht="14.4" customHeight="1" x14ac:dyDescent="0.3">
      <c r="A1705" s="660">
        <v>11</v>
      </c>
      <c r="B1705" s="661" t="s">
        <v>578</v>
      </c>
      <c r="C1705" s="661">
        <v>89301112</v>
      </c>
      <c r="D1705" s="740" t="s">
        <v>4351</v>
      </c>
      <c r="E1705" s="741" t="s">
        <v>2643</v>
      </c>
      <c r="F1705" s="661" t="s">
        <v>2621</v>
      </c>
      <c r="G1705" s="661" t="s">
        <v>2867</v>
      </c>
      <c r="H1705" s="661" t="s">
        <v>579</v>
      </c>
      <c r="I1705" s="661" t="s">
        <v>3258</v>
      </c>
      <c r="J1705" s="661" t="s">
        <v>2869</v>
      </c>
      <c r="K1705" s="661" t="s">
        <v>2870</v>
      </c>
      <c r="L1705" s="662">
        <v>35.409999999999997</v>
      </c>
      <c r="M1705" s="662">
        <v>247.86999999999998</v>
      </c>
      <c r="N1705" s="661">
        <v>7</v>
      </c>
      <c r="O1705" s="742">
        <v>6</v>
      </c>
      <c r="P1705" s="662">
        <v>70.819999999999993</v>
      </c>
      <c r="Q1705" s="677">
        <v>0.2857142857142857</v>
      </c>
      <c r="R1705" s="661">
        <v>2</v>
      </c>
      <c r="S1705" s="677">
        <v>0.2857142857142857</v>
      </c>
      <c r="T1705" s="742">
        <v>1.5</v>
      </c>
      <c r="U1705" s="700">
        <v>0.25</v>
      </c>
    </row>
    <row r="1706" spans="1:21" ht="14.4" customHeight="1" x14ac:dyDescent="0.3">
      <c r="A1706" s="660">
        <v>11</v>
      </c>
      <c r="B1706" s="661" t="s">
        <v>578</v>
      </c>
      <c r="C1706" s="661">
        <v>89301112</v>
      </c>
      <c r="D1706" s="740" t="s">
        <v>4351</v>
      </c>
      <c r="E1706" s="741" t="s">
        <v>2643</v>
      </c>
      <c r="F1706" s="661" t="s">
        <v>2621</v>
      </c>
      <c r="G1706" s="661" t="s">
        <v>3088</v>
      </c>
      <c r="H1706" s="661" t="s">
        <v>579</v>
      </c>
      <c r="I1706" s="661" t="s">
        <v>3089</v>
      </c>
      <c r="J1706" s="661" t="s">
        <v>3090</v>
      </c>
      <c r="K1706" s="661" t="s">
        <v>3091</v>
      </c>
      <c r="L1706" s="662">
        <v>166.97</v>
      </c>
      <c r="M1706" s="662">
        <v>166.97</v>
      </c>
      <c r="N1706" s="661">
        <v>1</v>
      </c>
      <c r="O1706" s="742">
        <v>1</v>
      </c>
      <c r="P1706" s="662">
        <v>166.97</v>
      </c>
      <c r="Q1706" s="677">
        <v>1</v>
      </c>
      <c r="R1706" s="661">
        <v>1</v>
      </c>
      <c r="S1706" s="677">
        <v>1</v>
      </c>
      <c r="T1706" s="742">
        <v>1</v>
      </c>
      <c r="U1706" s="700">
        <v>1</v>
      </c>
    </row>
    <row r="1707" spans="1:21" ht="14.4" customHeight="1" x14ac:dyDescent="0.3">
      <c r="A1707" s="660">
        <v>11</v>
      </c>
      <c r="B1707" s="661" t="s">
        <v>578</v>
      </c>
      <c r="C1707" s="661">
        <v>89301112</v>
      </c>
      <c r="D1707" s="740" t="s">
        <v>4351</v>
      </c>
      <c r="E1707" s="741" t="s">
        <v>2643</v>
      </c>
      <c r="F1707" s="661" t="s">
        <v>2621</v>
      </c>
      <c r="G1707" s="661" t="s">
        <v>2655</v>
      </c>
      <c r="H1707" s="661" t="s">
        <v>1059</v>
      </c>
      <c r="I1707" s="661" t="s">
        <v>1243</v>
      </c>
      <c r="J1707" s="661" t="s">
        <v>1244</v>
      </c>
      <c r="K1707" s="661" t="s">
        <v>1578</v>
      </c>
      <c r="L1707" s="662">
        <v>178.27</v>
      </c>
      <c r="M1707" s="662">
        <v>356.54</v>
      </c>
      <c r="N1707" s="661">
        <v>2</v>
      </c>
      <c r="O1707" s="742">
        <v>2</v>
      </c>
      <c r="P1707" s="662">
        <v>178.27</v>
      </c>
      <c r="Q1707" s="677">
        <v>0.5</v>
      </c>
      <c r="R1707" s="661">
        <v>1</v>
      </c>
      <c r="S1707" s="677">
        <v>0.5</v>
      </c>
      <c r="T1707" s="742">
        <v>1</v>
      </c>
      <c r="U1707" s="700">
        <v>0.5</v>
      </c>
    </row>
    <row r="1708" spans="1:21" ht="14.4" customHeight="1" x14ac:dyDescent="0.3">
      <c r="A1708" s="660">
        <v>11</v>
      </c>
      <c r="B1708" s="661" t="s">
        <v>578</v>
      </c>
      <c r="C1708" s="661">
        <v>89301112</v>
      </c>
      <c r="D1708" s="740" t="s">
        <v>4351</v>
      </c>
      <c r="E1708" s="741" t="s">
        <v>2643</v>
      </c>
      <c r="F1708" s="661" t="s">
        <v>2621</v>
      </c>
      <c r="G1708" s="661" t="s">
        <v>2655</v>
      </c>
      <c r="H1708" s="661" t="s">
        <v>1059</v>
      </c>
      <c r="I1708" s="661" t="s">
        <v>1243</v>
      </c>
      <c r="J1708" s="661" t="s">
        <v>1244</v>
      </c>
      <c r="K1708" s="661" t="s">
        <v>1578</v>
      </c>
      <c r="L1708" s="662">
        <v>184.22</v>
      </c>
      <c r="M1708" s="662">
        <v>736.88</v>
      </c>
      <c r="N1708" s="661">
        <v>4</v>
      </c>
      <c r="O1708" s="742">
        <v>1.5</v>
      </c>
      <c r="P1708" s="662">
        <v>184.22</v>
      </c>
      <c r="Q1708" s="677">
        <v>0.25</v>
      </c>
      <c r="R1708" s="661">
        <v>1</v>
      </c>
      <c r="S1708" s="677">
        <v>0.25</v>
      </c>
      <c r="T1708" s="742">
        <v>1</v>
      </c>
      <c r="U1708" s="700">
        <v>0.66666666666666663</v>
      </c>
    </row>
    <row r="1709" spans="1:21" ht="14.4" customHeight="1" x14ac:dyDescent="0.3">
      <c r="A1709" s="660">
        <v>11</v>
      </c>
      <c r="B1709" s="661" t="s">
        <v>578</v>
      </c>
      <c r="C1709" s="661">
        <v>89301112</v>
      </c>
      <c r="D1709" s="740" t="s">
        <v>4351</v>
      </c>
      <c r="E1709" s="741" t="s">
        <v>2643</v>
      </c>
      <c r="F1709" s="661" t="s">
        <v>2621</v>
      </c>
      <c r="G1709" s="661" t="s">
        <v>2824</v>
      </c>
      <c r="H1709" s="661" t="s">
        <v>579</v>
      </c>
      <c r="I1709" s="661" t="s">
        <v>926</v>
      </c>
      <c r="J1709" s="661" t="s">
        <v>927</v>
      </c>
      <c r="K1709" s="661" t="s">
        <v>928</v>
      </c>
      <c r="L1709" s="662">
        <v>84.78</v>
      </c>
      <c r="M1709" s="662">
        <v>2204.2799999999997</v>
      </c>
      <c r="N1709" s="661">
        <v>26</v>
      </c>
      <c r="O1709" s="742">
        <v>20.5</v>
      </c>
      <c r="P1709" s="662">
        <v>1017.3599999999999</v>
      </c>
      <c r="Q1709" s="677">
        <v>0.46153846153846156</v>
      </c>
      <c r="R1709" s="661">
        <v>12</v>
      </c>
      <c r="S1709" s="677">
        <v>0.46153846153846156</v>
      </c>
      <c r="T1709" s="742">
        <v>10.5</v>
      </c>
      <c r="U1709" s="700">
        <v>0.51219512195121952</v>
      </c>
    </row>
    <row r="1710" spans="1:21" ht="14.4" customHeight="1" x14ac:dyDescent="0.3">
      <c r="A1710" s="660">
        <v>11</v>
      </c>
      <c r="B1710" s="661" t="s">
        <v>578</v>
      </c>
      <c r="C1710" s="661">
        <v>89301112</v>
      </c>
      <c r="D1710" s="740" t="s">
        <v>4351</v>
      </c>
      <c r="E1710" s="741" t="s">
        <v>2643</v>
      </c>
      <c r="F1710" s="661" t="s">
        <v>2621</v>
      </c>
      <c r="G1710" s="661" t="s">
        <v>2824</v>
      </c>
      <c r="H1710" s="661" t="s">
        <v>579</v>
      </c>
      <c r="I1710" s="661" t="s">
        <v>926</v>
      </c>
      <c r="J1710" s="661" t="s">
        <v>927</v>
      </c>
      <c r="K1710" s="661" t="s">
        <v>928</v>
      </c>
      <c r="L1710" s="662">
        <v>105.7</v>
      </c>
      <c r="M1710" s="662">
        <v>1162.7000000000003</v>
      </c>
      <c r="N1710" s="661">
        <v>11</v>
      </c>
      <c r="O1710" s="742">
        <v>8.5</v>
      </c>
      <c r="P1710" s="662">
        <v>317.10000000000002</v>
      </c>
      <c r="Q1710" s="677">
        <v>0.27272727272727271</v>
      </c>
      <c r="R1710" s="661">
        <v>3</v>
      </c>
      <c r="S1710" s="677">
        <v>0.27272727272727271</v>
      </c>
      <c r="T1710" s="742">
        <v>3</v>
      </c>
      <c r="U1710" s="700">
        <v>0.35294117647058826</v>
      </c>
    </row>
    <row r="1711" spans="1:21" ht="14.4" customHeight="1" x14ac:dyDescent="0.3">
      <c r="A1711" s="660">
        <v>11</v>
      </c>
      <c r="B1711" s="661" t="s">
        <v>578</v>
      </c>
      <c r="C1711" s="661">
        <v>89301112</v>
      </c>
      <c r="D1711" s="740" t="s">
        <v>4351</v>
      </c>
      <c r="E1711" s="741" t="s">
        <v>2643</v>
      </c>
      <c r="F1711" s="661" t="s">
        <v>2621</v>
      </c>
      <c r="G1711" s="661" t="s">
        <v>2824</v>
      </c>
      <c r="H1711" s="661" t="s">
        <v>579</v>
      </c>
      <c r="I1711" s="661" t="s">
        <v>926</v>
      </c>
      <c r="J1711" s="661" t="s">
        <v>927</v>
      </c>
      <c r="K1711" s="661" t="s">
        <v>928</v>
      </c>
      <c r="L1711" s="662">
        <v>75.94</v>
      </c>
      <c r="M1711" s="662">
        <v>75.94</v>
      </c>
      <c r="N1711" s="661">
        <v>1</v>
      </c>
      <c r="O1711" s="742">
        <v>1</v>
      </c>
      <c r="P1711" s="662"/>
      <c r="Q1711" s="677">
        <v>0</v>
      </c>
      <c r="R1711" s="661"/>
      <c r="S1711" s="677">
        <v>0</v>
      </c>
      <c r="T1711" s="742"/>
      <c r="U1711" s="700">
        <v>0</v>
      </c>
    </row>
    <row r="1712" spans="1:21" ht="14.4" customHeight="1" x14ac:dyDescent="0.3">
      <c r="A1712" s="660">
        <v>11</v>
      </c>
      <c r="B1712" s="661" t="s">
        <v>578</v>
      </c>
      <c r="C1712" s="661">
        <v>89301112</v>
      </c>
      <c r="D1712" s="740" t="s">
        <v>4351</v>
      </c>
      <c r="E1712" s="741" t="s">
        <v>2643</v>
      </c>
      <c r="F1712" s="661" t="s">
        <v>2621</v>
      </c>
      <c r="G1712" s="661" t="s">
        <v>2824</v>
      </c>
      <c r="H1712" s="661" t="s">
        <v>579</v>
      </c>
      <c r="I1712" s="661" t="s">
        <v>3101</v>
      </c>
      <c r="J1712" s="661" t="s">
        <v>3102</v>
      </c>
      <c r="K1712" s="661" t="s">
        <v>3100</v>
      </c>
      <c r="L1712" s="662">
        <v>0</v>
      </c>
      <c r="M1712" s="662">
        <v>0</v>
      </c>
      <c r="N1712" s="661">
        <v>4</v>
      </c>
      <c r="O1712" s="742">
        <v>4</v>
      </c>
      <c r="P1712" s="662">
        <v>0</v>
      </c>
      <c r="Q1712" s="677"/>
      <c r="R1712" s="661">
        <v>2</v>
      </c>
      <c r="S1712" s="677">
        <v>0.5</v>
      </c>
      <c r="T1712" s="742">
        <v>2</v>
      </c>
      <c r="U1712" s="700">
        <v>0.5</v>
      </c>
    </row>
    <row r="1713" spans="1:21" ht="14.4" customHeight="1" x14ac:dyDescent="0.3">
      <c r="A1713" s="660">
        <v>11</v>
      </c>
      <c r="B1713" s="661" t="s">
        <v>578</v>
      </c>
      <c r="C1713" s="661">
        <v>89301112</v>
      </c>
      <c r="D1713" s="740" t="s">
        <v>4351</v>
      </c>
      <c r="E1713" s="741" t="s">
        <v>2643</v>
      </c>
      <c r="F1713" s="661" t="s">
        <v>2621</v>
      </c>
      <c r="G1713" s="661" t="s">
        <v>2824</v>
      </c>
      <c r="H1713" s="661" t="s">
        <v>579</v>
      </c>
      <c r="I1713" s="661" t="s">
        <v>2961</v>
      </c>
      <c r="J1713" s="661" t="s">
        <v>2962</v>
      </c>
      <c r="K1713" s="661" t="s">
        <v>2963</v>
      </c>
      <c r="L1713" s="662">
        <v>101.24</v>
      </c>
      <c r="M1713" s="662">
        <v>101.24</v>
      </c>
      <c r="N1713" s="661">
        <v>1</v>
      </c>
      <c r="O1713" s="742">
        <v>1</v>
      </c>
      <c r="P1713" s="662">
        <v>101.24</v>
      </c>
      <c r="Q1713" s="677">
        <v>1</v>
      </c>
      <c r="R1713" s="661">
        <v>1</v>
      </c>
      <c r="S1713" s="677">
        <v>1</v>
      </c>
      <c r="T1713" s="742">
        <v>1</v>
      </c>
      <c r="U1713" s="700">
        <v>1</v>
      </c>
    </row>
    <row r="1714" spans="1:21" ht="14.4" customHeight="1" x14ac:dyDescent="0.3">
      <c r="A1714" s="660">
        <v>11</v>
      </c>
      <c r="B1714" s="661" t="s">
        <v>578</v>
      </c>
      <c r="C1714" s="661">
        <v>89301112</v>
      </c>
      <c r="D1714" s="740" t="s">
        <v>4351</v>
      </c>
      <c r="E1714" s="741" t="s">
        <v>2643</v>
      </c>
      <c r="F1714" s="661" t="s">
        <v>2621</v>
      </c>
      <c r="G1714" s="661" t="s">
        <v>2824</v>
      </c>
      <c r="H1714" s="661" t="s">
        <v>579</v>
      </c>
      <c r="I1714" s="661" t="s">
        <v>3104</v>
      </c>
      <c r="J1714" s="661" t="s">
        <v>3102</v>
      </c>
      <c r="K1714" s="661" t="s">
        <v>3105</v>
      </c>
      <c r="L1714" s="662">
        <v>75.36</v>
      </c>
      <c r="M1714" s="662">
        <v>150.72</v>
      </c>
      <c r="N1714" s="661">
        <v>2</v>
      </c>
      <c r="O1714" s="742">
        <v>2</v>
      </c>
      <c r="P1714" s="662">
        <v>75.36</v>
      </c>
      <c r="Q1714" s="677">
        <v>0.5</v>
      </c>
      <c r="R1714" s="661">
        <v>1</v>
      </c>
      <c r="S1714" s="677">
        <v>0.5</v>
      </c>
      <c r="T1714" s="742">
        <v>1</v>
      </c>
      <c r="U1714" s="700">
        <v>0.5</v>
      </c>
    </row>
    <row r="1715" spans="1:21" ht="14.4" customHeight="1" x14ac:dyDescent="0.3">
      <c r="A1715" s="660">
        <v>11</v>
      </c>
      <c r="B1715" s="661" t="s">
        <v>578</v>
      </c>
      <c r="C1715" s="661">
        <v>89301112</v>
      </c>
      <c r="D1715" s="740" t="s">
        <v>4351</v>
      </c>
      <c r="E1715" s="741" t="s">
        <v>2643</v>
      </c>
      <c r="F1715" s="661" t="s">
        <v>2621</v>
      </c>
      <c r="G1715" s="661" t="s">
        <v>2824</v>
      </c>
      <c r="H1715" s="661" t="s">
        <v>579</v>
      </c>
      <c r="I1715" s="661" t="s">
        <v>3104</v>
      </c>
      <c r="J1715" s="661" t="s">
        <v>3102</v>
      </c>
      <c r="K1715" s="661" t="s">
        <v>3105</v>
      </c>
      <c r="L1715" s="662">
        <v>79.400000000000006</v>
      </c>
      <c r="M1715" s="662">
        <v>397</v>
      </c>
      <c r="N1715" s="661">
        <v>5</v>
      </c>
      <c r="O1715" s="742">
        <v>2</v>
      </c>
      <c r="P1715" s="662"/>
      <c r="Q1715" s="677">
        <v>0</v>
      </c>
      <c r="R1715" s="661"/>
      <c r="S1715" s="677">
        <v>0</v>
      </c>
      <c r="T1715" s="742"/>
      <c r="U1715" s="700">
        <v>0</v>
      </c>
    </row>
    <row r="1716" spans="1:21" ht="14.4" customHeight="1" x14ac:dyDescent="0.3">
      <c r="A1716" s="660">
        <v>11</v>
      </c>
      <c r="B1716" s="661" t="s">
        <v>578</v>
      </c>
      <c r="C1716" s="661">
        <v>89301112</v>
      </c>
      <c r="D1716" s="740" t="s">
        <v>4351</v>
      </c>
      <c r="E1716" s="741" t="s">
        <v>2643</v>
      </c>
      <c r="F1716" s="661" t="s">
        <v>2621</v>
      </c>
      <c r="G1716" s="661" t="s">
        <v>2824</v>
      </c>
      <c r="H1716" s="661" t="s">
        <v>579</v>
      </c>
      <c r="I1716" s="661" t="s">
        <v>4058</v>
      </c>
      <c r="J1716" s="661" t="s">
        <v>4059</v>
      </c>
      <c r="K1716" s="661" t="s">
        <v>4060</v>
      </c>
      <c r="L1716" s="662">
        <v>0</v>
      </c>
      <c r="M1716" s="662">
        <v>0</v>
      </c>
      <c r="N1716" s="661">
        <v>1</v>
      </c>
      <c r="O1716" s="742">
        <v>1</v>
      </c>
      <c r="P1716" s="662"/>
      <c r="Q1716" s="677"/>
      <c r="R1716" s="661"/>
      <c r="S1716" s="677">
        <v>0</v>
      </c>
      <c r="T1716" s="742"/>
      <c r="U1716" s="700">
        <v>0</v>
      </c>
    </row>
    <row r="1717" spans="1:21" ht="14.4" customHeight="1" x14ac:dyDescent="0.3">
      <c r="A1717" s="660">
        <v>11</v>
      </c>
      <c r="B1717" s="661" t="s">
        <v>578</v>
      </c>
      <c r="C1717" s="661">
        <v>89301112</v>
      </c>
      <c r="D1717" s="740" t="s">
        <v>4351</v>
      </c>
      <c r="E1717" s="741" t="s">
        <v>2643</v>
      </c>
      <c r="F1717" s="661" t="s">
        <v>2621</v>
      </c>
      <c r="G1717" s="661" t="s">
        <v>2740</v>
      </c>
      <c r="H1717" s="661" t="s">
        <v>579</v>
      </c>
      <c r="I1717" s="661" t="s">
        <v>820</v>
      </c>
      <c r="J1717" s="661" t="s">
        <v>683</v>
      </c>
      <c r="K1717" s="661" t="s">
        <v>2741</v>
      </c>
      <c r="L1717" s="662">
        <v>57.65</v>
      </c>
      <c r="M1717" s="662">
        <v>57.65</v>
      </c>
      <c r="N1717" s="661">
        <v>1</v>
      </c>
      <c r="O1717" s="742">
        <v>1</v>
      </c>
      <c r="P1717" s="662"/>
      <c r="Q1717" s="677">
        <v>0</v>
      </c>
      <c r="R1717" s="661"/>
      <c r="S1717" s="677">
        <v>0</v>
      </c>
      <c r="T1717" s="742"/>
      <c r="U1717" s="700">
        <v>0</v>
      </c>
    </row>
    <row r="1718" spans="1:21" ht="14.4" customHeight="1" x14ac:dyDescent="0.3">
      <c r="A1718" s="660">
        <v>11</v>
      </c>
      <c r="B1718" s="661" t="s">
        <v>578</v>
      </c>
      <c r="C1718" s="661">
        <v>89301112</v>
      </c>
      <c r="D1718" s="740" t="s">
        <v>4351</v>
      </c>
      <c r="E1718" s="741" t="s">
        <v>2643</v>
      </c>
      <c r="F1718" s="661" t="s">
        <v>2621</v>
      </c>
      <c r="G1718" s="661" t="s">
        <v>3918</v>
      </c>
      <c r="H1718" s="661" t="s">
        <v>579</v>
      </c>
      <c r="I1718" s="661" t="s">
        <v>3919</v>
      </c>
      <c r="J1718" s="661" t="s">
        <v>3920</v>
      </c>
      <c r="K1718" s="661" t="s">
        <v>3921</v>
      </c>
      <c r="L1718" s="662">
        <v>0</v>
      </c>
      <c r="M1718" s="662">
        <v>0</v>
      </c>
      <c r="N1718" s="661">
        <v>1</v>
      </c>
      <c r="O1718" s="742">
        <v>0.5</v>
      </c>
      <c r="P1718" s="662">
        <v>0</v>
      </c>
      <c r="Q1718" s="677"/>
      <c r="R1718" s="661">
        <v>1</v>
      </c>
      <c r="S1718" s="677">
        <v>1</v>
      </c>
      <c r="T1718" s="742">
        <v>0.5</v>
      </c>
      <c r="U1718" s="700">
        <v>1</v>
      </c>
    </row>
    <row r="1719" spans="1:21" ht="14.4" customHeight="1" x14ac:dyDescent="0.3">
      <c r="A1719" s="660">
        <v>11</v>
      </c>
      <c r="B1719" s="661" t="s">
        <v>578</v>
      </c>
      <c r="C1719" s="661">
        <v>89301112</v>
      </c>
      <c r="D1719" s="740" t="s">
        <v>4351</v>
      </c>
      <c r="E1719" s="741" t="s">
        <v>2643</v>
      </c>
      <c r="F1719" s="661" t="s">
        <v>2621</v>
      </c>
      <c r="G1719" s="661" t="s">
        <v>2881</v>
      </c>
      <c r="H1719" s="661" t="s">
        <v>579</v>
      </c>
      <c r="I1719" s="661" t="s">
        <v>2978</v>
      </c>
      <c r="J1719" s="661" t="s">
        <v>2883</v>
      </c>
      <c r="K1719" s="661" t="s">
        <v>2979</v>
      </c>
      <c r="L1719" s="662">
        <v>166.97</v>
      </c>
      <c r="M1719" s="662">
        <v>500.90999999999997</v>
      </c>
      <c r="N1719" s="661">
        <v>3</v>
      </c>
      <c r="O1719" s="742">
        <v>1</v>
      </c>
      <c r="P1719" s="662">
        <v>500.90999999999997</v>
      </c>
      <c r="Q1719" s="677">
        <v>1</v>
      </c>
      <c r="R1719" s="661">
        <v>3</v>
      </c>
      <c r="S1719" s="677">
        <v>1</v>
      </c>
      <c r="T1719" s="742">
        <v>1</v>
      </c>
      <c r="U1719" s="700">
        <v>1</v>
      </c>
    </row>
    <row r="1720" spans="1:21" ht="14.4" customHeight="1" x14ac:dyDescent="0.3">
      <c r="A1720" s="660">
        <v>11</v>
      </c>
      <c r="B1720" s="661" t="s">
        <v>578</v>
      </c>
      <c r="C1720" s="661">
        <v>89301112</v>
      </c>
      <c r="D1720" s="740" t="s">
        <v>4351</v>
      </c>
      <c r="E1720" s="741" t="s">
        <v>2643</v>
      </c>
      <c r="F1720" s="661" t="s">
        <v>2621</v>
      </c>
      <c r="G1720" s="661" t="s">
        <v>2881</v>
      </c>
      <c r="H1720" s="661" t="s">
        <v>579</v>
      </c>
      <c r="I1720" s="661" t="s">
        <v>2882</v>
      </c>
      <c r="J1720" s="661" t="s">
        <v>2883</v>
      </c>
      <c r="K1720" s="661" t="s">
        <v>2884</v>
      </c>
      <c r="L1720" s="662">
        <v>0</v>
      </c>
      <c r="M1720" s="662">
        <v>0</v>
      </c>
      <c r="N1720" s="661">
        <v>1</v>
      </c>
      <c r="O1720" s="742">
        <v>1</v>
      </c>
      <c r="P1720" s="662"/>
      <c r="Q1720" s="677"/>
      <c r="R1720" s="661"/>
      <c r="S1720" s="677">
        <v>0</v>
      </c>
      <c r="T1720" s="742"/>
      <c r="U1720" s="700">
        <v>0</v>
      </c>
    </row>
    <row r="1721" spans="1:21" ht="14.4" customHeight="1" x14ac:dyDescent="0.3">
      <c r="A1721" s="660">
        <v>11</v>
      </c>
      <c r="B1721" s="661" t="s">
        <v>578</v>
      </c>
      <c r="C1721" s="661">
        <v>89301112</v>
      </c>
      <c r="D1721" s="740" t="s">
        <v>4351</v>
      </c>
      <c r="E1721" s="741" t="s">
        <v>2643</v>
      </c>
      <c r="F1721" s="661" t="s">
        <v>2621</v>
      </c>
      <c r="G1721" s="661" t="s">
        <v>3111</v>
      </c>
      <c r="H1721" s="661" t="s">
        <v>579</v>
      </c>
      <c r="I1721" s="661" t="s">
        <v>4061</v>
      </c>
      <c r="J1721" s="661" t="s">
        <v>4062</v>
      </c>
      <c r="K1721" s="661" t="s">
        <v>856</v>
      </c>
      <c r="L1721" s="662">
        <v>0</v>
      </c>
      <c r="M1721" s="662">
        <v>0</v>
      </c>
      <c r="N1721" s="661">
        <v>1</v>
      </c>
      <c r="O1721" s="742">
        <v>1</v>
      </c>
      <c r="P1721" s="662"/>
      <c r="Q1721" s="677"/>
      <c r="R1721" s="661"/>
      <c r="S1721" s="677">
        <v>0</v>
      </c>
      <c r="T1721" s="742"/>
      <c r="U1721" s="700">
        <v>0</v>
      </c>
    </row>
    <row r="1722" spans="1:21" ht="14.4" customHeight="1" x14ac:dyDescent="0.3">
      <c r="A1722" s="660">
        <v>11</v>
      </c>
      <c r="B1722" s="661" t="s">
        <v>578</v>
      </c>
      <c r="C1722" s="661">
        <v>89301112</v>
      </c>
      <c r="D1722" s="740" t="s">
        <v>4351</v>
      </c>
      <c r="E1722" s="741" t="s">
        <v>2643</v>
      </c>
      <c r="F1722" s="661" t="s">
        <v>2621</v>
      </c>
      <c r="G1722" s="661" t="s">
        <v>2729</v>
      </c>
      <c r="H1722" s="661" t="s">
        <v>579</v>
      </c>
      <c r="I1722" s="661" t="s">
        <v>1417</v>
      </c>
      <c r="J1722" s="661" t="s">
        <v>1418</v>
      </c>
      <c r="K1722" s="661" t="s">
        <v>3406</v>
      </c>
      <c r="L1722" s="662">
        <v>31.84</v>
      </c>
      <c r="M1722" s="662">
        <v>31.84</v>
      </c>
      <c r="N1722" s="661">
        <v>1</v>
      </c>
      <c r="O1722" s="742">
        <v>1</v>
      </c>
      <c r="P1722" s="662"/>
      <c r="Q1722" s="677">
        <v>0</v>
      </c>
      <c r="R1722" s="661"/>
      <c r="S1722" s="677">
        <v>0</v>
      </c>
      <c r="T1722" s="742"/>
      <c r="U1722" s="700">
        <v>0</v>
      </c>
    </row>
    <row r="1723" spans="1:21" ht="14.4" customHeight="1" x14ac:dyDescent="0.3">
      <c r="A1723" s="660">
        <v>11</v>
      </c>
      <c r="B1723" s="661" t="s">
        <v>578</v>
      </c>
      <c r="C1723" s="661">
        <v>89301112</v>
      </c>
      <c r="D1723" s="740" t="s">
        <v>4351</v>
      </c>
      <c r="E1723" s="741" t="s">
        <v>2643</v>
      </c>
      <c r="F1723" s="661" t="s">
        <v>2621</v>
      </c>
      <c r="G1723" s="661" t="s">
        <v>2729</v>
      </c>
      <c r="H1723" s="661" t="s">
        <v>579</v>
      </c>
      <c r="I1723" s="661" t="s">
        <v>914</v>
      </c>
      <c r="J1723" s="661" t="s">
        <v>915</v>
      </c>
      <c r="K1723" s="661" t="s">
        <v>2730</v>
      </c>
      <c r="L1723" s="662">
        <v>63.67</v>
      </c>
      <c r="M1723" s="662">
        <v>318.35000000000002</v>
      </c>
      <c r="N1723" s="661">
        <v>5</v>
      </c>
      <c r="O1723" s="742">
        <v>1</v>
      </c>
      <c r="P1723" s="662"/>
      <c r="Q1723" s="677">
        <v>0</v>
      </c>
      <c r="R1723" s="661"/>
      <c r="S1723" s="677">
        <v>0</v>
      </c>
      <c r="T1723" s="742"/>
      <c r="U1723" s="700">
        <v>0</v>
      </c>
    </row>
    <row r="1724" spans="1:21" ht="14.4" customHeight="1" x14ac:dyDescent="0.3">
      <c r="A1724" s="660">
        <v>11</v>
      </c>
      <c r="B1724" s="661" t="s">
        <v>578</v>
      </c>
      <c r="C1724" s="661">
        <v>89301112</v>
      </c>
      <c r="D1724" s="740" t="s">
        <v>4351</v>
      </c>
      <c r="E1724" s="741" t="s">
        <v>2643</v>
      </c>
      <c r="F1724" s="661" t="s">
        <v>2621</v>
      </c>
      <c r="G1724" s="661" t="s">
        <v>3510</v>
      </c>
      <c r="H1724" s="661" t="s">
        <v>579</v>
      </c>
      <c r="I1724" s="661" t="s">
        <v>4063</v>
      </c>
      <c r="J1724" s="661" t="s">
        <v>3512</v>
      </c>
      <c r="K1724" s="661"/>
      <c r="L1724" s="662">
        <v>0</v>
      </c>
      <c r="M1724" s="662">
        <v>0</v>
      </c>
      <c r="N1724" s="661">
        <v>1</v>
      </c>
      <c r="O1724" s="742">
        <v>1</v>
      </c>
      <c r="P1724" s="662"/>
      <c r="Q1724" s="677"/>
      <c r="R1724" s="661"/>
      <c r="S1724" s="677">
        <v>0</v>
      </c>
      <c r="T1724" s="742"/>
      <c r="U1724" s="700">
        <v>0</v>
      </c>
    </row>
    <row r="1725" spans="1:21" ht="14.4" customHeight="1" x14ac:dyDescent="0.3">
      <c r="A1725" s="660">
        <v>11</v>
      </c>
      <c r="B1725" s="661" t="s">
        <v>578</v>
      </c>
      <c r="C1725" s="661">
        <v>89301112</v>
      </c>
      <c r="D1725" s="740" t="s">
        <v>4351</v>
      </c>
      <c r="E1725" s="741" t="s">
        <v>2643</v>
      </c>
      <c r="F1725" s="661" t="s">
        <v>2621</v>
      </c>
      <c r="G1725" s="661" t="s">
        <v>3120</v>
      </c>
      <c r="H1725" s="661" t="s">
        <v>579</v>
      </c>
      <c r="I1725" s="661" t="s">
        <v>1822</v>
      </c>
      <c r="J1725" s="661" t="s">
        <v>1823</v>
      </c>
      <c r="K1725" s="661" t="s">
        <v>3121</v>
      </c>
      <c r="L1725" s="662">
        <v>50.27</v>
      </c>
      <c r="M1725" s="662">
        <v>50.27</v>
      </c>
      <c r="N1725" s="661">
        <v>1</v>
      </c>
      <c r="O1725" s="742">
        <v>1</v>
      </c>
      <c r="P1725" s="662"/>
      <c r="Q1725" s="677">
        <v>0</v>
      </c>
      <c r="R1725" s="661"/>
      <c r="S1725" s="677">
        <v>0</v>
      </c>
      <c r="T1725" s="742"/>
      <c r="U1725" s="700">
        <v>0</v>
      </c>
    </row>
    <row r="1726" spans="1:21" ht="14.4" customHeight="1" x14ac:dyDescent="0.3">
      <c r="A1726" s="660">
        <v>11</v>
      </c>
      <c r="B1726" s="661" t="s">
        <v>578</v>
      </c>
      <c r="C1726" s="661">
        <v>89301112</v>
      </c>
      <c r="D1726" s="740" t="s">
        <v>4351</v>
      </c>
      <c r="E1726" s="741" t="s">
        <v>2643</v>
      </c>
      <c r="F1726" s="661" t="s">
        <v>2621</v>
      </c>
      <c r="G1726" s="661" t="s">
        <v>2662</v>
      </c>
      <c r="H1726" s="661" t="s">
        <v>579</v>
      </c>
      <c r="I1726" s="661" t="s">
        <v>839</v>
      </c>
      <c r="J1726" s="661" t="s">
        <v>840</v>
      </c>
      <c r="K1726" s="661" t="s">
        <v>2663</v>
      </c>
      <c r="L1726" s="662">
        <v>0</v>
      </c>
      <c r="M1726" s="662">
        <v>0</v>
      </c>
      <c r="N1726" s="661">
        <v>1</v>
      </c>
      <c r="O1726" s="742"/>
      <c r="P1726" s="662">
        <v>0</v>
      </c>
      <c r="Q1726" s="677"/>
      <c r="R1726" s="661">
        <v>1</v>
      </c>
      <c r="S1726" s="677">
        <v>1</v>
      </c>
      <c r="T1726" s="742"/>
      <c r="U1726" s="700"/>
    </row>
    <row r="1727" spans="1:21" ht="14.4" customHeight="1" x14ac:dyDescent="0.3">
      <c r="A1727" s="660">
        <v>11</v>
      </c>
      <c r="B1727" s="661" t="s">
        <v>578</v>
      </c>
      <c r="C1727" s="661">
        <v>89301112</v>
      </c>
      <c r="D1727" s="740" t="s">
        <v>4351</v>
      </c>
      <c r="E1727" s="741" t="s">
        <v>2643</v>
      </c>
      <c r="F1727" s="661" t="s">
        <v>2621</v>
      </c>
      <c r="G1727" s="661" t="s">
        <v>2662</v>
      </c>
      <c r="H1727" s="661" t="s">
        <v>579</v>
      </c>
      <c r="I1727" s="661" t="s">
        <v>2664</v>
      </c>
      <c r="J1727" s="661" t="s">
        <v>840</v>
      </c>
      <c r="K1727" s="661" t="s">
        <v>2665</v>
      </c>
      <c r="L1727" s="662">
        <v>0</v>
      </c>
      <c r="M1727" s="662">
        <v>0</v>
      </c>
      <c r="N1727" s="661">
        <v>1</v>
      </c>
      <c r="O1727" s="742">
        <v>1</v>
      </c>
      <c r="P1727" s="662"/>
      <c r="Q1727" s="677"/>
      <c r="R1727" s="661"/>
      <c r="S1727" s="677">
        <v>0</v>
      </c>
      <c r="T1727" s="742"/>
      <c r="U1727" s="700">
        <v>0</v>
      </c>
    </row>
    <row r="1728" spans="1:21" ht="14.4" customHeight="1" x14ac:dyDescent="0.3">
      <c r="A1728" s="660">
        <v>11</v>
      </c>
      <c r="B1728" s="661" t="s">
        <v>578</v>
      </c>
      <c r="C1728" s="661">
        <v>89301112</v>
      </c>
      <c r="D1728" s="740" t="s">
        <v>4351</v>
      </c>
      <c r="E1728" s="741" t="s">
        <v>2643</v>
      </c>
      <c r="F1728" s="661" t="s">
        <v>2621</v>
      </c>
      <c r="G1728" s="661" t="s">
        <v>2662</v>
      </c>
      <c r="H1728" s="661" t="s">
        <v>579</v>
      </c>
      <c r="I1728" s="661" t="s">
        <v>1795</v>
      </c>
      <c r="J1728" s="661" t="s">
        <v>840</v>
      </c>
      <c r="K1728" s="661" t="s">
        <v>1796</v>
      </c>
      <c r="L1728" s="662">
        <v>0</v>
      </c>
      <c r="M1728" s="662">
        <v>0</v>
      </c>
      <c r="N1728" s="661">
        <v>3</v>
      </c>
      <c r="O1728" s="742">
        <v>2.5</v>
      </c>
      <c r="P1728" s="662">
        <v>0</v>
      </c>
      <c r="Q1728" s="677"/>
      <c r="R1728" s="661">
        <v>1</v>
      </c>
      <c r="S1728" s="677">
        <v>0.33333333333333331</v>
      </c>
      <c r="T1728" s="742">
        <v>1</v>
      </c>
      <c r="U1728" s="700">
        <v>0.4</v>
      </c>
    </row>
    <row r="1729" spans="1:21" ht="14.4" customHeight="1" x14ac:dyDescent="0.3">
      <c r="A1729" s="660">
        <v>11</v>
      </c>
      <c r="B1729" s="661" t="s">
        <v>578</v>
      </c>
      <c r="C1729" s="661">
        <v>89301112</v>
      </c>
      <c r="D1729" s="740" t="s">
        <v>4351</v>
      </c>
      <c r="E1729" s="741" t="s">
        <v>2643</v>
      </c>
      <c r="F1729" s="661" t="s">
        <v>2621</v>
      </c>
      <c r="G1729" s="661" t="s">
        <v>2984</v>
      </c>
      <c r="H1729" s="661" t="s">
        <v>579</v>
      </c>
      <c r="I1729" s="661" t="s">
        <v>4064</v>
      </c>
      <c r="J1729" s="661" t="s">
        <v>2986</v>
      </c>
      <c r="K1729" s="661" t="s">
        <v>4065</v>
      </c>
      <c r="L1729" s="662">
        <v>0</v>
      </c>
      <c r="M1729" s="662">
        <v>0</v>
      </c>
      <c r="N1729" s="661">
        <v>2</v>
      </c>
      <c r="O1729" s="742">
        <v>1</v>
      </c>
      <c r="P1729" s="662">
        <v>0</v>
      </c>
      <c r="Q1729" s="677"/>
      <c r="R1729" s="661">
        <v>2</v>
      </c>
      <c r="S1729" s="677">
        <v>1</v>
      </c>
      <c r="T1729" s="742">
        <v>1</v>
      </c>
      <c r="U1729" s="700">
        <v>1</v>
      </c>
    </row>
    <row r="1730" spans="1:21" ht="14.4" customHeight="1" x14ac:dyDescent="0.3">
      <c r="A1730" s="660">
        <v>11</v>
      </c>
      <c r="B1730" s="661" t="s">
        <v>578</v>
      </c>
      <c r="C1730" s="661">
        <v>89301112</v>
      </c>
      <c r="D1730" s="740" t="s">
        <v>4351</v>
      </c>
      <c r="E1730" s="741" t="s">
        <v>2643</v>
      </c>
      <c r="F1730" s="661" t="s">
        <v>2621</v>
      </c>
      <c r="G1730" s="661" t="s">
        <v>2987</v>
      </c>
      <c r="H1730" s="661" t="s">
        <v>579</v>
      </c>
      <c r="I1730" s="661" t="s">
        <v>1668</v>
      </c>
      <c r="J1730" s="661" t="s">
        <v>3281</v>
      </c>
      <c r="K1730" s="661" t="s">
        <v>3282</v>
      </c>
      <c r="L1730" s="662">
        <v>36.78</v>
      </c>
      <c r="M1730" s="662">
        <v>36.78</v>
      </c>
      <c r="N1730" s="661">
        <v>1</v>
      </c>
      <c r="O1730" s="742">
        <v>1</v>
      </c>
      <c r="P1730" s="662"/>
      <c r="Q1730" s="677">
        <v>0</v>
      </c>
      <c r="R1730" s="661"/>
      <c r="S1730" s="677">
        <v>0</v>
      </c>
      <c r="T1730" s="742"/>
      <c r="U1730" s="700">
        <v>0</v>
      </c>
    </row>
    <row r="1731" spans="1:21" ht="14.4" customHeight="1" x14ac:dyDescent="0.3">
      <c r="A1731" s="660">
        <v>11</v>
      </c>
      <c r="B1731" s="661" t="s">
        <v>578</v>
      </c>
      <c r="C1731" s="661">
        <v>89301112</v>
      </c>
      <c r="D1731" s="740" t="s">
        <v>4351</v>
      </c>
      <c r="E1731" s="741" t="s">
        <v>2643</v>
      </c>
      <c r="F1731" s="661" t="s">
        <v>2621</v>
      </c>
      <c r="G1731" s="661" t="s">
        <v>2987</v>
      </c>
      <c r="H1731" s="661" t="s">
        <v>579</v>
      </c>
      <c r="I1731" s="661" t="s">
        <v>3414</v>
      </c>
      <c r="J1731" s="661" t="s">
        <v>3281</v>
      </c>
      <c r="K1731" s="661" t="s">
        <v>613</v>
      </c>
      <c r="L1731" s="662">
        <v>0</v>
      </c>
      <c r="M1731" s="662">
        <v>0</v>
      </c>
      <c r="N1731" s="661">
        <v>4</v>
      </c>
      <c r="O1731" s="742">
        <v>1</v>
      </c>
      <c r="P1731" s="662"/>
      <c r="Q1731" s="677"/>
      <c r="R1731" s="661"/>
      <c r="S1731" s="677">
        <v>0</v>
      </c>
      <c r="T1731" s="742"/>
      <c r="U1731" s="700">
        <v>0</v>
      </c>
    </row>
    <row r="1732" spans="1:21" ht="14.4" customHeight="1" x14ac:dyDescent="0.3">
      <c r="A1732" s="660">
        <v>11</v>
      </c>
      <c r="B1732" s="661" t="s">
        <v>578</v>
      </c>
      <c r="C1732" s="661">
        <v>89301112</v>
      </c>
      <c r="D1732" s="740" t="s">
        <v>4351</v>
      </c>
      <c r="E1732" s="741" t="s">
        <v>2643</v>
      </c>
      <c r="F1732" s="661" t="s">
        <v>2621</v>
      </c>
      <c r="G1732" s="661" t="s">
        <v>2887</v>
      </c>
      <c r="H1732" s="661" t="s">
        <v>579</v>
      </c>
      <c r="I1732" s="661" t="s">
        <v>3130</v>
      </c>
      <c r="J1732" s="661" t="s">
        <v>3131</v>
      </c>
      <c r="K1732" s="661" t="s">
        <v>2890</v>
      </c>
      <c r="L1732" s="662">
        <v>1857.43</v>
      </c>
      <c r="M1732" s="662">
        <v>5572.29</v>
      </c>
      <c r="N1732" s="661">
        <v>3</v>
      </c>
      <c r="O1732" s="742">
        <v>2</v>
      </c>
      <c r="P1732" s="662">
        <v>5572.29</v>
      </c>
      <c r="Q1732" s="677">
        <v>1</v>
      </c>
      <c r="R1732" s="661">
        <v>3</v>
      </c>
      <c r="S1732" s="677">
        <v>1</v>
      </c>
      <c r="T1732" s="742">
        <v>2</v>
      </c>
      <c r="U1732" s="700">
        <v>1</v>
      </c>
    </row>
    <row r="1733" spans="1:21" ht="14.4" customHeight="1" x14ac:dyDescent="0.3">
      <c r="A1733" s="660">
        <v>11</v>
      </c>
      <c r="B1733" s="661" t="s">
        <v>578</v>
      </c>
      <c r="C1733" s="661">
        <v>89301112</v>
      </c>
      <c r="D1733" s="740" t="s">
        <v>4351</v>
      </c>
      <c r="E1733" s="741" t="s">
        <v>2643</v>
      </c>
      <c r="F1733" s="661" t="s">
        <v>2621</v>
      </c>
      <c r="G1733" s="661" t="s">
        <v>2997</v>
      </c>
      <c r="H1733" s="661" t="s">
        <v>579</v>
      </c>
      <c r="I1733" s="661" t="s">
        <v>4066</v>
      </c>
      <c r="J1733" s="661" t="s">
        <v>4067</v>
      </c>
      <c r="K1733" s="661" t="s">
        <v>3155</v>
      </c>
      <c r="L1733" s="662">
        <v>0</v>
      </c>
      <c r="M1733" s="662">
        <v>0</v>
      </c>
      <c r="N1733" s="661">
        <v>1</v>
      </c>
      <c r="O1733" s="742">
        <v>1</v>
      </c>
      <c r="P1733" s="662">
        <v>0</v>
      </c>
      <c r="Q1733" s="677"/>
      <c r="R1733" s="661">
        <v>1</v>
      </c>
      <c r="S1733" s="677">
        <v>1</v>
      </c>
      <c r="T1733" s="742">
        <v>1</v>
      </c>
      <c r="U1733" s="700">
        <v>1</v>
      </c>
    </row>
    <row r="1734" spans="1:21" ht="14.4" customHeight="1" x14ac:dyDescent="0.3">
      <c r="A1734" s="660">
        <v>11</v>
      </c>
      <c r="B1734" s="661" t="s">
        <v>578</v>
      </c>
      <c r="C1734" s="661">
        <v>89301112</v>
      </c>
      <c r="D1734" s="740" t="s">
        <v>4351</v>
      </c>
      <c r="E1734" s="741" t="s">
        <v>2643</v>
      </c>
      <c r="F1734" s="661" t="s">
        <v>2621</v>
      </c>
      <c r="G1734" s="661" t="s">
        <v>4068</v>
      </c>
      <c r="H1734" s="661" t="s">
        <v>579</v>
      </c>
      <c r="I1734" s="661" t="s">
        <v>4069</v>
      </c>
      <c r="J1734" s="661" t="s">
        <v>4070</v>
      </c>
      <c r="K1734" s="661" t="s">
        <v>3787</v>
      </c>
      <c r="L1734" s="662">
        <v>130.4</v>
      </c>
      <c r="M1734" s="662">
        <v>130.4</v>
      </c>
      <c r="N1734" s="661">
        <v>1</v>
      </c>
      <c r="O1734" s="742">
        <v>1</v>
      </c>
      <c r="P1734" s="662"/>
      <c r="Q1734" s="677">
        <v>0</v>
      </c>
      <c r="R1734" s="661"/>
      <c r="S1734" s="677">
        <v>0</v>
      </c>
      <c r="T1734" s="742"/>
      <c r="U1734" s="700">
        <v>0</v>
      </c>
    </row>
    <row r="1735" spans="1:21" ht="14.4" customHeight="1" x14ac:dyDescent="0.3">
      <c r="A1735" s="660">
        <v>11</v>
      </c>
      <c r="B1735" s="661" t="s">
        <v>578</v>
      </c>
      <c r="C1735" s="661">
        <v>89301112</v>
      </c>
      <c r="D1735" s="740" t="s">
        <v>4351</v>
      </c>
      <c r="E1735" s="741" t="s">
        <v>2643</v>
      </c>
      <c r="F1735" s="661" t="s">
        <v>2621</v>
      </c>
      <c r="G1735" s="661" t="s">
        <v>2667</v>
      </c>
      <c r="H1735" s="661" t="s">
        <v>1059</v>
      </c>
      <c r="I1735" s="661" t="s">
        <v>2864</v>
      </c>
      <c r="J1735" s="661" t="s">
        <v>1078</v>
      </c>
      <c r="K1735" s="661" t="s">
        <v>2865</v>
      </c>
      <c r="L1735" s="662">
        <v>187.59</v>
      </c>
      <c r="M1735" s="662">
        <v>562.77</v>
      </c>
      <c r="N1735" s="661">
        <v>3</v>
      </c>
      <c r="O1735" s="742">
        <v>1</v>
      </c>
      <c r="P1735" s="662">
        <v>562.77</v>
      </c>
      <c r="Q1735" s="677">
        <v>1</v>
      </c>
      <c r="R1735" s="661">
        <v>3</v>
      </c>
      <c r="S1735" s="677">
        <v>1</v>
      </c>
      <c r="T1735" s="742">
        <v>1</v>
      </c>
      <c r="U1735" s="700">
        <v>1</v>
      </c>
    </row>
    <row r="1736" spans="1:21" ht="14.4" customHeight="1" x14ac:dyDescent="0.3">
      <c r="A1736" s="660">
        <v>11</v>
      </c>
      <c r="B1736" s="661" t="s">
        <v>578</v>
      </c>
      <c r="C1736" s="661">
        <v>89301112</v>
      </c>
      <c r="D1736" s="740" t="s">
        <v>4351</v>
      </c>
      <c r="E1736" s="741" t="s">
        <v>2643</v>
      </c>
      <c r="F1736" s="661" t="s">
        <v>2621</v>
      </c>
      <c r="G1736" s="661" t="s">
        <v>2667</v>
      </c>
      <c r="H1736" s="661" t="s">
        <v>1059</v>
      </c>
      <c r="I1736" s="661" t="s">
        <v>1077</v>
      </c>
      <c r="J1736" s="661" t="s">
        <v>1078</v>
      </c>
      <c r="K1736" s="661" t="s">
        <v>1079</v>
      </c>
      <c r="L1736" s="662">
        <v>937.93</v>
      </c>
      <c r="M1736" s="662">
        <v>3751.72</v>
      </c>
      <c r="N1736" s="661">
        <v>4</v>
      </c>
      <c r="O1736" s="742">
        <v>1</v>
      </c>
      <c r="P1736" s="662">
        <v>3751.72</v>
      </c>
      <c r="Q1736" s="677">
        <v>1</v>
      </c>
      <c r="R1736" s="661">
        <v>4</v>
      </c>
      <c r="S1736" s="677">
        <v>1</v>
      </c>
      <c r="T1736" s="742">
        <v>1</v>
      </c>
      <c r="U1736" s="700">
        <v>1</v>
      </c>
    </row>
    <row r="1737" spans="1:21" ht="14.4" customHeight="1" x14ac:dyDescent="0.3">
      <c r="A1737" s="660">
        <v>11</v>
      </c>
      <c r="B1737" s="661" t="s">
        <v>578</v>
      </c>
      <c r="C1737" s="661">
        <v>89301112</v>
      </c>
      <c r="D1737" s="740" t="s">
        <v>4351</v>
      </c>
      <c r="E1737" s="741" t="s">
        <v>2643</v>
      </c>
      <c r="F1737" s="661" t="s">
        <v>2621</v>
      </c>
      <c r="G1737" s="661" t="s">
        <v>2667</v>
      </c>
      <c r="H1737" s="661" t="s">
        <v>1059</v>
      </c>
      <c r="I1737" s="661" t="s">
        <v>1081</v>
      </c>
      <c r="J1737" s="661" t="s">
        <v>1078</v>
      </c>
      <c r="K1737" s="661" t="s">
        <v>1082</v>
      </c>
      <c r="L1737" s="662">
        <v>1166.47</v>
      </c>
      <c r="M1737" s="662">
        <v>3499.41</v>
      </c>
      <c r="N1737" s="661">
        <v>3</v>
      </c>
      <c r="O1737" s="742">
        <v>1</v>
      </c>
      <c r="P1737" s="662"/>
      <c r="Q1737" s="677">
        <v>0</v>
      </c>
      <c r="R1737" s="661"/>
      <c r="S1737" s="677">
        <v>0</v>
      </c>
      <c r="T1737" s="742"/>
      <c r="U1737" s="700">
        <v>0</v>
      </c>
    </row>
    <row r="1738" spans="1:21" ht="14.4" customHeight="1" x14ac:dyDescent="0.3">
      <c r="A1738" s="660">
        <v>11</v>
      </c>
      <c r="B1738" s="661" t="s">
        <v>578</v>
      </c>
      <c r="C1738" s="661">
        <v>89301112</v>
      </c>
      <c r="D1738" s="740" t="s">
        <v>4351</v>
      </c>
      <c r="E1738" s="741" t="s">
        <v>2643</v>
      </c>
      <c r="F1738" s="661" t="s">
        <v>2621</v>
      </c>
      <c r="G1738" s="661" t="s">
        <v>2668</v>
      </c>
      <c r="H1738" s="661" t="s">
        <v>1059</v>
      </c>
      <c r="I1738" s="661" t="s">
        <v>1155</v>
      </c>
      <c r="J1738" s="661" t="s">
        <v>612</v>
      </c>
      <c r="K1738" s="661" t="s">
        <v>2505</v>
      </c>
      <c r="L1738" s="662">
        <v>29.78</v>
      </c>
      <c r="M1738" s="662">
        <v>29.78</v>
      </c>
      <c r="N1738" s="661">
        <v>1</v>
      </c>
      <c r="O1738" s="742">
        <v>1</v>
      </c>
      <c r="P1738" s="662"/>
      <c r="Q1738" s="677">
        <v>0</v>
      </c>
      <c r="R1738" s="661"/>
      <c r="S1738" s="677">
        <v>0</v>
      </c>
      <c r="T1738" s="742"/>
      <c r="U1738" s="700">
        <v>0</v>
      </c>
    </row>
    <row r="1739" spans="1:21" ht="14.4" customHeight="1" x14ac:dyDescent="0.3">
      <c r="A1739" s="660">
        <v>11</v>
      </c>
      <c r="B1739" s="661" t="s">
        <v>578</v>
      </c>
      <c r="C1739" s="661">
        <v>89301112</v>
      </c>
      <c r="D1739" s="740" t="s">
        <v>4351</v>
      </c>
      <c r="E1739" s="741" t="s">
        <v>2643</v>
      </c>
      <c r="F1739" s="661" t="s">
        <v>2621</v>
      </c>
      <c r="G1739" s="661" t="s">
        <v>2668</v>
      </c>
      <c r="H1739" s="661" t="s">
        <v>1059</v>
      </c>
      <c r="I1739" s="661" t="s">
        <v>1064</v>
      </c>
      <c r="J1739" s="661" t="s">
        <v>612</v>
      </c>
      <c r="K1739" s="661" t="s">
        <v>613</v>
      </c>
      <c r="L1739" s="662">
        <v>96.63</v>
      </c>
      <c r="M1739" s="662">
        <v>2512.38</v>
      </c>
      <c r="N1739" s="661">
        <v>26</v>
      </c>
      <c r="O1739" s="742">
        <v>23</v>
      </c>
      <c r="P1739" s="662">
        <v>966.3</v>
      </c>
      <c r="Q1739" s="677">
        <v>0.38461538461538458</v>
      </c>
      <c r="R1739" s="661">
        <v>10</v>
      </c>
      <c r="S1739" s="677">
        <v>0.38461538461538464</v>
      </c>
      <c r="T1739" s="742">
        <v>8</v>
      </c>
      <c r="U1739" s="700">
        <v>0.34782608695652173</v>
      </c>
    </row>
    <row r="1740" spans="1:21" ht="14.4" customHeight="1" x14ac:dyDescent="0.3">
      <c r="A1740" s="660">
        <v>11</v>
      </c>
      <c r="B1740" s="661" t="s">
        <v>578</v>
      </c>
      <c r="C1740" s="661">
        <v>89301112</v>
      </c>
      <c r="D1740" s="740" t="s">
        <v>4351</v>
      </c>
      <c r="E1740" s="741" t="s">
        <v>2643</v>
      </c>
      <c r="F1740" s="661" t="s">
        <v>2621</v>
      </c>
      <c r="G1740" s="661" t="s">
        <v>2668</v>
      </c>
      <c r="H1740" s="661" t="s">
        <v>1059</v>
      </c>
      <c r="I1740" s="661" t="s">
        <v>1064</v>
      </c>
      <c r="J1740" s="661" t="s">
        <v>612</v>
      </c>
      <c r="K1740" s="661" t="s">
        <v>613</v>
      </c>
      <c r="L1740" s="662">
        <v>59.55</v>
      </c>
      <c r="M1740" s="662">
        <v>357.29999999999995</v>
      </c>
      <c r="N1740" s="661">
        <v>6</v>
      </c>
      <c r="O1740" s="742">
        <v>6</v>
      </c>
      <c r="P1740" s="662">
        <v>119.1</v>
      </c>
      <c r="Q1740" s="677">
        <v>0.33333333333333337</v>
      </c>
      <c r="R1740" s="661">
        <v>2</v>
      </c>
      <c r="S1740" s="677">
        <v>0.33333333333333331</v>
      </c>
      <c r="T1740" s="742">
        <v>2</v>
      </c>
      <c r="U1740" s="700">
        <v>0.33333333333333331</v>
      </c>
    </row>
    <row r="1741" spans="1:21" ht="14.4" customHeight="1" x14ac:dyDescent="0.3">
      <c r="A1741" s="660">
        <v>11</v>
      </c>
      <c r="B1741" s="661" t="s">
        <v>578</v>
      </c>
      <c r="C1741" s="661">
        <v>89301112</v>
      </c>
      <c r="D1741" s="740" t="s">
        <v>4351</v>
      </c>
      <c r="E1741" s="741" t="s">
        <v>2643</v>
      </c>
      <c r="F1741" s="661" t="s">
        <v>2621</v>
      </c>
      <c r="G1741" s="661" t="s">
        <v>2668</v>
      </c>
      <c r="H1741" s="661" t="s">
        <v>1059</v>
      </c>
      <c r="I1741" s="661" t="s">
        <v>1064</v>
      </c>
      <c r="J1741" s="661" t="s">
        <v>612</v>
      </c>
      <c r="K1741" s="661" t="s">
        <v>613</v>
      </c>
      <c r="L1741" s="662">
        <v>50.62</v>
      </c>
      <c r="M1741" s="662">
        <v>101.24</v>
      </c>
      <c r="N1741" s="661">
        <v>2</v>
      </c>
      <c r="O1741" s="742">
        <v>2</v>
      </c>
      <c r="P1741" s="662"/>
      <c r="Q1741" s="677">
        <v>0</v>
      </c>
      <c r="R1741" s="661"/>
      <c r="S1741" s="677">
        <v>0</v>
      </c>
      <c r="T1741" s="742"/>
      <c r="U1741" s="700">
        <v>0</v>
      </c>
    </row>
    <row r="1742" spans="1:21" ht="14.4" customHeight="1" x14ac:dyDescent="0.3">
      <c r="A1742" s="660">
        <v>11</v>
      </c>
      <c r="B1742" s="661" t="s">
        <v>578</v>
      </c>
      <c r="C1742" s="661">
        <v>89301112</v>
      </c>
      <c r="D1742" s="740" t="s">
        <v>4351</v>
      </c>
      <c r="E1742" s="741" t="s">
        <v>2643</v>
      </c>
      <c r="F1742" s="661" t="s">
        <v>2621</v>
      </c>
      <c r="G1742" s="661" t="s">
        <v>2668</v>
      </c>
      <c r="H1742" s="661" t="s">
        <v>1059</v>
      </c>
      <c r="I1742" s="661" t="s">
        <v>3002</v>
      </c>
      <c r="J1742" s="661" t="s">
        <v>612</v>
      </c>
      <c r="K1742" s="661" t="s">
        <v>3003</v>
      </c>
      <c r="L1742" s="662">
        <v>193.26</v>
      </c>
      <c r="M1742" s="662">
        <v>193.26</v>
      </c>
      <c r="N1742" s="661">
        <v>1</v>
      </c>
      <c r="O1742" s="742">
        <v>1</v>
      </c>
      <c r="P1742" s="662"/>
      <c r="Q1742" s="677">
        <v>0</v>
      </c>
      <c r="R1742" s="661"/>
      <c r="S1742" s="677">
        <v>0</v>
      </c>
      <c r="T1742" s="742"/>
      <c r="U1742" s="700">
        <v>0</v>
      </c>
    </row>
    <row r="1743" spans="1:21" ht="14.4" customHeight="1" x14ac:dyDescent="0.3">
      <c r="A1743" s="660">
        <v>11</v>
      </c>
      <c r="B1743" s="661" t="s">
        <v>578</v>
      </c>
      <c r="C1743" s="661">
        <v>89301112</v>
      </c>
      <c r="D1743" s="740" t="s">
        <v>4351</v>
      </c>
      <c r="E1743" s="741" t="s">
        <v>2643</v>
      </c>
      <c r="F1743" s="661" t="s">
        <v>2621</v>
      </c>
      <c r="G1743" s="661" t="s">
        <v>2668</v>
      </c>
      <c r="H1743" s="661" t="s">
        <v>579</v>
      </c>
      <c r="I1743" s="661" t="s">
        <v>3650</v>
      </c>
      <c r="J1743" s="661" t="s">
        <v>3651</v>
      </c>
      <c r="K1743" s="661" t="s">
        <v>3652</v>
      </c>
      <c r="L1743" s="662">
        <v>59.55</v>
      </c>
      <c r="M1743" s="662">
        <v>59.55</v>
      </c>
      <c r="N1743" s="661">
        <v>1</v>
      </c>
      <c r="O1743" s="742">
        <v>1</v>
      </c>
      <c r="P1743" s="662">
        <v>59.55</v>
      </c>
      <c r="Q1743" s="677">
        <v>1</v>
      </c>
      <c r="R1743" s="661">
        <v>1</v>
      </c>
      <c r="S1743" s="677">
        <v>1</v>
      </c>
      <c r="T1743" s="742">
        <v>1</v>
      </c>
      <c r="U1743" s="700">
        <v>1</v>
      </c>
    </row>
    <row r="1744" spans="1:21" ht="14.4" customHeight="1" x14ac:dyDescent="0.3">
      <c r="A1744" s="660">
        <v>11</v>
      </c>
      <c r="B1744" s="661" t="s">
        <v>578</v>
      </c>
      <c r="C1744" s="661">
        <v>89301112</v>
      </c>
      <c r="D1744" s="740" t="s">
        <v>4351</v>
      </c>
      <c r="E1744" s="741" t="s">
        <v>2643</v>
      </c>
      <c r="F1744" s="661" t="s">
        <v>2621</v>
      </c>
      <c r="G1744" s="661" t="s">
        <v>2668</v>
      </c>
      <c r="H1744" s="661" t="s">
        <v>579</v>
      </c>
      <c r="I1744" s="661" t="s">
        <v>611</v>
      </c>
      <c r="J1744" s="661" t="s">
        <v>612</v>
      </c>
      <c r="K1744" s="661" t="s">
        <v>613</v>
      </c>
      <c r="L1744" s="662">
        <v>59.55</v>
      </c>
      <c r="M1744" s="662">
        <v>59.55</v>
      </c>
      <c r="N1744" s="661">
        <v>1</v>
      </c>
      <c r="O1744" s="742">
        <v>1</v>
      </c>
      <c r="P1744" s="662">
        <v>59.55</v>
      </c>
      <c r="Q1744" s="677">
        <v>1</v>
      </c>
      <c r="R1744" s="661">
        <v>1</v>
      </c>
      <c r="S1744" s="677">
        <v>1</v>
      </c>
      <c r="T1744" s="742">
        <v>1</v>
      </c>
      <c r="U1744" s="700">
        <v>1</v>
      </c>
    </row>
    <row r="1745" spans="1:21" ht="14.4" customHeight="1" x14ac:dyDescent="0.3">
      <c r="A1745" s="660">
        <v>11</v>
      </c>
      <c r="B1745" s="661" t="s">
        <v>578</v>
      </c>
      <c r="C1745" s="661">
        <v>89301112</v>
      </c>
      <c r="D1745" s="740" t="s">
        <v>4351</v>
      </c>
      <c r="E1745" s="741" t="s">
        <v>2643</v>
      </c>
      <c r="F1745" s="661" t="s">
        <v>2621</v>
      </c>
      <c r="G1745" s="661" t="s">
        <v>2669</v>
      </c>
      <c r="H1745" s="661" t="s">
        <v>1059</v>
      </c>
      <c r="I1745" s="661" t="s">
        <v>1876</v>
      </c>
      <c r="J1745" s="661" t="s">
        <v>1877</v>
      </c>
      <c r="K1745" s="661" t="s">
        <v>2570</v>
      </c>
      <c r="L1745" s="662">
        <v>69.86</v>
      </c>
      <c r="M1745" s="662">
        <v>69.86</v>
      </c>
      <c r="N1745" s="661">
        <v>1</v>
      </c>
      <c r="O1745" s="742">
        <v>1</v>
      </c>
      <c r="P1745" s="662"/>
      <c r="Q1745" s="677">
        <v>0</v>
      </c>
      <c r="R1745" s="661"/>
      <c r="S1745" s="677">
        <v>0</v>
      </c>
      <c r="T1745" s="742"/>
      <c r="U1745" s="700">
        <v>0</v>
      </c>
    </row>
    <row r="1746" spans="1:21" ht="14.4" customHeight="1" x14ac:dyDescent="0.3">
      <c r="A1746" s="660">
        <v>11</v>
      </c>
      <c r="B1746" s="661" t="s">
        <v>578</v>
      </c>
      <c r="C1746" s="661">
        <v>89301112</v>
      </c>
      <c r="D1746" s="740" t="s">
        <v>4351</v>
      </c>
      <c r="E1746" s="741" t="s">
        <v>2643</v>
      </c>
      <c r="F1746" s="661" t="s">
        <v>2621</v>
      </c>
      <c r="G1746" s="661" t="s">
        <v>3007</v>
      </c>
      <c r="H1746" s="661" t="s">
        <v>579</v>
      </c>
      <c r="I1746" s="661" t="s">
        <v>3008</v>
      </c>
      <c r="J1746" s="661" t="s">
        <v>836</v>
      </c>
      <c r="K1746" s="661" t="s">
        <v>3009</v>
      </c>
      <c r="L1746" s="662">
        <v>202.25</v>
      </c>
      <c r="M1746" s="662">
        <v>809</v>
      </c>
      <c r="N1746" s="661">
        <v>4</v>
      </c>
      <c r="O1746" s="742">
        <v>3.5</v>
      </c>
      <c r="P1746" s="662"/>
      <c r="Q1746" s="677">
        <v>0</v>
      </c>
      <c r="R1746" s="661"/>
      <c r="S1746" s="677">
        <v>0</v>
      </c>
      <c r="T1746" s="742"/>
      <c r="U1746" s="700">
        <v>0</v>
      </c>
    </row>
    <row r="1747" spans="1:21" ht="14.4" customHeight="1" x14ac:dyDescent="0.3">
      <c r="A1747" s="660">
        <v>11</v>
      </c>
      <c r="B1747" s="661" t="s">
        <v>578</v>
      </c>
      <c r="C1747" s="661">
        <v>89301112</v>
      </c>
      <c r="D1747" s="740" t="s">
        <v>4351</v>
      </c>
      <c r="E1747" s="741" t="s">
        <v>2643</v>
      </c>
      <c r="F1747" s="661" t="s">
        <v>2621</v>
      </c>
      <c r="G1747" s="661" t="s">
        <v>3007</v>
      </c>
      <c r="H1747" s="661" t="s">
        <v>579</v>
      </c>
      <c r="I1747" s="661" t="s">
        <v>3008</v>
      </c>
      <c r="J1747" s="661" t="s">
        <v>836</v>
      </c>
      <c r="K1747" s="661" t="s">
        <v>3009</v>
      </c>
      <c r="L1747" s="662">
        <v>151.38999999999999</v>
      </c>
      <c r="M1747" s="662">
        <v>302.77999999999997</v>
      </c>
      <c r="N1747" s="661">
        <v>2</v>
      </c>
      <c r="O1747" s="742">
        <v>1.5</v>
      </c>
      <c r="P1747" s="662"/>
      <c r="Q1747" s="677">
        <v>0</v>
      </c>
      <c r="R1747" s="661"/>
      <c r="S1747" s="677">
        <v>0</v>
      </c>
      <c r="T1747" s="742"/>
      <c r="U1747" s="700">
        <v>0</v>
      </c>
    </row>
    <row r="1748" spans="1:21" ht="14.4" customHeight="1" x14ac:dyDescent="0.3">
      <c r="A1748" s="660">
        <v>11</v>
      </c>
      <c r="B1748" s="661" t="s">
        <v>578</v>
      </c>
      <c r="C1748" s="661">
        <v>89301112</v>
      </c>
      <c r="D1748" s="740" t="s">
        <v>4351</v>
      </c>
      <c r="E1748" s="741" t="s">
        <v>2643</v>
      </c>
      <c r="F1748" s="661" t="s">
        <v>2621</v>
      </c>
      <c r="G1748" s="661" t="s">
        <v>2674</v>
      </c>
      <c r="H1748" s="661" t="s">
        <v>579</v>
      </c>
      <c r="I1748" s="661" t="s">
        <v>736</v>
      </c>
      <c r="J1748" s="661" t="s">
        <v>2675</v>
      </c>
      <c r="K1748" s="661" t="s">
        <v>2676</v>
      </c>
      <c r="L1748" s="662">
        <v>0</v>
      </c>
      <c r="M1748" s="662">
        <v>0</v>
      </c>
      <c r="N1748" s="661">
        <v>4</v>
      </c>
      <c r="O1748" s="742">
        <v>1.5</v>
      </c>
      <c r="P1748" s="662"/>
      <c r="Q1748" s="677"/>
      <c r="R1748" s="661"/>
      <c r="S1748" s="677">
        <v>0</v>
      </c>
      <c r="T1748" s="742"/>
      <c r="U1748" s="700">
        <v>0</v>
      </c>
    </row>
    <row r="1749" spans="1:21" ht="14.4" customHeight="1" x14ac:dyDescent="0.3">
      <c r="A1749" s="660">
        <v>11</v>
      </c>
      <c r="B1749" s="661" t="s">
        <v>578</v>
      </c>
      <c r="C1749" s="661">
        <v>89301112</v>
      </c>
      <c r="D1749" s="740" t="s">
        <v>4351</v>
      </c>
      <c r="E1749" s="741" t="s">
        <v>2643</v>
      </c>
      <c r="F1749" s="661" t="s">
        <v>2621</v>
      </c>
      <c r="G1749" s="661" t="s">
        <v>4071</v>
      </c>
      <c r="H1749" s="661" t="s">
        <v>579</v>
      </c>
      <c r="I1749" s="661" t="s">
        <v>4072</v>
      </c>
      <c r="J1749" s="661" t="s">
        <v>4073</v>
      </c>
      <c r="K1749" s="661" t="s">
        <v>4074</v>
      </c>
      <c r="L1749" s="662">
        <v>431.12</v>
      </c>
      <c r="M1749" s="662">
        <v>431.12</v>
      </c>
      <c r="N1749" s="661">
        <v>1</v>
      </c>
      <c r="O1749" s="742">
        <v>1</v>
      </c>
      <c r="P1749" s="662"/>
      <c r="Q1749" s="677">
        <v>0</v>
      </c>
      <c r="R1749" s="661"/>
      <c r="S1749" s="677">
        <v>0</v>
      </c>
      <c r="T1749" s="742"/>
      <c r="U1749" s="700">
        <v>0</v>
      </c>
    </row>
    <row r="1750" spans="1:21" ht="14.4" customHeight="1" x14ac:dyDescent="0.3">
      <c r="A1750" s="660">
        <v>11</v>
      </c>
      <c r="B1750" s="661" t="s">
        <v>578</v>
      </c>
      <c r="C1750" s="661">
        <v>89301112</v>
      </c>
      <c r="D1750" s="740" t="s">
        <v>4351</v>
      </c>
      <c r="E1750" s="741" t="s">
        <v>2643</v>
      </c>
      <c r="F1750" s="661" t="s">
        <v>2621</v>
      </c>
      <c r="G1750" s="661" t="s">
        <v>3297</v>
      </c>
      <c r="H1750" s="661" t="s">
        <v>579</v>
      </c>
      <c r="I1750" s="661" t="s">
        <v>3445</v>
      </c>
      <c r="J1750" s="661" t="s">
        <v>1021</v>
      </c>
      <c r="K1750" s="661" t="s">
        <v>2983</v>
      </c>
      <c r="L1750" s="662">
        <v>0</v>
      </c>
      <c r="M1750" s="662">
        <v>0</v>
      </c>
      <c r="N1750" s="661">
        <v>1</v>
      </c>
      <c r="O1750" s="742">
        <v>0.5</v>
      </c>
      <c r="P1750" s="662">
        <v>0</v>
      </c>
      <c r="Q1750" s="677"/>
      <c r="R1750" s="661">
        <v>1</v>
      </c>
      <c r="S1750" s="677">
        <v>1</v>
      </c>
      <c r="T1750" s="742">
        <v>0.5</v>
      </c>
      <c r="U1750" s="700">
        <v>1</v>
      </c>
    </row>
    <row r="1751" spans="1:21" ht="14.4" customHeight="1" x14ac:dyDescent="0.3">
      <c r="A1751" s="660">
        <v>11</v>
      </c>
      <c r="B1751" s="661" t="s">
        <v>578</v>
      </c>
      <c r="C1751" s="661">
        <v>89301112</v>
      </c>
      <c r="D1751" s="740" t="s">
        <v>4351</v>
      </c>
      <c r="E1751" s="741" t="s">
        <v>2643</v>
      </c>
      <c r="F1751" s="661" t="s">
        <v>2621</v>
      </c>
      <c r="G1751" s="661" t="s">
        <v>3784</v>
      </c>
      <c r="H1751" s="661" t="s">
        <v>579</v>
      </c>
      <c r="I1751" s="661" t="s">
        <v>3785</v>
      </c>
      <c r="J1751" s="661" t="s">
        <v>3786</v>
      </c>
      <c r="K1751" s="661" t="s">
        <v>3787</v>
      </c>
      <c r="L1751" s="662">
        <v>85.49</v>
      </c>
      <c r="M1751" s="662">
        <v>341.96</v>
      </c>
      <c r="N1751" s="661">
        <v>4</v>
      </c>
      <c r="O1751" s="742">
        <v>2.5</v>
      </c>
      <c r="P1751" s="662">
        <v>85.49</v>
      </c>
      <c r="Q1751" s="677">
        <v>0.25</v>
      </c>
      <c r="R1751" s="661">
        <v>1</v>
      </c>
      <c r="S1751" s="677">
        <v>0.25</v>
      </c>
      <c r="T1751" s="742">
        <v>1</v>
      </c>
      <c r="U1751" s="700">
        <v>0.4</v>
      </c>
    </row>
    <row r="1752" spans="1:21" ht="14.4" customHeight="1" x14ac:dyDescent="0.3">
      <c r="A1752" s="660">
        <v>11</v>
      </c>
      <c r="B1752" s="661" t="s">
        <v>578</v>
      </c>
      <c r="C1752" s="661">
        <v>89301112</v>
      </c>
      <c r="D1752" s="740" t="s">
        <v>4351</v>
      </c>
      <c r="E1752" s="741" t="s">
        <v>2643</v>
      </c>
      <c r="F1752" s="661" t="s">
        <v>2621</v>
      </c>
      <c r="G1752" s="661" t="s">
        <v>2713</v>
      </c>
      <c r="H1752" s="661" t="s">
        <v>579</v>
      </c>
      <c r="I1752" s="661" t="s">
        <v>4075</v>
      </c>
      <c r="J1752" s="661" t="s">
        <v>4076</v>
      </c>
      <c r="K1752" s="661" t="s">
        <v>2507</v>
      </c>
      <c r="L1752" s="662">
        <v>0</v>
      </c>
      <c r="M1752" s="662">
        <v>0</v>
      </c>
      <c r="N1752" s="661">
        <v>3</v>
      </c>
      <c r="O1752" s="742">
        <v>1</v>
      </c>
      <c r="P1752" s="662"/>
      <c r="Q1752" s="677"/>
      <c r="R1752" s="661"/>
      <c r="S1752" s="677">
        <v>0</v>
      </c>
      <c r="T1752" s="742"/>
      <c r="U1752" s="700">
        <v>0</v>
      </c>
    </row>
    <row r="1753" spans="1:21" ht="14.4" customHeight="1" x14ac:dyDescent="0.3">
      <c r="A1753" s="660">
        <v>11</v>
      </c>
      <c r="B1753" s="661" t="s">
        <v>578</v>
      </c>
      <c r="C1753" s="661">
        <v>89301112</v>
      </c>
      <c r="D1753" s="740" t="s">
        <v>4351</v>
      </c>
      <c r="E1753" s="741" t="s">
        <v>2643</v>
      </c>
      <c r="F1753" s="661" t="s">
        <v>2621</v>
      </c>
      <c r="G1753" s="661" t="s">
        <v>2713</v>
      </c>
      <c r="H1753" s="661" t="s">
        <v>1059</v>
      </c>
      <c r="I1753" s="661" t="s">
        <v>1514</v>
      </c>
      <c r="J1753" s="661" t="s">
        <v>1515</v>
      </c>
      <c r="K1753" s="661" t="s">
        <v>1516</v>
      </c>
      <c r="L1753" s="662">
        <v>32.74</v>
      </c>
      <c r="M1753" s="662">
        <v>98.22</v>
      </c>
      <c r="N1753" s="661">
        <v>3</v>
      </c>
      <c r="O1753" s="742">
        <v>2</v>
      </c>
      <c r="P1753" s="662"/>
      <c r="Q1753" s="677">
        <v>0</v>
      </c>
      <c r="R1753" s="661"/>
      <c r="S1753" s="677">
        <v>0</v>
      </c>
      <c r="T1753" s="742"/>
      <c r="U1753" s="700">
        <v>0</v>
      </c>
    </row>
    <row r="1754" spans="1:21" ht="14.4" customHeight="1" x14ac:dyDescent="0.3">
      <c r="A1754" s="660">
        <v>11</v>
      </c>
      <c r="B1754" s="661" t="s">
        <v>578</v>
      </c>
      <c r="C1754" s="661">
        <v>89301112</v>
      </c>
      <c r="D1754" s="740" t="s">
        <v>4351</v>
      </c>
      <c r="E1754" s="741" t="s">
        <v>2643</v>
      </c>
      <c r="F1754" s="661" t="s">
        <v>2621</v>
      </c>
      <c r="G1754" s="661" t="s">
        <v>2713</v>
      </c>
      <c r="H1754" s="661" t="s">
        <v>579</v>
      </c>
      <c r="I1754" s="661" t="s">
        <v>4077</v>
      </c>
      <c r="J1754" s="661" t="s">
        <v>4078</v>
      </c>
      <c r="K1754" s="661" t="s">
        <v>4079</v>
      </c>
      <c r="L1754" s="662">
        <v>32.74</v>
      </c>
      <c r="M1754" s="662">
        <v>65.48</v>
      </c>
      <c r="N1754" s="661">
        <v>2</v>
      </c>
      <c r="O1754" s="742">
        <v>1</v>
      </c>
      <c r="P1754" s="662">
        <v>65.48</v>
      </c>
      <c r="Q1754" s="677">
        <v>1</v>
      </c>
      <c r="R1754" s="661">
        <v>2</v>
      </c>
      <c r="S1754" s="677">
        <v>1</v>
      </c>
      <c r="T1754" s="742">
        <v>1</v>
      </c>
      <c r="U1754" s="700">
        <v>1</v>
      </c>
    </row>
    <row r="1755" spans="1:21" ht="14.4" customHeight="1" x14ac:dyDescent="0.3">
      <c r="A1755" s="660">
        <v>11</v>
      </c>
      <c r="B1755" s="661" t="s">
        <v>578</v>
      </c>
      <c r="C1755" s="661">
        <v>89301112</v>
      </c>
      <c r="D1755" s="740" t="s">
        <v>4351</v>
      </c>
      <c r="E1755" s="741" t="s">
        <v>2643</v>
      </c>
      <c r="F1755" s="661" t="s">
        <v>2621</v>
      </c>
      <c r="G1755" s="661" t="s">
        <v>2713</v>
      </c>
      <c r="H1755" s="661" t="s">
        <v>579</v>
      </c>
      <c r="I1755" s="661" t="s">
        <v>3446</v>
      </c>
      <c r="J1755" s="661" t="s">
        <v>3301</v>
      </c>
      <c r="K1755" s="661" t="s">
        <v>2894</v>
      </c>
      <c r="L1755" s="662">
        <v>314.33999999999997</v>
      </c>
      <c r="M1755" s="662">
        <v>1886.04</v>
      </c>
      <c r="N1755" s="661">
        <v>6</v>
      </c>
      <c r="O1755" s="742">
        <v>3</v>
      </c>
      <c r="P1755" s="662"/>
      <c r="Q1755" s="677">
        <v>0</v>
      </c>
      <c r="R1755" s="661"/>
      <c r="S1755" s="677">
        <v>0</v>
      </c>
      <c r="T1755" s="742"/>
      <c r="U1755" s="700">
        <v>0</v>
      </c>
    </row>
    <row r="1756" spans="1:21" ht="14.4" customHeight="1" x14ac:dyDescent="0.3">
      <c r="A1756" s="660">
        <v>11</v>
      </c>
      <c r="B1756" s="661" t="s">
        <v>578</v>
      </c>
      <c r="C1756" s="661">
        <v>89301112</v>
      </c>
      <c r="D1756" s="740" t="s">
        <v>4351</v>
      </c>
      <c r="E1756" s="741" t="s">
        <v>2643</v>
      </c>
      <c r="F1756" s="661" t="s">
        <v>2621</v>
      </c>
      <c r="G1756" s="661" t="s">
        <v>2713</v>
      </c>
      <c r="H1756" s="661" t="s">
        <v>1059</v>
      </c>
      <c r="I1756" s="661" t="s">
        <v>1111</v>
      </c>
      <c r="J1756" s="661" t="s">
        <v>1112</v>
      </c>
      <c r="K1756" s="661" t="s">
        <v>2507</v>
      </c>
      <c r="L1756" s="662">
        <v>98.23</v>
      </c>
      <c r="M1756" s="662">
        <v>98.23</v>
      </c>
      <c r="N1756" s="661">
        <v>1</v>
      </c>
      <c r="O1756" s="742">
        <v>1</v>
      </c>
      <c r="P1756" s="662"/>
      <c r="Q1756" s="677">
        <v>0</v>
      </c>
      <c r="R1756" s="661"/>
      <c r="S1756" s="677">
        <v>0</v>
      </c>
      <c r="T1756" s="742"/>
      <c r="U1756" s="700">
        <v>0</v>
      </c>
    </row>
    <row r="1757" spans="1:21" ht="14.4" customHeight="1" x14ac:dyDescent="0.3">
      <c r="A1757" s="660">
        <v>11</v>
      </c>
      <c r="B1757" s="661" t="s">
        <v>578</v>
      </c>
      <c r="C1757" s="661">
        <v>89301112</v>
      </c>
      <c r="D1757" s="740" t="s">
        <v>4351</v>
      </c>
      <c r="E1757" s="741" t="s">
        <v>2643</v>
      </c>
      <c r="F1757" s="661" t="s">
        <v>2621</v>
      </c>
      <c r="G1757" s="661" t="s">
        <v>2713</v>
      </c>
      <c r="H1757" s="661" t="s">
        <v>579</v>
      </c>
      <c r="I1757" s="661" t="s">
        <v>4080</v>
      </c>
      <c r="J1757" s="661" t="s">
        <v>4081</v>
      </c>
      <c r="K1757" s="661" t="s">
        <v>4082</v>
      </c>
      <c r="L1757" s="662">
        <v>0</v>
      </c>
      <c r="M1757" s="662">
        <v>0</v>
      </c>
      <c r="N1757" s="661">
        <v>1</v>
      </c>
      <c r="O1757" s="742">
        <v>1</v>
      </c>
      <c r="P1757" s="662"/>
      <c r="Q1757" s="677"/>
      <c r="R1757" s="661"/>
      <c r="S1757" s="677">
        <v>0</v>
      </c>
      <c r="T1757" s="742"/>
      <c r="U1757" s="700">
        <v>0</v>
      </c>
    </row>
    <row r="1758" spans="1:21" ht="14.4" customHeight="1" x14ac:dyDescent="0.3">
      <c r="A1758" s="660">
        <v>11</v>
      </c>
      <c r="B1758" s="661" t="s">
        <v>578</v>
      </c>
      <c r="C1758" s="661">
        <v>89301112</v>
      </c>
      <c r="D1758" s="740" t="s">
        <v>4351</v>
      </c>
      <c r="E1758" s="741" t="s">
        <v>2643</v>
      </c>
      <c r="F1758" s="661" t="s">
        <v>2621</v>
      </c>
      <c r="G1758" s="661" t="s">
        <v>2713</v>
      </c>
      <c r="H1758" s="661" t="s">
        <v>579</v>
      </c>
      <c r="I1758" s="661" t="s">
        <v>3300</v>
      </c>
      <c r="J1758" s="661" t="s">
        <v>3301</v>
      </c>
      <c r="K1758" s="661" t="s">
        <v>2894</v>
      </c>
      <c r="L1758" s="662">
        <v>314.33999999999997</v>
      </c>
      <c r="M1758" s="662">
        <v>1257.3599999999999</v>
      </c>
      <c r="N1758" s="661">
        <v>4</v>
      </c>
      <c r="O1758" s="742">
        <v>2</v>
      </c>
      <c r="P1758" s="662"/>
      <c r="Q1758" s="677">
        <v>0</v>
      </c>
      <c r="R1758" s="661"/>
      <c r="S1758" s="677">
        <v>0</v>
      </c>
      <c r="T1758" s="742"/>
      <c r="U1758" s="700">
        <v>0</v>
      </c>
    </row>
    <row r="1759" spans="1:21" ht="14.4" customHeight="1" x14ac:dyDescent="0.3">
      <c r="A1759" s="660">
        <v>11</v>
      </c>
      <c r="B1759" s="661" t="s">
        <v>578</v>
      </c>
      <c r="C1759" s="661">
        <v>89301112</v>
      </c>
      <c r="D1759" s="740" t="s">
        <v>4351</v>
      </c>
      <c r="E1759" s="741" t="s">
        <v>2643</v>
      </c>
      <c r="F1759" s="661" t="s">
        <v>2621</v>
      </c>
      <c r="G1759" s="661" t="s">
        <v>2713</v>
      </c>
      <c r="H1759" s="661" t="s">
        <v>579</v>
      </c>
      <c r="I1759" s="661" t="s">
        <v>4083</v>
      </c>
      <c r="J1759" s="661" t="s">
        <v>4084</v>
      </c>
      <c r="K1759" s="661" t="s">
        <v>4085</v>
      </c>
      <c r="L1759" s="662">
        <v>0</v>
      </c>
      <c r="M1759" s="662">
        <v>0</v>
      </c>
      <c r="N1759" s="661">
        <v>1</v>
      </c>
      <c r="O1759" s="742">
        <v>1</v>
      </c>
      <c r="P1759" s="662"/>
      <c r="Q1759" s="677"/>
      <c r="R1759" s="661"/>
      <c r="S1759" s="677">
        <v>0</v>
      </c>
      <c r="T1759" s="742"/>
      <c r="U1759" s="700">
        <v>0</v>
      </c>
    </row>
    <row r="1760" spans="1:21" ht="14.4" customHeight="1" x14ac:dyDescent="0.3">
      <c r="A1760" s="660">
        <v>11</v>
      </c>
      <c r="B1760" s="661" t="s">
        <v>578</v>
      </c>
      <c r="C1760" s="661">
        <v>89301112</v>
      </c>
      <c r="D1760" s="740" t="s">
        <v>4351</v>
      </c>
      <c r="E1760" s="741" t="s">
        <v>2643</v>
      </c>
      <c r="F1760" s="661" t="s">
        <v>2621</v>
      </c>
      <c r="G1760" s="661" t="s">
        <v>2713</v>
      </c>
      <c r="H1760" s="661" t="s">
        <v>579</v>
      </c>
      <c r="I1760" s="661" t="s">
        <v>4086</v>
      </c>
      <c r="J1760" s="661" t="s">
        <v>4076</v>
      </c>
      <c r="K1760" s="661" t="s">
        <v>4087</v>
      </c>
      <c r="L1760" s="662">
        <v>0</v>
      </c>
      <c r="M1760" s="662">
        <v>0</v>
      </c>
      <c r="N1760" s="661">
        <v>1</v>
      </c>
      <c r="O1760" s="742">
        <v>1</v>
      </c>
      <c r="P1760" s="662"/>
      <c r="Q1760" s="677"/>
      <c r="R1760" s="661"/>
      <c r="S1760" s="677">
        <v>0</v>
      </c>
      <c r="T1760" s="742"/>
      <c r="U1760" s="700">
        <v>0</v>
      </c>
    </row>
    <row r="1761" spans="1:21" ht="14.4" customHeight="1" x14ac:dyDescent="0.3">
      <c r="A1761" s="660">
        <v>11</v>
      </c>
      <c r="B1761" s="661" t="s">
        <v>578</v>
      </c>
      <c r="C1761" s="661">
        <v>89301112</v>
      </c>
      <c r="D1761" s="740" t="s">
        <v>4351</v>
      </c>
      <c r="E1761" s="741" t="s">
        <v>2643</v>
      </c>
      <c r="F1761" s="661" t="s">
        <v>2621</v>
      </c>
      <c r="G1761" s="661" t="s">
        <v>2848</v>
      </c>
      <c r="H1761" s="661" t="s">
        <v>579</v>
      </c>
      <c r="I1761" s="661" t="s">
        <v>1718</v>
      </c>
      <c r="J1761" s="661" t="s">
        <v>1719</v>
      </c>
      <c r="K1761" s="661" t="s">
        <v>881</v>
      </c>
      <c r="L1761" s="662">
        <v>78.64</v>
      </c>
      <c r="M1761" s="662">
        <v>157.28</v>
      </c>
      <c r="N1761" s="661">
        <v>2</v>
      </c>
      <c r="O1761" s="742">
        <v>1</v>
      </c>
      <c r="P1761" s="662">
        <v>157.28</v>
      </c>
      <c r="Q1761" s="677">
        <v>1</v>
      </c>
      <c r="R1761" s="661">
        <v>2</v>
      </c>
      <c r="S1761" s="677">
        <v>1</v>
      </c>
      <c r="T1761" s="742">
        <v>1</v>
      </c>
      <c r="U1761" s="700">
        <v>1</v>
      </c>
    </row>
    <row r="1762" spans="1:21" ht="14.4" customHeight="1" x14ac:dyDescent="0.3">
      <c r="A1762" s="660">
        <v>11</v>
      </c>
      <c r="B1762" s="661" t="s">
        <v>578</v>
      </c>
      <c r="C1762" s="661">
        <v>89301112</v>
      </c>
      <c r="D1762" s="740" t="s">
        <v>4351</v>
      </c>
      <c r="E1762" s="741" t="s">
        <v>2643</v>
      </c>
      <c r="F1762" s="661" t="s">
        <v>2621</v>
      </c>
      <c r="G1762" s="661" t="s">
        <v>2848</v>
      </c>
      <c r="H1762" s="661" t="s">
        <v>579</v>
      </c>
      <c r="I1762" s="661" t="s">
        <v>2849</v>
      </c>
      <c r="J1762" s="661" t="s">
        <v>2850</v>
      </c>
      <c r="K1762" s="661" t="s">
        <v>881</v>
      </c>
      <c r="L1762" s="662">
        <v>154.33000000000001</v>
      </c>
      <c r="M1762" s="662">
        <v>617.32000000000005</v>
      </c>
      <c r="N1762" s="661">
        <v>4</v>
      </c>
      <c r="O1762" s="742">
        <v>4</v>
      </c>
      <c r="P1762" s="662"/>
      <c r="Q1762" s="677">
        <v>0</v>
      </c>
      <c r="R1762" s="661"/>
      <c r="S1762" s="677">
        <v>0</v>
      </c>
      <c r="T1762" s="742"/>
      <c r="U1762" s="700">
        <v>0</v>
      </c>
    </row>
    <row r="1763" spans="1:21" ht="14.4" customHeight="1" x14ac:dyDescent="0.3">
      <c r="A1763" s="660">
        <v>11</v>
      </c>
      <c r="B1763" s="661" t="s">
        <v>578</v>
      </c>
      <c r="C1763" s="661">
        <v>89301112</v>
      </c>
      <c r="D1763" s="740" t="s">
        <v>4351</v>
      </c>
      <c r="E1763" s="741" t="s">
        <v>2643</v>
      </c>
      <c r="F1763" s="661" t="s">
        <v>2621</v>
      </c>
      <c r="G1763" s="661" t="s">
        <v>2848</v>
      </c>
      <c r="H1763" s="661" t="s">
        <v>579</v>
      </c>
      <c r="I1763" s="661" t="s">
        <v>2849</v>
      </c>
      <c r="J1763" s="661" t="s">
        <v>2850</v>
      </c>
      <c r="K1763" s="661" t="s">
        <v>881</v>
      </c>
      <c r="L1763" s="662">
        <v>78.64</v>
      </c>
      <c r="M1763" s="662">
        <v>157.28</v>
      </c>
      <c r="N1763" s="661">
        <v>2</v>
      </c>
      <c r="O1763" s="742">
        <v>2</v>
      </c>
      <c r="P1763" s="662">
        <v>78.64</v>
      </c>
      <c r="Q1763" s="677">
        <v>0.5</v>
      </c>
      <c r="R1763" s="661">
        <v>1</v>
      </c>
      <c r="S1763" s="677">
        <v>0.5</v>
      </c>
      <c r="T1763" s="742">
        <v>1</v>
      </c>
      <c r="U1763" s="700">
        <v>0.5</v>
      </c>
    </row>
    <row r="1764" spans="1:21" ht="14.4" customHeight="1" x14ac:dyDescent="0.3">
      <c r="A1764" s="660">
        <v>11</v>
      </c>
      <c r="B1764" s="661" t="s">
        <v>578</v>
      </c>
      <c r="C1764" s="661">
        <v>89301112</v>
      </c>
      <c r="D1764" s="740" t="s">
        <v>4351</v>
      </c>
      <c r="E1764" s="741" t="s">
        <v>2643</v>
      </c>
      <c r="F1764" s="661" t="s">
        <v>2621</v>
      </c>
      <c r="G1764" s="661" t="s">
        <v>2848</v>
      </c>
      <c r="H1764" s="661" t="s">
        <v>579</v>
      </c>
      <c r="I1764" s="661" t="s">
        <v>4088</v>
      </c>
      <c r="J1764" s="661" t="s">
        <v>2850</v>
      </c>
      <c r="K1764" s="661" t="s">
        <v>684</v>
      </c>
      <c r="L1764" s="662">
        <v>0</v>
      </c>
      <c r="M1764" s="662">
        <v>0</v>
      </c>
      <c r="N1764" s="661">
        <v>3</v>
      </c>
      <c r="O1764" s="742">
        <v>1</v>
      </c>
      <c r="P1764" s="662"/>
      <c r="Q1764" s="677"/>
      <c r="R1764" s="661"/>
      <c r="S1764" s="677">
        <v>0</v>
      </c>
      <c r="T1764" s="742"/>
      <c r="U1764" s="700">
        <v>0</v>
      </c>
    </row>
    <row r="1765" spans="1:21" ht="14.4" customHeight="1" x14ac:dyDescent="0.3">
      <c r="A1765" s="660">
        <v>11</v>
      </c>
      <c r="B1765" s="661" t="s">
        <v>578</v>
      </c>
      <c r="C1765" s="661">
        <v>89301112</v>
      </c>
      <c r="D1765" s="740" t="s">
        <v>4351</v>
      </c>
      <c r="E1765" s="741" t="s">
        <v>2643</v>
      </c>
      <c r="F1765" s="661" t="s">
        <v>2621</v>
      </c>
      <c r="G1765" s="661" t="s">
        <v>2848</v>
      </c>
      <c r="H1765" s="661" t="s">
        <v>579</v>
      </c>
      <c r="I1765" s="661" t="s">
        <v>4088</v>
      </c>
      <c r="J1765" s="661" t="s">
        <v>2850</v>
      </c>
      <c r="K1765" s="661" t="s">
        <v>684</v>
      </c>
      <c r="L1765" s="662">
        <v>157.27000000000001</v>
      </c>
      <c r="M1765" s="662">
        <v>314.54000000000002</v>
      </c>
      <c r="N1765" s="661">
        <v>2</v>
      </c>
      <c r="O1765" s="742">
        <v>1</v>
      </c>
      <c r="P1765" s="662"/>
      <c r="Q1765" s="677">
        <v>0</v>
      </c>
      <c r="R1765" s="661"/>
      <c r="S1765" s="677">
        <v>0</v>
      </c>
      <c r="T1765" s="742"/>
      <c r="U1765" s="700">
        <v>0</v>
      </c>
    </row>
    <row r="1766" spans="1:21" ht="14.4" customHeight="1" x14ac:dyDescent="0.3">
      <c r="A1766" s="660">
        <v>11</v>
      </c>
      <c r="B1766" s="661" t="s">
        <v>578</v>
      </c>
      <c r="C1766" s="661">
        <v>89301112</v>
      </c>
      <c r="D1766" s="740" t="s">
        <v>4351</v>
      </c>
      <c r="E1766" s="741" t="s">
        <v>2643</v>
      </c>
      <c r="F1766" s="661" t="s">
        <v>2621</v>
      </c>
      <c r="G1766" s="661" t="s">
        <v>2848</v>
      </c>
      <c r="H1766" s="661" t="s">
        <v>579</v>
      </c>
      <c r="I1766" s="661" t="s">
        <v>4089</v>
      </c>
      <c r="J1766" s="661" t="s">
        <v>2850</v>
      </c>
      <c r="K1766" s="661" t="s">
        <v>881</v>
      </c>
      <c r="L1766" s="662">
        <v>78.64</v>
      </c>
      <c r="M1766" s="662">
        <v>235.92000000000002</v>
      </c>
      <c r="N1766" s="661">
        <v>3</v>
      </c>
      <c r="O1766" s="742">
        <v>1</v>
      </c>
      <c r="P1766" s="662"/>
      <c r="Q1766" s="677">
        <v>0</v>
      </c>
      <c r="R1766" s="661"/>
      <c r="S1766" s="677">
        <v>0</v>
      </c>
      <c r="T1766" s="742"/>
      <c r="U1766" s="700">
        <v>0</v>
      </c>
    </row>
    <row r="1767" spans="1:21" ht="14.4" customHeight="1" x14ac:dyDescent="0.3">
      <c r="A1767" s="660">
        <v>11</v>
      </c>
      <c r="B1767" s="661" t="s">
        <v>578</v>
      </c>
      <c r="C1767" s="661">
        <v>89301112</v>
      </c>
      <c r="D1767" s="740" t="s">
        <v>4351</v>
      </c>
      <c r="E1767" s="741" t="s">
        <v>2643</v>
      </c>
      <c r="F1767" s="661" t="s">
        <v>2621</v>
      </c>
      <c r="G1767" s="661" t="s">
        <v>4090</v>
      </c>
      <c r="H1767" s="661" t="s">
        <v>579</v>
      </c>
      <c r="I1767" s="661" t="s">
        <v>4091</v>
      </c>
      <c r="J1767" s="661" t="s">
        <v>4092</v>
      </c>
      <c r="K1767" s="661" t="s">
        <v>4093</v>
      </c>
      <c r="L1767" s="662">
        <v>123.29</v>
      </c>
      <c r="M1767" s="662">
        <v>246.58</v>
      </c>
      <c r="N1767" s="661">
        <v>2</v>
      </c>
      <c r="O1767" s="742">
        <v>1</v>
      </c>
      <c r="P1767" s="662"/>
      <c r="Q1767" s="677">
        <v>0</v>
      </c>
      <c r="R1767" s="661"/>
      <c r="S1767" s="677">
        <v>0</v>
      </c>
      <c r="T1767" s="742"/>
      <c r="U1767" s="700">
        <v>0</v>
      </c>
    </row>
    <row r="1768" spans="1:21" ht="14.4" customHeight="1" x14ac:dyDescent="0.3">
      <c r="A1768" s="660">
        <v>11</v>
      </c>
      <c r="B1768" s="661" t="s">
        <v>578</v>
      </c>
      <c r="C1768" s="661">
        <v>89301112</v>
      </c>
      <c r="D1768" s="740" t="s">
        <v>4351</v>
      </c>
      <c r="E1768" s="741" t="s">
        <v>2643</v>
      </c>
      <c r="F1768" s="661" t="s">
        <v>2622</v>
      </c>
      <c r="G1768" s="661" t="s">
        <v>2895</v>
      </c>
      <c r="H1768" s="661" t="s">
        <v>579</v>
      </c>
      <c r="I1768" s="661" t="s">
        <v>3244</v>
      </c>
      <c r="J1768" s="661" t="s">
        <v>3245</v>
      </c>
      <c r="K1768" s="661" t="s">
        <v>3037</v>
      </c>
      <c r="L1768" s="662">
        <v>300</v>
      </c>
      <c r="M1768" s="662">
        <v>300</v>
      </c>
      <c r="N1768" s="661">
        <v>1</v>
      </c>
      <c r="O1768" s="742">
        <v>1</v>
      </c>
      <c r="P1768" s="662"/>
      <c r="Q1768" s="677">
        <v>0</v>
      </c>
      <c r="R1768" s="661"/>
      <c r="S1768" s="677">
        <v>0</v>
      </c>
      <c r="T1768" s="742"/>
      <c r="U1768" s="700">
        <v>0</v>
      </c>
    </row>
    <row r="1769" spans="1:21" ht="14.4" customHeight="1" x14ac:dyDescent="0.3">
      <c r="A1769" s="660">
        <v>11</v>
      </c>
      <c r="B1769" s="661" t="s">
        <v>578</v>
      </c>
      <c r="C1769" s="661">
        <v>89301112</v>
      </c>
      <c r="D1769" s="740" t="s">
        <v>4351</v>
      </c>
      <c r="E1769" s="741" t="s">
        <v>2643</v>
      </c>
      <c r="F1769" s="661" t="s">
        <v>2622</v>
      </c>
      <c r="G1769" s="661" t="s">
        <v>2895</v>
      </c>
      <c r="H1769" s="661" t="s">
        <v>579</v>
      </c>
      <c r="I1769" s="661" t="s">
        <v>2896</v>
      </c>
      <c r="J1769" s="661" t="s">
        <v>2897</v>
      </c>
      <c r="K1769" s="661" t="s">
        <v>2898</v>
      </c>
      <c r="L1769" s="662">
        <v>0</v>
      </c>
      <c r="M1769" s="662">
        <v>0</v>
      </c>
      <c r="N1769" s="661">
        <v>28</v>
      </c>
      <c r="O1769" s="742">
        <v>26</v>
      </c>
      <c r="P1769" s="662"/>
      <c r="Q1769" s="677"/>
      <c r="R1769" s="661"/>
      <c r="S1769" s="677">
        <v>0</v>
      </c>
      <c r="T1769" s="742"/>
      <c r="U1769" s="700">
        <v>0</v>
      </c>
    </row>
    <row r="1770" spans="1:21" ht="14.4" customHeight="1" x14ac:dyDescent="0.3">
      <c r="A1770" s="660">
        <v>11</v>
      </c>
      <c r="B1770" s="661" t="s">
        <v>578</v>
      </c>
      <c r="C1770" s="661">
        <v>89301112</v>
      </c>
      <c r="D1770" s="740" t="s">
        <v>4351</v>
      </c>
      <c r="E1770" s="741" t="s">
        <v>2643</v>
      </c>
      <c r="F1770" s="661" t="s">
        <v>2622</v>
      </c>
      <c r="G1770" s="661" t="s">
        <v>2899</v>
      </c>
      <c r="H1770" s="661" t="s">
        <v>579</v>
      </c>
      <c r="I1770" s="661" t="s">
        <v>2900</v>
      </c>
      <c r="J1770" s="661" t="s">
        <v>2901</v>
      </c>
      <c r="K1770" s="661" t="s">
        <v>2902</v>
      </c>
      <c r="L1770" s="662">
        <v>186.96</v>
      </c>
      <c r="M1770" s="662">
        <v>373.92</v>
      </c>
      <c r="N1770" s="661">
        <v>2</v>
      </c>
      <c r="O1770" s="742">
        <v>2</v>
      </c>
      <c r="P1770" s="662">
        <v>186.96</v>
      </c>
      <c r="Q1770" s="677">
        <v>0.5</v>
      </c>
      <c r="R1770" s="661">
        <v>1</v>
      </c>
      <c r="S1770" s="677">
        <v>0.5</v>
      </c>
      <c r="T1770" s="742">
        <v>1</v>
      </c>
      <c r="U1770" s="700">
        <v>0.5</v>
      </c>
    </row>
    <row r="1771" spans="1:21" ht="14.4" customHeight="1" x14ac:dyDescent="0.3">
      <c r="A1771" s="660">
        <v>11</v>
      </c>
      <c r="B1771" s="661" t="s">
        <v>578</v>
      </c>
      <c r="C1771" s="661">
        <v>89301112</v>
      </c>
      <c r="D1771" s="740" t="s">
        <v>4351</v>
      </c>
      <c r="E1771" s="741" t="s">
        <v>2643</v>
      </c>
      <c r="F1771" s="661" t="s">
        <v>2622</v>
      </c>
      <c r="G1771" s="661" t="s">
        <v>2899</v>
      </c>
      <c r="H1771" s="661" t="s">
        <v>579</v>
      </c>
      <c r="I1771" s="661" t="s">
        <v>2903</v>
      </c>
      <c r="J1771" s="661" t="s">
        <v>2904</v>
      </c>
      <c r="K1771" s="661" t="s">
        <v>2905</v>
      </c>
      <c r="L1771" s="662">
        <v>35.75</v>
      </c>
      <c r="M1771" s="662">
        <v>35.75</v>
      </c>
      <c r="N1771" s="661">
        <v>1</v>
      </c>
      <c r="O1771" s="742">
        <v>1</v>
      </c>
      <c r="P1771" s="662">
        <v>35.75</v>
      </c>
      <c r="Q1771" s="677">
        <v>1</v>
      </c>
      <c r="R1771" s="661">
        <v>1</v>
      </c>
      <c r="S1771" s="677">
        <v>1</v>
      </c>
      <c r="T1771" s="742">
        <v>1</v>
      </c>
      <c r="U1771" s="700">
        <v>1</v>
      </c>
    </row>
    <row r="1772" spans="1:21" ht="14.4" customHeight="1" x14ac:dyDescent="0.3">
      <c r="A1772" s="660">
        <v>11</v>
      </c>
      <c r="B1772" s="661" t="s">
        <v>578</v>
      </c>
      <c r="C1772" s="661">
        <v>89301112</v>
      </c>
      <c r="D1772" s="740" t="s">
        <v>4351</v>
      </c>
      <c r="E1772" s="741" t="s">
        <v>2643</v>
      </c>
      <c r="F1772" s="661" t="s">
        <v>2622</v>
      </c>
      <c r="G1772" s="661" t="s">
        <v>2677</v>
      </c>
      <c r="H1772" s="661" t="s">
        <v>579</v>
      </c>
      <c r="I1772" s="661" t="s">
        <v>3621</v>
      </c>
      <c r="J1772" s="661" t="s">
        <v>3622</v>
      </c>
      <c r="K1772" s="661" t="s">
        <v>3623</v>
      </c>
      <c r="L1772" s="662">
        <v>190</v>
      </c>
      <c r="M1772" s="662">
        <v>760</v>
      </c>
      <c r="N1772" s="661">
        <v>4</v>
      </c>
      <c r="O1772" s="742">
        <v>2</v>
      </c>
      <c r="P1772" s="662">
        <v>760</v>
      </c>
      <c r="Q1772" s="677">
        <v>1</v>
      </c>
      <c r="R1772" s="661">
        <v>4</v>
      </c>
      <c r="S1772" s="677">
        <v>1</v>
      </c>
      <c r="T1772" s="742">
        <v>2</v>
      </c>
      <c r="U1772" s="700">
        <v>1</v>
      </c>
    </row>
    <row r="1773" spans="1:21" ht="14.4" customHeight="1" x14ac:dyDescent="0.3">
      <c r="A1773" s="660">
        <v>11</v>
      </c>
      <c r="B1773" s="661" t="s">
        <v>578</v>
      </c>
      <c r="C1773" s="661">
        <v>89301112</v>
      </c>
      <c r="D1773" s="740" t="s">
        <v>4351</v>
      </c>
      <c r="E1773" s="741" t="s">
        <v>2643</v>
      </c>
      <c r="F1773" s="661" t="s">
        <v>2622</v>
      </c>
      <c r="G1773" s="661" t="s">
        <v>2677</v>
      </c>
      <c r="H1773" s="661" t="s">
        <v>579</v>
      </c>
      <c r="I1773" s="661" t="s">
        <v>4046</v>
      </c>
      <c r="J1773" s="661" t="s">
        <v>4047</v>
      </c>
      <c r="K1773" s="661" t="s">
        <v>4048</v>
      </c>
      <c r="L1773" s="662">
        <v>3990</v>
      </c>
      <c r="M1773" s="662">
        <v>3990</v>
      </c>
      <c r="N1773" s="661">
        <v>1</v>
      </c>
      <c r="O1773" s="742">
        <v>1</v>
      </c>
      <c r="P1773" s="662"/>
      <c r="Q1773" s="677">
        <v>0</v>
      </c>
      <c r="R1773" s="661"/>
      <c r="S1773" s="677">
        <v>0</v>
      </c>
      <c r="T1773" s="742"/>
      <c r="U1773" s="700">
        <v>0</v>
      </c>
    </row>
    <row r="1774" spans="1:21" ht="14.4" customHeight="1" x14ac:dyDescent="0.3">
      <c r="A1774" s="660">
        <v>11</v>
      </c>
      <c r="B1774" s="661" t="s">
        <v>578</v>
      </c>
      <c r="C1774" s="661">
        <v>89301112</v>
      </c>
      <c r="D1774" s="740" t="s">
        <v>4351</v>
      </c>
      <c r="E1774" s="741" t="s">
        <v>2643</v>
      </c>
      <c r="F1774" s="661" t="s">
        <v>2622</v>
      </c>
      <c r="G1774" s="661" t="s">
        <v>2677</v>
      </c>
      <c r="H1774" s="661" t="s">
        <v>579</v>
      </c>
      <c r="I1774" s="661" t="s">
        <v>3555</v>
      </c>
      <c r="J1774" s="661" t="s">
        <v>3556</v>
      </c>
      <c r="K1774" s="661" t="s">
        <v>3557</v>
      </c>
      <c r="L1774" s="662">
        <v>2700</v>
      </c>
      <c r="M1774" s="662">
        <v>2700</v>
      </c>
      <c r="N1774" s="661">
        <v>1</v>
      </c>
      <c r="O1774" s="742">
        <v>1</v>
      </c>
      <c r="P1774" s="662">
        <v>2700</v>
      </c>
      <c r="Q1774" s="677">
        <v>1</v>
      </c>
      <c r="R1774" s="661">
        <v>1</v>
      </c>
      <c r="S1774" s="677">
        <v>1</v>
      </c>
      <c r="T1774" s="742">
        <v>1</v>
      </c>
      <c r="U1774" s="700">
        <v>1</v>
      </c>
    </row>
    <row r="1775" spans="1:21" ht="14.4" customHeight="1" x14ac:dyDescent="0.3">
      <c r="A1775" s="660">
        <v>11</v>
      </c>
      <c r="B1775" s="661" t="s">
        <v>578</v>
      </c>
      <c r="C1775" s="661">
        <v>89301112</v>
      </c>
      <c r="D1775" s="740" t="s">
        <v>4351</v>
      </c>
      <c r="E1775" s="741" t="s">
        <v>2643</v>
      </c>
      <c r="F1775" s="661" t="s">
        <v>2622</v>
      </c>
      <c r="G1775" s="661" t="s">
        <v>2677</v>
      </c>
      <c r="H1775" s="661" t="s">
        <v>579</v>
      </c>
      <c r="I1775" s="661" t="s">
        <v>3047</v>
      </c>
      <c r="J1775" s="661" t="s">
        <v>3048</v>
      </c>
      <c r="K1775" s="661" t="s">
        <v>3049</v>
      </c>
      <c r="L1775" s="662">
        <v>130</v>
      </c>
      <c r="M1775" s="662">
        <v>130</v>
      </c>
      <c r="N1775" s="661">
        <v>1</v>
      </c>
      <c r="O1775" s="742">
        <v>1</v>
      </c>
      <c r="P1775" s="662">
        <v>130</v>
      </c>
      <c r="Q1775" s="677">
        <v>1</v>
      </c>
      <c r="R1775" s="661">
        <v>1</v>
      </c>
      <c r="S1775" s="677">
        <v>1</v>
      </c>
      <c r="T1775" s="742">
        <v>1</v>
      </c>
      <c r="U1775" s="700">
        <v>1</v>
      </c>
    </row>
    <row r="1776" spans="1:21" ht="14.4" customHeight="1" x14ac:dyDescent="0.3">
      <c r="A1776" s="660">
        <v>11</v>
      </c>
      <c r="B1776" s="661" t="s">
        <v>578</v>
      </c>
      <c r="C1776" s="661">
        <v>89301112</v>
      </c>
      <c r="D1776" s="740" t="s">
        <v>4351</v>
      </c>
      <c r="E1776" s="741" t="s">
        <v>2643</v>
      </c>
      <c r="F1776" s="661" t="s">
        <v>2622</v>
      </c>
      <c r="G1776" s="661" t="s">
        <v>2677</v>
      </c>
      <c r="H1776" s="661" t="s">
        <v>579</v>
      </c>
      <c r="I1776" s="661" t="s">
        <v>4094</v>
      </c>
      <c r="J1776" s="661" t="s">
        <v>4095</v>
      </c>
      <c r="K1776" s="661"/>
      <c r="L1776" s="662">
        <v>130</v>
      </c>
      <c r="M1776" s="662">
        <v>130</v>
      </c>
      <c r="N1776" s="661">
        <v>1</v>
      </c>
      <c r="O1776" s="742">
        <v>1</v>
      </c>
      <c r="P1776" s="662">
        <v>130</v>
      </c>
      <c r="Q1776" s="677">
        <v>1</v>
      </c>
      <c r="R1776" s="661">
        <v>1</v>
      </c>
      <c r="S1776" s="677">
        <v>1</v>
      </c>
      <c r="T1776" s="742">
        <v>1</v>
      </c>
      <c r="U1776" s="700">
        <v>1</v>
      </c>
    </row>
    <row r="1777" spans="1:21" ht="14.4" customHeight="1" x14ac:dyDescent="0.3">
      <c r="A1777" s="660">
        <v>11</v>
      </c>
      <c r="B1777" s="661" t="s">
        <v>578</v>
      </c>
      <c r="C1777" s="661">
        <v>89301112</v>
      </c>
      <c r="D1777" s="740" t="s">
        <v>4351</v>
      </c>
      <c r="E1777" s="741" t="s">
        <v>2643</v>
      </c>
      <c r="F1777" s="661" t="s">
        <v>2622</v>
      </c>
      <c r="G1777" s="661" t="s">
        <v>2677</v>
      </c>
      <c r="H1777" s="661" t="s">
        <v>579</v>
      </c>
      <c r="I1777" s="661" t="s">
        <v>3050</v>
      </c>
      <c r="J1777" s="661" t="s">
        <v>3051</v>
      </c>
      <c r="K1777" s="661" t="s">
        <v>3052</v>
      </c>
      <c r="L1777" s="662">
        <v>1075</v>
      </c>
      <c r="M1777" s="662">
        <v>1075</v>
      </c>
      <c r="N1777" s="661">
        <v>1</v>
      </c>
      <c r="O1777" s="742">
        <v>1</v>
      </c>
      <c r="P1777" s="662">
        <v>1075</v>
      </c>
      <c r="Q1777" s="677">
        <v>1</v>
      </c>
      <c r="R1777" s="661">
        <v>1</v>
      </c>
      <c r="S1777" s="677">
        <v>1</v>
      </c>
      <c r="T1777" s="742">
        <v>1</v>
      </c>
      <c r="U1777" s="700">
        <v>1</v>
      </c>
    </row>
    <row r="1778" spans="1:21" ht="14.4" customHeight="1" x14ac:dyDescent="0.3">
      <c r="A1778" s="660">
        <v>11</v>
      </c>
      <c r="B1778" s="661" t="s">
        <v>578</v>
      </c>
      <c r="C1778" s="661">
        <v>89301112</v>
      </c>
      <c r="D1778" s="740" t="s">
        <v>4351</v>
      </c>
      <c r="E1778" s="741" t="s">
        <v>2643</v>
      </c>
      <c r="F1778" s="661" t="s">
        <v>2622</v>
      </c>
      <c r="G1778" s="661" t="s">
        <v>2677</v>
      </c>
      <c r="H1778" s="661" t="s">
        <v>579</v>
      </c>
      <c r="I1778" s="661" t="s">
        <v>2678</v>
      </c>
      <c r="J1778" s="661" t="s">
        <v>2679</v>
      </c>
      <c r="K1778" s="661" t="s">
        <v>2680</v>
      </c>
      <c r="L1778" s="662">
        <v>200</v>
      </c>
      <c r="M1778" s="662">
        <v>6800</v>
      </c>
      <c r="N1778" s="661">
        <v>34</v>
      </c>
      <c r="O1778" s="742">
        <v>17</v>
      </c>
      <c r="P1778" s="662">
        <v>5600</v>
      </c>
      <c r="Q1778" s="677">
        <v>0.82352941176470584</v>
      </c>
      <c r="R1778" s="661">
        <v>28</v>
      </c>
      <c r="S1778" s="677">
        <v>0.82352941176470584</v>
      </c>
      <c r="T1778" s="742">
        <v>14</v>
      </c>
      <c r="U1778" s="700">
        <v>0.82352941176470584</v>
      </c>
    </row>
    <row r="1779" spans="1:21" ht="14.4" customHeight="1" x14ac:dyDescent="0.3">
      <c r="A1779" s="660">
        <v>11</v>
      </c>
      <c r="B1779" s="661" t="s">
        <v>578</v>
      </c>
      <c r="C1779" s="661">
        <v>89301112</v>
      </c>
      <c r="D1779" s="740" t="s">
        <v>4351</v>
      </c>
      <c r="E1779" s="741" t="s">
        <v>2643</v>
      </c>
      <c r="F1779" s="661" t="s">
        <v>2622</v>
      </c>
      <c r="G1779" s="661" t="s">
        <v>2677</v>
      </c>
      <c r="H1779" s="661" t="s">
        <v>579</v>
      </c>
      <c r="I1779" s="661" t="s">
        <v>2681</v>
      </c>
      <c r="J1779" s="661" t="s">
        <v>2682</v>
      </c>
      <c r="K1779" s="661" t="s">
        <v>2683</v>
      </c>
      <c r="L1779" s="662">
        <v>278.75</v>
      </c>
      <c r="M1779" s="662">
        <v>6132.5</v>
      </c>
      <c r="N1779" s="661">
        <v>22</v>
      </c>
      <c r="O1779" s="742">
        <v>11</v>
      </c>
      <c r="P1779" s="662">
        <v>6132.5</v>
      </c>
      <c r="Q1779" s="677">
        <v>1</v>
      </c>
      <c r="R1779" s="661">
        <v>22</v>
      </c>
      <c r="S1779" s="677">
        <v>1</v>
      </c>
      <c r="T1779" s="742">
        <v>11</v>
      </c>
      <c r="U1779" s="700">
        <v>1</v>
      </c>
    </row>
    <row r="1780" spans="1:21" ht="14.4" customHeight="1" x14ac:dyDescent="0.3">
      <c r="A1780" s="660">
        <v>11</v>
      </c>
      <c r="B1780" s="661" t="s">
        <v>578</v>
      </c>
      <c r="C1780" s="661">
        <v>89301112</v>
      </c>
      <c r="D1780" s="740" t="s">
        <v>4351</v>
      </c>
      <c r="E1780" s="741" t="s">
        <v>2643</v>
      </c>
      <c r="F1780" s="661" t="s">
        <v>2622</v>
      </c>
      <c r="G1780" s="661" t="s">
        <v>2677</v>
      </c>
      <c r="H1780" s="661" t="s">
        <v>579</v>
      </c>
      <c r="I1780" s="661" t="s">
        <v>3624</v>
      </c>
      <c r="J1780" s="661" t="s">
        <v>3625</v>
      </c>
      <c r="K1780" s="661" t="s">
        <v>3626</v>
      </c>
      <c r="L1780" s="662">
        <v>1200</v>
      </c>
      <c r="M1780" s="662">
        <v>1200</v>
      </c>
      <c r="N1780" s="661">
        <v>1</v>
      </c>
      <c r="O1780" s="742">
        <v>1</v>
      </c>
      <c r="P1780" s="662"/>
      <c r="Q1780" s="677">
        <v>0</v>
      </c>
      <c r="R1780" s="661"/>
      <c r="S1780" s="677">
        <v>0</v>
      </c>
      <c r="T1780" s="742"/>
      <c r="U1780" s="700">
        <v>0</v>
      </c>
    </row>
    <row r="1781" spans="1:21" ht="14.4" customHeight="1" x14ac:dyDescent="0.3">
      <c r="A1781" s="660">
        <v>11</v>
      </c>
      <c r="B1781" s="661" t="s">
        <v>578</v>
      </c>
      <c r="C1781" s="661">
        <v>89301112</v>
      </c>
      <c r="D1781" s="740" t="s">
        <v>4351</v>
      </c>
      <c r="E1781" s="741" t="s">
        <v>2643</v>
      </c>
      <c r="F1781" s="661" t="s">
        <v>2622</v>
      </c>
      <c r="G1781" s="661" t="s">
        <v>2906</v>
      </c>
      <c r="H1781" s="661" t="s">
        <v>579</v>
      </c>
      <c r="I1781" s="661" t="s">
        <v>2907</v>
      </c>
      <c r="J1781" s="661" t="s">
        <v>2908</v>
      </c>
      <c r="K1781" s="661" t="s">
        <v>2909</v>
      </c>
      <c r="L1781" s="662">
        <v>1659.44</v>
      </c>
      <c r="M1781" s="662">
        <v>24891.599999999995</v>
      </c>
      <c r="N1781" s="661">
        <v>15</v>
      </c>
      <c r="O1781" s="742">
        <v>15</v>
      </c>
      <c r="P1781" s="662">
        <v>24891.599999999995</v>
      </c>
      <c r="Q1781" s="677">
        <v>1</v>
      </c>
      <c r="R1781" s="661">
        <v>15</v>
      </c>
      <c r="S1781" s="677">
        <v>1</v>
      </c>
      <c r="T1781" s="742">
        <v>15</v>
      </c>
      <c r="U1781" s="700">
        <v>1</v>
      </c>
    </row>
    <row r="1782" spans="1:21" ht="14.4" customHeight="1" x14ac:dyDescent="0.3">
      <c r="A1782" s="660">
        <v>11</v>
      </c>
      <c r="B1782" s="661" t="s">
        <v>578</v>
      </c>
      <c r="C1782" s="661">
        <v>89301112</v>
      </c>
      <c r="D1782" s="740" t="s">
        <v>4351</v>
      </c>
      <c r="E1782" s="741" t="s">
        <v>2643</v>
      </c>
      <c r="F1782" s="661" t="s">
        <v>2622</v>
      </c>
      <c r="G1782" s="661" t="s">
        <v>2684</v>
      </c>
      <c r="H1782" s="661" t="s">
        <v>579</v>
      </c>
      <c r="I1782" s="661" t="s">
        <v>2851</v>
      </c>
      <c r="J1782" s="661" t="s">
        <v>2852</v>
      </c>
      <c r="K1782" s="661" t="s">
        <v>2853</v>
      </c>
      <c r="L1782" s="662">
        <v>58.5</v>
      </c>
      <c r="M1782" s="662">
        <v>58.5</v>
      </c>
      <c r="N1782" s="661">
        <v>1</v>
      </c>
      <c r="O1782" s="742">
        <v>1</v>
      </c>
      <c r="P1782" s="662">
        <v>58.5</v>
      </c>
      <c r="Q1782" s="677">
        <v>1</v>
      </c>
      <c r="R1782" s="661">
        <v>1</v>
      </c>
      <c r="S1782" s="677">
        <v>1</v>
      </c>
      <c r="T1782" s="742">
        <v>1</v>
      </c>
      <c r="U1782" s="700">
        <v>1</v>
      </c>
    </row>
    <row r="1783" spans="1:21" ht="14.4" customHeight="1" x14ac:dyDescent="0.3">
      <c r="A1783" s="660">
        <v>11</v>
      </c>
      <c r="B1783" s="661" t="s">
        <v>578</v>
      </c>
      <c r="C1783" s="661">
        <v>89301112</v>
      </c>
      <c r="D1783" s="740" t="s">
        <v>4351</v>
      </c>
      <c r="E1783" s="741" t="s">
        <v>2643</v>
      </c>
      <c r="F1783" s="661" t="s">
        <v>2622</v>
      </c>
      <c r="G1783" s="661" t="s">
        <v>2684</v>
      </c>
      <c r="H1783" s="661" t="s">
        <v>579</v>
      </c>
      <c r="I1783" s="661" t="s">
        <v>2697</v>
      </c>
      <c r="J1783" s="661" t="s">
        <v>2698</v>
      </c>
      <c r="K1783" s="661" t="s">
        <v>2699</v>
      </c>
      <c r="L1783" s="662">
        <v>971.25</v>
      </c>
      <c r="M1783" s="662">
        <v>971.25</v>
      </c>
      <c r="N1783" s="661">
        <v>1</v>
      </c>
      <c r="O1783" s="742">
        <v>1</v>
      </c>
      <c r="P1783" s="662">
        <v>971.25</v>
      </c>
      <c r="Q1783" s="677">
        <v>1</v>
      </c>
      <c r="R1783" s="661">
        <v>1</v>
      </c>
      <c r="S1783" s="677">
        <v>1</v>
      </c>
      <c r="T1783" s="742">
        <v>1</v>
      </c>
      <c r="U1783" s="700">
        <v>1</v>
      </c>
    </row>
    <row r="1784" spans="1:21" ht="14.4" customHeight="1" x14ac:dyDescent="0.3">
      <c r="A1784" s="660">
        <v>11</v>
      </c>
      <c r="B1784" s="661" t="s">
        <v>578</v>
      </c>
      <c r="C1784" s="661">
        <v>89301112</v>
      </c>
      <c r="D1784" s="740" t="s">
        <v>4351</v>
      </c>
      <c r="E1784" s="741" t="s">
        <v>2643</v>
      </c>
      <c r="F1784" s="661" t="s">
        <v>2622</v>
      </c>
      <c r="G1784" s="661" t="s">
        <v>2684</v>
      </c>
      <c r="H1784" s="661" t="s">
        <v>579</v>
      </c>
      <c r="I1784" s="661" t="s">
        <v>3676</v>
      </c>
      <c r="J1784" s="661" t="s">
        <v>3677</v>
      </c>
      <c r="K1784" s="661" t="s">
        <v>3678</v>
      </c>
      <c r="L1784" s="662">
        <v>680.11</v>
      </c>
      <c r="M1784" s="662">
        <v>680.11</v>
      </c>
      <c r="N1784" s="661">
        <v>1</v>
      </c>
      <c r="O1784" s="742">
        <v>1</v>
      </c>
      <c r="P1784" s="662"/>
      <c r="Q1784" s="677">
        <v>0</v>
      </c>
      <c r="R1784" s="661"/>
      <c r="S1784" s="677">
        <v>0</v>
      </c>
      <c r="T1784" s="742"/>
      <c r="U1784" s="700">
        <v>0</v>
      </c>
    </row>
    <row r="1785" spans="1:21" ht="14.4" customHeight="1" x14ac:dyDescent="0.3">
      <c r="A1785" s="660">
        <v>11</v>
      </c>
      <c r="B1785" s="661" t="s">
        <v>578</v>
      </c>
      <c r="C1785" s="661">
        <v>89301112</v>
      </c>
      <c r="D1785" s="740" t="s">
        <v>4351</v>
      </c>
      <c r="E1785" s="741" t="s">
        <v>2643</v>
      </c>
      <c r="F1785" s="661" t="s">
        <v>2622</v>
      </c>
      <c r="G1785" s="661" t="s">
        <v>2684</v>
      </c>
      <c r="H1785" s="661" t="s">
        <v>579</v>
      </c>
      <c r="I1785" s="661" t="s">
        <v>3068</v>
      </c>
      <c r="J1785" s="661" t="s">
        <v>3069</v>
      </c>
      <c r="K1785" s="661" t="s">
        <v>3070</v>
      </c>
      <c r="L1785" s="662">
        <v>180</v>
      </c>
      <c r="M1785" s="662">
        <v>360</v>
      </c>
      <c r="N1785" s="661">
        <v>2</v>
      </c>
      <c r="O1785" s="742">
        <v>2</v>
      </c>
      <c r="P1785" s="662">
        <v>360</v>
      </c>
      <c r="Q1785" s="677">
        <v>1</v>
      </c>
      <c r="R1785" s="661">
        <v>2</v>
      </c>
      <c r="S1785" s="677">
        <v>1</v>
      </c>
      <c r="T1785" s="742">
        <v>2</v>
      </c>
      <c r="U1785" s="700">
        <v>1</v>
      </c>
    </row>
    <row r="1786" spans="1:21" ht="14.4" customHeight="1" x14ac:dyDescent="0.3">
      <c r="A1786" s="660">
        <v>11</v>
      </c>
      <c r="B1786" s="661" t="s">
        <v>578</v>
      </c>
      <c r="C1786" s="661">
        <v>89301112</v>
      </c>
      <c r="D1786" s="740" t="s">
        <v>4351</v>
      </c>
      <c r="E1786" s="741" t="s">
        <v>2643</v>
      </c>
      <c r="F1786" s="661" t="s">
        <v>2622</v>
      </c>
      <c r="G1786" s="661" t="s">
        <v>2684</v>
      </c>
      <c r="H1786" s="661" t="s">
        <v>579</v>
      </c>
      <c r="I1786" s="661" t="s">
        <v>4096</v>
      </c>
      <c r="J1786" s="661" t="s">
        <v>4097</v>
      </c>
      <c r="K1786" s="661" t="s">
        <v>4098</v>
      </c>
      <c r="L1786" s="662">
        <v>750</v>
      </c>
      <c r="M1786" s="662">
        <v>1500</v>
      </c>
      <c r="N1786" s="661">
        <v>2</v>
      </c>
      <c r="O1786" s="742">
        <v>1</v>
      </c>
      <c r="P1786" s="662"/>
      <c r="Q1786" s="677">
        <v>0</v>
      </c>
      <c r="R1786" s="661"/>
      <c r="S1786" s="677">
        <v>0</v>
      </c>
      <c r="T1786" s="742"/>
      <c r="U1786" s="700">
        <v>0</v>
      </c>
    </row>
    <row r="1787" spans="1:21" ht="14.4" customHeight="1" x14ac:dyDescent="0.3">
      <c r="A1787" s="660">
        <v>11</v>
      </c>
      <c r="B1787" s="661" t="s">
        <v>578</v>
      </c>
      <c r="C1787" s="661">
        <v>89301112</v>
      </c>
      <c r="D1787" s="740" t="s">
        <v>4351</v>
      </c>
      <c r="E1787" s="741" t="s">
        <v>2643</v>
      </c>
      <c r="F1787" s="661" t="s">
        <v>2622</v>
      </c>
      <c r="G1787" s="661" t="s">
        <v>3336</v>
      </c>
      <c r="H1787" s="661" t="s">
        <v>579</v>
      </c>
      <c r="I1787" s="661" t="s">
        <v>4099</v>
      </c>
      <c r="J1787" s="661" t="s">
        <v>4100</v>
      </c>
      <c r="K1787" s="661" t="s">
        <v>4101</v>
      </c>
      <c r="L1787" s="662">
        <v>2444</v>
      </c>
      <c r="M1787" s="662">
        <v>2444</v>
      </c>
      <c r="N1787" s="661">
        <v>1</v>
      </c>
      <c r="O1787" s="742">
        <v>1</v>
      </c>
      <c r="P1787" s="662"/>
      <c r="Q1787" s="677">
        <v>0</v>
      </c>
      <c r="R1787" s="661"/>
      <c r="S1787" s="677">
        <v>0</v>
      </c>
      <c r="T1787" s="742"/>
      <c r="U1787" s="700">
        <v>0</v>
      </c>
    </row>
    <row r="1788" spans="1:21" ht="14.4" customHeight="1" x14ac:dyDescent="0.3">
      <c r="A1788" s="660">
        <v>11</v>
      </c>
      <c r="B1788" s="661" t="s">
        <v>578</v>
      </c>
      <c r="C1788" s="661">
        <v>89301112</v>
      </c>
      <c r="D1788" s="740" t="s">
        <v>4351</v>
      </c>
      <c r="E1788" s="741" t="s">
        <v>2643</v>
      </c>
      <c r="F1788" s="661" t="s">
        <v>2622</v>
      </c>
      <c r="G1788" s="661" t="s">
        <v>3336</v>
      </c>
      <c r="H1788" s="661" t="s">
        <v>579</v>
      </c>
      <c r="I1788" s="661" t="s">
        <v>4102</v>
      </c>
      <c r="J1788" s="661" t="s">
        <v>4103</v>
      </c>
      <c r="K1788" s="661" t="s">
        <v>4104</v>
      </c>
      <c r="L1788" s="662">
        <v>19000</v>
      </c>
      <c r="M1788" s="662">
        <v>19000</v>
      </c>
      <c r="N1788" s="661">
        <v>1</v>
      </c>
      <c r="O1788" s="742">
        <v>1</v>
      </c>
      <c r="P1788" s="662"/>
      <c r="Q1788" s="677">
        <v>0</v>
      </c>
      <c r="R1788" s="661"/>
      <c r="S1788" s="677">
        <v>0</v>
      </c>
      <c r="T1788" s="742"/>
      <c r="U1788" s="700">
        <v>0</v>
      </c>
    </row>
    <row r="1789" spans="1:21" ht="14.4" customHeight="1" x14ac:dyDescent="0.3">
      <c r="A1789" s="660">
        <v>11</v>
      </c>
      <c r="B1789" s="661" t="s">
        <v>578</v>
      </c>
      <c r="C1789" s="661">
        <v>89301112</v>
      </c>
      <c r="D1789" s="740" t="s">
        <v>4351</v>
      </c>
      <c r="E1789" s="741" t="s">
        <v>2643</v>
      </c>
      <c r="F1789" s="661" t="s">
        <v>2622</v>
      </c>
      <c r="G1789" s="661" t="s">
        <v>2720</v>
      </c>
      <c r="H1789" s="661" t="s">
        <v>579</v>
      </c>
      <c r="I1789" s="661" t="s">
        <v>2697</v>
      </c>
      <c r="J1789" s="661" t="s">
        <v>2698</v>
      </c>
      <c r="K1789" s="661" t="s">
        <v>2699</v>
      </c>
      <c r="L1789" s="662">
        <v>971.25</v>
      </c>
      <c r="M1789" s="662">
        <v>971.25</v>
      </c>
      <c r="N1789" s="661">
        <v>1</v>
      </c>
      <c r="O1789" s="742">
        <v>1</v>
      </c>
      <c r="P1789" s="662">
        <v>971.25</v>
      </c>
      <c r="Q1789" s="677">
        <v>1</v>
      </c>
      <c r="R1789" s="661">
        <v>1</v>
      </c>
      <c r="S1789" s="677">
        <v>1</v>
      </c>
      <c r="T1789" s="742">
        <v>1</v>
      </c>
      <c r="U1789" s="700">
        <v>1</v>
      </c>
    </row>
    <row r="1790" spans="1:21" ht="14.4" customHeight="1" x14ac:dyDescent="0.3">
      <c r="A1790" s="660">
        <v>11</v>
      </c>
      <c r="B1790" s="661" t="s">
        <v>578</v>
      </c>
      <c r="C1790" s="661">
        <v>89301112</v>
      </c>
      <c r="D1790" s="740" t="s">
        <v>4351</v>
      </c>
      <c r="E1790" s="741" t="s">
        <v>2643</v>
      </c>
      <c r="F1790" s="661" t="s">
        <v>2622</v>
      </c>
      <c r="G1790" s="661" t="s">
        <v>2720</v>
      </c>
      <c r="H1790" s="661" t="s">
        <v>579</v>
      </c>
      <c r="I1790" s="661" t="s">
        <v>3990</v>
      </c>
      <c r="J1790" s="661" t="s">
        <v>3991</v>
      </c>
      <c r="K1790" s="661" t="s">
        <v>3992</v>
      </c>
      <c r="L1790" s="662">
        <v>2140.3000000000002</v>
      </c>
      <c r="M1790" s="662">
        <v>2140.3000000000002</v>
      </c>
      <c r="N1790" s="661">
        <v>1</v>
      </c>
      <c r="O1790" s="742">
        <v>1</v>
      </c>
      <c r="P1790" s="662"/>
      <c r="Q1790" s="677">
        <v>0</v>
      </c>
      <c r="R1790" s="661"/>
      <c r="S1790" s="677">
        <v>0</v>
      </c>
      <c r="T1790" s="742"/>
      <c r="U1790" s="700">
        <v>0</v>
      </c>
    </row>
    <row r="1791" spans="1:21" ht="14.4" customHeight="1" x14ac:dyDescent="0.3">
      <c r="A1791" s="660">
        <v>11</v>
      </c>
      <c r="B1791" s="661" t="s">
        <v>578</v>
      </c>
      <c r="C1791" s="661">
        <v>89301112</v>
      </c>
      <c r="D1791" s="740" t="s">
        <v>4351</v>
      </c>
      <c r="E1791" s="741" t="s">
        <v>2643</v>
      </c>
      <c r="F1791" s="661" t="s">
        <v>2622</v>
      </c>
      <c r="G1791" s="661" t="s">
        <v>2724</v>
      </c>
      <c r="H1791" s="661" t="s">
        <v>579</v>
      </c>
      <c r="I1791" s="661" t="s">
        <v>3044</v>
      </c>
      <c r="J1791" s="661" t="s">
        <v>3045</v>
      </c>
      <c r="K1791" s="661" t="s">
        <v>3046</v>
      </c>
      <c r="L1791" s="662">
        <v>1150</v>
      </c>
      <c r="M1791" s="662">
        <v>1150</v>
      </c>
      <c r="N1791" s="661">
        <v>1</v>
      </c>
      <c r="O1791" s="742">
        <v>1</v>
      </c>
      <c r="P1791" s="662">
        <v>1150</v>
      </c>
      <c r="Q1791" s="677">
        <v>1</v>
      </c>
      <c r="R1791" s="661">
        <v>1</v>
      </c>
      <c r="S1791" s="677">
        <v>1</v>
      </c>
      <c r="T1791" s="742">
        <v>1</v>
      </c>
      <c r="U1791" s="700">
        <v>1</v>
      </c>
    </row>
    <row r="1792" spans="1:21" ht="14.4" customHeight="1" x14ac:dyDescent="0.3">
      <c r="A1792" s="660">
        <v>11</v>
      </c>
      <c r="B1792" s="661" t="s">
        <v>578</v>
      </c>
      <c r="C1792" s="661">
        <v>89301112</v>
      </c>
      <c r="D1792" s="740" t="s">
        <v>4351</v>
      </c>
      <c r="E1792" s="741" t="s">
        <v>2643</v>
      </c>
      <c r="F1792" s="661" t="s">
        <v>2622</v>
      </c>
      <c r="G1792" s="661" t="s">
        <v>2724</v>
      </c>
      <c r="H1792" s="661" t="s">
        <v>579</v>
      </c>
      <c r="I1792" s="661" t="s">
        <v>3050</v>
      </c>
      <c r="J1792" s="661" t="s">
        <v>3051</v>
      </c>
      <c r="K1792" s="661" t="s">
        <v>3052</v>
      </c>
      <c r="L1792" s="662">
        <v>1075</v>
      </c>
      <c r="M1792" s="662">
        <v>1075</v>
      </c>
      <c r="N1792" s="661">
        <v>1</v>
      </c>
      <c r="O1792" s="742">
        <v>1</v>
      </c>
      <c r="P1792" s="662"/>
      <c r="Q1792" s="677">
        <v>0</v>
      </c>
      <c r="R1792" s="661"/>
      <c r="S1792" s="677">
        <v>0</v>
      </c>
      <c r="T1792" s="742"/>
      <c r="U1792" s="700">
        <v>0</v>
      </c>
    </row>
    <row r="1793" spans="1:21" ht="14.4" customHeight="1" x14ac:dyDescent="0.3">
      <c r="A1793" s="660">
        <v>11</v>
      </c>
      <c r="B1793" s="661" t="s">
        <v>578</v>
      </c>
      <c r="C1793" s="661">
        <v>89301112</v>
      </c>
      <c r="D1793" s="740" t="s">
        <v>4351</v>
      </c>
      <c r="E1793" s="741" t="s">
        <v>2643</v>
      </c>
      <c r="F1793" s="661" t="s">
        <v>2622</v>
      </c>
      <c r="G1793" s="661" t="s">
        <v>2724</v>
      </c>
      <c r="H1793" s="661" t="s">
        <v>579</v>
      </c>
      <c r="I1793" s="661" t="s">
        <v>2678</v>
      </c>
      <c r="J1793" s="661" t="s">
        <v>2679</v>
      </c>
      <c r="K1793" s="661" t="s">
        <v>2680</v>
      </c>
      <c r="L1793" s="662">
        <v>200</v>
      </c>
      <c r="M1793" s="662">
        <v>400</v>
      </c>
      <c r="N1793" s="661">
        <v>2</v>
      </c>
      <c r="O1793" s="742">
        <v>1</v>
      </c>
      <c r="P1793" s="662">
        <v>400</v>
      </c>
      <c r="Q1793" s="677">
        <v>1</v>
      </c>
      <c r="R1793" s="661">
        <v>2</v>
      </c>
      <c r="S1793" s="677">
        <v>1</v>
      </c>
      <c r="T1793" s="742">
        <v>1</v>
      </c>
      <c r="U1793" s="700">
        <v>1</v>
      </c>
    </row>
    <row r="1794" spans="1:21" ht="14.4" customHeight="1" x14ac:dyDescent="0.3">
      <c r="A1794" s="660">
        <v>11</v>
      </c>
      <c r="B1794" s="661" t="s">
        <v>578</v>
      </c>
      <c r="C1794" s="661">
        <v>89301112</v>
      </c>
      <c r="D1794" s="740" t="s">
        <v>4351</v>
      </c>
      <c r="E1794" s="741" t="s">
        <v>2643</v>
      </c>
      <c r="F1794" s="661" t="s">
        <v>2622</v>
      </c>
      <c r="G1794" s="661" t="s">
        <v>2724</v>
      </c>
      <c r="H1794" s="661" t="s">
        <v>579</v>
      </c>
      <c r="I1794" s="661" t="s">
        <v>2681</v>
      </c>
      <c r="J1794" s="661" t="s">
        <v>2682</v>
      </c>
      <c r="K1794" s="661" t="s">
        <v>2683</v>
      </c>
      <c r="L1794" s="662">
        <v>278.75</v>
      </c>
      <c r="M1794" s="662">
        <v>2230</v>
      </c>
      <c r="N1794" s="661">
        <v>8</v>
      </c>
      <c r="O1794" s="742">
        <v>4</v>
      </c>
      <c r="P1794" s="662">
        <v>2230</v>
      </c>
      <c r="Q1794" s="677">
        <v>1</v>
      </c>
      <c r="R1794" s="661">
        <v>8</v>
      </c>
      <c r="S1794" s="677">
        <v>1</v>
      </c>
      <c r="T1794" s="742">
        <v>4</v>
      </c>
      <c r="U1794" s="700">
        <v>1</v>
      </c>
    </row>
    <row r="1795" spans="1:21" ht="14.4" customHeight="1" x14ac:dyDescent="0.3">
      <c r="A1795" s="660">
        <v>11</v>
      </c>
      <c r="B1795" s="661" t="s">
        <v>578</v>
      </c>
      <c r="C1795" s="661">
        <v>89301112</v>
      </c>
      <c r="D1795" s="740" t="s">
        <v>4351</v>
      </c>
      <c r="E1795" s="741" t="s">
        <v>2643</v>
      </c>
      <c r="F1795" s="661" t="s">
        <v>2622</v>
      </c>
      <c r="G1795" s="661" t="s">
        <v>3084</v>
      </c>
      <c r="H1795" s="661" t="s">
        <v>579</v>
      </c>
      <c r="I1795" s="661" t="s">
        <v>2907</v>
      </c>
      <c r="J1795" s="661" t="s">
        <v>2908</v>
      </c>
      <c r="K1795" s="661" t="s">
        <v>2909</v>
      </c>
      <c r="L1795" s="662">
        <v>1659.44</v>
      </c>
      <c r="M1795" s="662">
        <v>11616.080000000002</v>
      </c>
      <c r="N1795" s="661">
        <v>7</v>
      </c>
      <c r="O1795" s="742">
        <v>7</v>
      </c>
      <c r="P1795" s="662">
        <v>11616.080000000002</v>
      </c>
      <c r="Q1795" s="677">
        <v>1</v>
      </c>
      <c r="R1795" s="661">
        <v>7</v>
      </c>
      <c r="S1795" s="677">
        <v>1</v>
      </c>
      <c r="T1795" s="742">
        <v>7</v>
      </c>
      <c r="U1795" s="700">
        <v>1</v>
      </c>
    </row>
    <row r="1796" spans="1:21" ht="14.4" customHeight="1" x14ac:dyDescent="0.3">
      <c r="A1796" s="660">
        <v>11</v>
      </c>
      <c r="B1796" s="661" t="s">
        <v>578</v>
      </c>
      <c r="C1796" s="661">
        <v>89301112</v>
      </c>
      <c r="D1796" s="740" t="s">
        <v>4351</v>
      </c>
      <c r="E1796" s="741" t="s">
        <v>2644</v>
      </c>
      <c r="F1796" s="661" t="s">
        <v>2621</v>
      </c>
      <c r="G1796" s="661" t="s">
        <v>2867</v>
      </c>
      <c r="H1796" s="661" t="s">
        <v>579</v>
      </c>
      <c r="I1796" s="661" t="s">
        <v>2868</v>
      </c>
      <c r="J1796" s="661" t="s">
        <v>2869</v>
      </c>
      <c r="K1796" s="661" t="s">
        <v>2870</v>
      </c>
      <c r="L1796" s="662">
        <v>35.409999999999997</v>
      </c>
      <c r="M1796" s="662">
        <v>708.19999999999993</v>
      </c>
      <c r="N1796" s="661">
        <v>20</v>
      </c>
      <c r="O1796" s="742">
        <v>9.5</v>
      </c>
      <c r="P1796" s="662">
        <v>601.96999999999991</v>
      </c>
      <c r="Q1796" s="677">
        <v>0.85</v>
      </c>
      <c r="R1796" s="661">
        <v>17</v>
      </c>
      <c r="S1796" s="677">
        <v>0.85</v>
      </c>
      <c r="T1796" s="742">
        <v>8</v>
      </c>
      <c r="U1796" s="700">
        <v>0.84210526315789469</v>
      </c>
    </row>
    <row r="1797" spans="1:21" ht="14.4" customHeight="1" x14ac:dyDescent="0.3">
      <c r="A1797" s="660">
        <v>11</v>
      </c>
      <c r="B1797" s="661" t="s">
        <v>578</v>
      </c>
      <c r="C1797" s="661">
        <v>89301112</v>
      </c>
      <c r="D1797" s="740" t="s">
        <v>4351</v>
      </c>
      <c r="E1797" s="741" t="s">
        <v>2644</v>
      </c>
      <c r="F1797" s="661" t="s">
        <v>2621</v>
      </c>
      <c r="G1797" s="661" t="s">
        <v>2867</v>
      </c>
      <c r="H1797" s="661" t="s">
        <v>579</v>
      </c>
      <c r="I1797" s="661" t="s">
        <v>2871</v>
      </c>
      <c r="J1797" s="661" t="s">
        <v>2869</v>
      </c>
      <c r="K1797" s="661" t="s">
        <v>2861</v>
      </c>
      <c r="L1797" s="662">
        <v>106.23</v>
      </c>
      <c r="M1797" s="662">
        <v>531.15</v>
      </c>
      <c r="N1797" s="661">
        <v>5</v>
      </c>
      <c r="O1797" s="742">
        <v>2.5</v>
      </c>
      <c r="P1797" s="662">
        <v>106.23</v>
      </c>
      <c r="Q1797" s="677">
        <v>0.2</v>
      </c>
      <c r="R1797" s="661">
        <v>1</v>
      </c>
      <c r="S1797" s="677">
        <v>0.2</v>
      </c>
      <c r="T1797" s="742">
        <v>0.5</v>
      </c>
      <c r="U1797" s="700">
        <v>0.2</v>
      </c>
    </row>
    <row r="1798" spans="1:21" ht="14.4" customHeight="1" x14ac:dyDescent="0.3">
      <c r="A1798" s="660">
        <v>11</v>
      </c>
      <c r="B1798" s="661" t="s">
        <v>578</v>
      </c>
      <c r="C1798" s="661">
        <v>89301112</v>
      </c>
      <c r="D1798" s="740" t="s">
        <v>4351</v>
      </c>
      <c r="E1798" s="741" t="s">
        <v>2644</v>
      </c>
      <c r="F1798" s="661" t="s">
        <v>2621</v>
      </c>
      <c r="G1798" s="661" t="s">
        <v>2867</v>
      </c>
      <c r="H1798" s="661" t="s">
        <v>579</v>
      </c>
      <c r="I1798" s="661" t="s">
        <v>3258</v>
      </c>
      <c r="J1798" s="661" t="s">
        <v>2869</v>
      </c>
      <c r="K1798" s="661" t="s">
        <v>2870</v>
      </c>
      <c r="L1798" s="662">
        <v>35.409999999999997</v>
      </c>
      <c r="M1798" s="662">
        <v>212.45999999999998</v>
      </c>
      <c r="N1798" s="661">
        <v>6</v>
      </c>
      <c r="O1798" s="742">
        <v>4</v>
      </c>
      <c r="P1798" s="662">
        <v>35.409999999999997</v>
      </c>
      <c r="Q1798" s="677">
        <v>0.16666666666666666</v>
      </c>
      <c r="R1798" s="661">
        <v>1</v>
      </c>
      <c r="S1798" s="677">
        <v>0.16666666666666666</v>
      </c>
      <c r="T1798" s="742">
        <v>0.5</v>
      </c>
      <c r="U1798" s="700">
        <v>0.125</v>
      </c>
    </row>
    <row r="1799" spans="1:21" ht="14.4" customHeight="1" x14ac:dyDescent="0.3">
      <c r="A1799" s="660">
        <v>11</v>
      </c>
      <c r="B1799" s="661" t="s">
        <v>578</v>
      </c>
      <c r="C1799" s="661">
        <v>89301112</v>
      </c>
      <c r="D1799" s="740" t="s">
        <v>4351</v>
      </c>
      <c r="E1799" s="741" t="s">
        <v>2644</v>
      </c>
      <c r="F1799" s="661" t="s">
        <v>2621</v>
      </c>
      <c r="G1799" s="661" t="s">
        <v>2654</v>
      </c>
      <c r="H1799" s="661" t="s">
        <v>579</v>
      </c>
      <c r="I1799" s="661" t="s">
        <v>1210</v>
      </c>
      <c r="J1799" s="661" t="s">
        <v>2491</v>
      </c>
      <c r="K1799" s="661" t="s">
        <v>2492</v>
      </c>
      <c r="L1799" s="662">
        <v>156.86000000000001</v>
      </c>
      <c r="M1799" s="662">
        <v>627.44000000000005</v>
      </c>
      <c r="N1799" s="661">
        <v>4</v>
      </c>
      <c r="O1799" s="742">
        <v>2.5</v>
      </c>
      <c r="P1799" s="662">
        <v>156.86000000000001</v>
      </c>
      <c r="Q1799" s="677">
        <v>0.25</v>
      </c>
      <c r="R1799" s="661">
        <v>1</v>
      </c>
      <c r="S1799" s="677">
        <v>0.25</v>
      </c>
      <c r="T1799" s="742">
        <v>1</v>
      </c>
      <c r="U1799" s="700">
        <v>0.4</v>
      </c>
    </row>
    <row r="1800" spans="1:21" ht="14.4" customHeight="1" x14ac:dyDescent="0.3">
      <c r="A1800" s="660">
        <v>11</v>
      </c>
      <c r="B1800" s="661" t="s">
        <v>578</v>
      </c>
      <c r="C1800" s="661">
        <v>89301112</v>
      </c>
      <c r="D1800" s="740" t="s">
        <v>4351</v>
      </c>
      <c r="E1800" s="741" t="s">
        <v>2644</v>
      </c>
      <c r="F1800" s="661" t="s">
        <v>2621</v>
      </c>
      <c r="G1800" s="661" t="s">
        <v>4105</v>
      </c>
      <c r="H1800" s="661" t="s">
        <v>579</v>
      </c>
      <c r="I1800" s="661" t="s">
        <v>4106</v>
      </c>
      <c r="J1800" s="661" t="s">
        <v>4107</v>
      </c>
      <c r="K1800" s="661" t="s">
        <v>4108</v>
      </c>
      <c r="L1800" s="662">
        <v>55.81</v>
      </c>
      <c r="M1800" s="662">
        <v>55.81</v>
      </c>
      <c r="N1800" s="661">
        <v>1</v>
      </c>
      <c r="O1800" s="742">
        <v>1</v>
      </c>
      <c r="P1800" s="662"/>
      <c r="Q1800" s="677">
        <v>0</v>
      </c>
      <c r="R1800" s="661"/>
      <c r="S1800" s="677">
        <v>0</v>
      </c>
      <c r="T1800" s="742"/>
      <c r="U1800" s="700">
        <v>0</v>
      </c>
    </row>
    <row r="1801" spans="1:21" ht="14.4" customHeight="1" x14ac:dyDescent="0.3">
      <c r="A1801" s="660">
        <v>11</v>
      </c>
      <c r="B1801" s="661" t="s">
        <v>578</v>
      </c>
      <c r="C1801" s="661">
        <v>89301112</v>
      </c>
      <c r="D1801" s="740" t="s">
        <v>4351</v>
      </c>
      <c r="E1801" s="741" t="s">
        <v>2644</v>
      </c>
      <c r="F1801" s="661" t="s">
        <v>2621</v>
      </c>
      <c r="G1801" s="661" t="s">
        <v>3088</v>
      </c>
      <c r="H1801" s="661" t="s">
        <v>579</v>
      </c>
      <c r="I1801" s="661" t="s">
        <v>3089</v>
      </c>
      <c r="J1801" s="661" t="s">
        <v>3090</v>
      </c>
      <c r="K1801" s="661" t="s">
        <v>3091</v>
      </c>
      <c r="L1801" s="662">
        <v>166.97</v>
      </c>
      <c r="M1801" s="662">
        <v>14526.389999999996</v>
      </c>
      <c r="N1801" s="661">
        <v>87</v>
      </c>
      <c r="O1801" s="742">
        <v>34.5</v>
      </c>
      <c r="P1801" s="662">
        <v>6511.8299999999981</v>
      </c>
      <c r="Q1801" s="677">
        <v>0.44827586206896552</v>
      </c>
      <c r="R1801" s="661">
        <v>39</v>
      </c>
      <c r="S1801" s="677">
        <v>0.44827586206896552</v>
      </c>
      <c r="T1801" s="742">
        <v>15.5</v>
      </c>
      <c r="U1801" s="700">
        <v>0.44927536231884058</v>
      </c>
    </row>
    <row r="1802" spans="1:21" ht="14.4" customHeight="1" x14ac:dyDescent="0.3">
      <c r="A1802" s="660">
        <v>11</v>
      </c>
      <c r="B1802" s="661" t="s">
        <v>578</v>
      </c>
      <c r="C1802" s="661">
        <v>89301112</v>
      </c>
      <c r="D1802" s="740" t="s">
        <v>4351</v>
      </c>
      <c r="E1802" s="741" t="s">
        <v>2644</v>
      </c>
      <c r="F1802" s="661" t="s">
        <v>2621</v>
      </c>
      <c r="G1802" s="661" t="s">
        <v>2655</v>
      </c>
      <c r="H1802" s="661" t="s">
        <v>1059</v>
      </c>
      <c r="I1802" s="661" t="s">
        <v>1243</v>
      </c>
      <c r="J1802" s="661" t="s">
        <v>1244</v>
      </c>
      <c r="K1802" s="661" t="s">
        <v>1578</v>
      </c>
      <c r="L1802" s="662">
        <v>178.27</v>
      </c>
      <c r="M1802" s="662">
        <v>713.08</v>
      </c>
      <c r="N1802" s="661">
        <v>4</v>
      </c>
      <c r="O1802" s="742">
        <v>1</v>
      </c>
      <c r="P1802" s="662">
        <v>356.54</v>
      </c>
      <c r="Q1802" s="677">
        <v>0.5</v>
      </c>
      <c r="R1802" s="661">
        <v>2</v>
      </c>
      <c r="S1802" s="677">
        <v>0.5</v>
      </c>
      <c r="T1802" s="742">
        <v>0.5</v>
      </c>
      <c r="U1802" s="700">
        <v>0.5</v>
      </c>
    </row>
    <row r="1803" spans="1:21" ht="14.4" customHeight="1" x14ac:dyDescent="0.3">
      <c r="A1803" s="660">
        <v>11</v>
      </c>
      <c r="B1803" s="661" t="s">
        <v>578</v>
      </c>
      <c r="C1803" s="661">
        <v>89301112</v>
      </c>
      <c r="D1803" s="740" t="s">
        <v>4351</v>
      </c>
      <c r="E1803" s="741" t="s">
        <v>2644</v>
      </c>
      <c r="F1803" s="661" t="s">
        <v>2621</v>
      </c>
      <c r="G1803" s="661" t="s">
        <v>2655</v>
      </c>
      <c r="H1803" s="661" t="s">
        <v>1059</v>
      </c>
      <c r="I1803" s="661" t="s">
        <v>1243</v>
      </c>
      <c r="J1803" s="661" t="s">
        <v>1244</v>
      </c>
      <c r="K1803" s="661" t="s">
        <v>1578</v>
      </c>
      <c r="L1803" s="662">
        <v>184.22</v>
      </c>
      <c r="M1803" s="662">
        <v>1657.98</v>
      </c>
      <c r="N1803" s="661">
        <v>9</v>
      </c>
      <c r="O1803" s="742">
        <v>5</v>
      </c>
      <c r="P1803" s="662">
        <v>736.88</v>
      </c>
      <c r="Q1803" s="677">
        <v>0.44444444444444442</v>
      </c>
      <c r="R1803" s="661">
        <v>4</v>
      </c>
      <c r="S1803" s="677">
        <v>0.44444444444444442</v>
      </c>
      <c r="T1803" s="742">
        <v>2.5</v>
      </c>
      <c r="U1803" s="700">
        <v>0.5</v>
      </c>
    </row>
    <row r="1804" spans="1:21" ht="14.4" customHeight="1" x14ac:dyDescent="0.3">
      <c r="A1804" s="660">
        <v>11</v>
      </c>
      <c r="B1804" s="661" t="s">
        <v>578</v>
      </c>
      <c r="C1804" s="661">
        <v>89301112</v>
      </c>
      <c r="D1804" s="740" t="s">
        <v>4351</v>
      </c>
      <c r="E1804" s="741" t="s">
        <v>2644</v>
      </c>
      <c r="F1804" s="661" t="s">
        <v>2621</v>
      </c>
      <c r="G1804" s="661" t="s">
        <v>3365</v>
      </c>
      <c r="H1804" s="661" t="s">
        <v>579</v>
      </c>
      <c r="I1804" s="661" t="s">
        <v>4109</v>
      </c>
      <c r="J1804" s="661" t="s">
        <v>4110</v>
      </c>
      <c r="K1804" s="661" t="s">
        <v>4111</v>
      </c>
      <c r="L1804" s="662">
        <v>0</v>
      </c>
      <c r="M1804" s="662">
        <v>0</v>
      </c>
      <c r="N1804" s="661">
        <v>4</v>
      </c>
      <c r="O1804" s="742">
        <v>1</v>
      </c>
      <c r="P1804" s="662">
        <v>0</v>
      </c>
      <c r="Q1804" s="677"/>
      <c r="R1804" s="661">
        <v>3</v>
      </c>
      <c r="S1804" s="677">
        <v>0.75</v>
      </c>
      <c r="T1804" s="742">
        <v>0.5</v>
      </c>
      <c r="U1804" s="700">
        <v>0.5</v>
      </c>
    </row>
    <row r="1805" spans="1:21" ht="14.4" customHeight="1" x14ac:dyDescent="0.3">
      <c r="A1805" s="660">
        <v>11</v>
      </c>
      <c r="B1805" s="661" t="s">
        <v>578</v>
      </c>
      <c r="C1805" s="661">
        <v>89301112</v>
      </c>
      <c r="D1805" s="740" t="s">
        <v>4351</v>
      </c>
      <c r="E1805" s="741" t="s">
        <v>2644</v>
      </c>
      <c r="F1805" s="661" t="s">
        <v>2621</v>
      </c>
      <c r="G1805" s="661" t="s">
        <v>3836</v>
      </c>
      <c r="H1805" s="661" t="s">
        <v>579</v>
      </c>
      <c r="I1805" s="661" t="s">
        <v>4112</v>
      </c>
      <c r="J1805" s="661" t="s">
        <v>713</v>
      </c>
      <c r="K1805" s="661" t="s">
        <v>4113</v>
      </c>
      <c r="L1805" s="662">
        <v>0</v>
      </c>
      <c r="M1805" s="662">
        <v>0</v>
      </c>
      <c r="N1805" s="661">
        <v>1</v>
      </c>
      <c r="O1805" s="742">
        <v>0.5</v>
      </c>
      <c r="P1805" s="662"/>
      <c r="Q1805" s="677"/>
      <c r="R1805" s="661"/>
      <c r="S1805" s="677">
        <v>0</v>
      </c>
      <c r="T1805" s="742"/>
      <c r="U1805" s="700">
        <v>0</v>
      </c>
    </row>
    <row r="1806" spans="1:21" ht="14.4" customHeight="1" x14ac:dyDescent="0.3">
      <c r="A1806" s="660">
        <v>11</v>
      </c>
      <c r="B1806" s="661" t="s">
        <v>578</v>
      </c>
      <c r="C1806" s="661">
        <v>89301112</v>
      </c>
      <c r="D1806" s="740" t="s">
        <v>4351</v>
      </c>
      <c r="E1806" s="741" t="s">
        <v>2644</v>
      </c>
      <c r="F1806" s="661" t="s">
        <v>2621</v>
      </c>
      <c r="G1806" s="661" t="s">
        <v>4114</v>
      </c>
      <c r="H1806" s="661" t="s">
        <v>579</v>
      </c>
      <c r="I1806" s="661" t="s">
        <v>4115</v>
      </c>
      <c r="J1806" s="661" t="s">
        <v>2032</v>
      </c>
      <c r="K1806" s="661" t="s">
        <v>4116</v>
      </c>
      <c r="L1806" s="662">
        <v>45.75</v>
      </c>
      <c r="M1806" s="662">
        <v>45.75</v>
      </c>
      <c r="N1806" s="661">
        <v>1</v>
      </c>
      <c r="O1806" s="742">
        <v>1</v>
      </c>
      <c r="P1806" s="662"/>
      <c r="Q1806" s="677">
        <v>0</v>
      </c>
      <c r="R1806" s="661"/>
      <c r="S1806" s="677">
        <v>0</v>
      </c>
      <c r="T1806" s="742"/>
      <c r="U1806" s="700">
        <v>0</v>
      </c>
    </row>
    <row r="1807" spans="1:21" ht="14.4" customHeight="1" x14ac:dyDescent="0.3">
      <c r="A1807" s="660">
        <v>11</v>
      </c>
      <c r="B1807" s="661" t="s">
        <v>578</v>
      </c>
      <c r="C1807" s="661">
        <v>89301112</v>
      </c>
      <c r="D1807" s="740" t="s">
        <v>4351</v>
      </c>
      <c r="E1807" s="741" t="s">
        <v>2644</v>
      </c>
      <c r="F1807" s="661" t="s">
        <v>2621</v>
      </c>
      <c r="G1807" s="661" t="s">
        <v>2946</v>
      </c>
      <c r="H1807" s="661" t="s">
        <v>579</v>
      </c>
      <c r="I1807" s="661" t="s">
        <v>2947</v>
      </c>
      <c r="J1807" s="661" t="s">
        <v>2948</v>
      </c>
      <c r="K1807" s="661" t="s">
        <v>2949</v>
      </c>
      <c r="L1807" s="662">
        <v>83.48</v>
      </c>
      <c r="M1807" s="662">
        <v>1836.56</v>
      </c>
      <c r="N1807" s="661">
        <v>22</v>
      </c>
      <c r="O1807" s="742">
        <v>9</v>
      </c>
      <c r="P1807" s="662">
        <v>667.84</v>
      </c>
      <c r="Q1807" s="677">
        <v>0.36363636363636365</v>
      </c>
      <c r="R1807" s="661">
        <v>8</v>
      </c>
      <c r="S1807" s="677">
        <v>0.36363636363636365</v>
      </c>
      <c r="T1807" s="742">
        <v>4</v>
      </c>
      <c r="U1807" s="700">
        <v>0.44444444444444442</v>
      </c>
    </row>
    <row r="1808" spans="1:21" ht="14.4" customHeight="1" x14ac:dyDescent="0.3">
      <c r="A1808" s="660">
        <v>11</v>
      </c>
      <c r="B1808" s="661" t="s">
        <v>578</v>
      </c>
      <c r="C1808" s="661">
        <v>89301112</v>
      </c>
      <c r="D1808" s="740" t="s">
        <v>4351</v>
      </c>
      <c r="E1808" s="741" t="s">
        <v>2644</v>
      </c>
      <c r="F1808" s="661" t="s">
        <v>2621</v>
      </c>
      <c r="G1808" s="661" t="s">
        <v>2946</v>
      </c>
      <c r="H1808" s="661" t="s">
        <v>579</v>
      </c>
      <c r="I1808" s="661" t="s">
        <v>3095</v>
      </c>
      <c r="J1808" s="661" t="s">
        <v>2948</v>
      </c>
      <c r="K1808" s="661" t="s">
        <v>3096</v>
      </c>
      <c r="L1808" s="662">
        <v>0</v>
      </c>
      <c r="M1808" s="662">
        <v>0</v>
      </c>
      <c r="N1808" s="661">
        <v>9</v>
      </c>
      <c r="O1808" s="742">
        <v>3</v>
      </c>
      <c r="P1808" s="662">
        <v>0</v>
      </c>
      <c r="Q1808" s="677"/>
      <c r="R1808" s="661">
        <v>7</v>
      </c>
      <c r="S1808" s="677">
        <v>0.77777777777777779</v>
      </c>
      <c r="T1808" s="742">
        <v>2</v>
      </c>
      <c r="U1808" s="700">
        <v>0.66666666666666663</v>
      </c>
    </row>
    <row r="1809" spans="1:21" ht="14.4" customHeight="1" x14ac:dyDescent="0.3">
      <c r="A1809" s="660">
        <v>11</v>
      </c>
      <c r="B1809" s="661" t="s">
        <v>578</v>
      </c>
      <c r="C1809" s="661">
        <v>89301112</v>
      </c>
      <c r="D1809" s="740" t="s">
        <v>4351</v>
      </c>
      <c r="E1809" s="741" t="s">
        <v>2644</v>
      </c>
      <c r="F1809" s="661" t="s">
        <v>2621</v>
      </c>
      <c r="G1809" s="661" t="s">
        <v>2950</v>
      </c>
      <c r="H1809" s="661" t="s">
        <v>579</v>
      </c>
      <c r="I1809" s="661" t="s">
        <v>2951</v>
      </c>
      <c r="J1809" s="661" t="s">
        <v>2952</v>
      </c>
      <c r="K1809" s="661" t="s">
        <v>2953</v>
      </c>
      <c r="L1809" s="662">
        <v>0</v>
      </c>
      <c r="M1809" s="662">
        <v>0</v>
      </c>
      <c r="N1809" s="661">
        <v>1</v>
      </c>
      <c r="O1809" s="742">
        <v>0.5</v>
      </c>
      <c r="P1809" s="662"/>
      <c r="Q1809" s="677"/>
      <c r="R1809" s="661"/>
      <c r="S1809" s="677">
        <v>0</v>
      </c>
      <c r="T1809" s="742"/>
      <c r="U1809" s="700">
        <v>0</v>
      </c>
    </row>
    <row r="1810" spans="1:21" ht="14.4" customHeight="1" x14ac:dyDescent="0.3">
      <c r="A1810" s="660">
        <v>11</v>
      </c>
      <c r="B1810" s="661" t="s">
        <v>578</v>
      </c>
      <c r="C1810" s="661">
        <v>89301112</v>
      </c>
      <c r="D1810" s="740" t="s">
        <v>4351</v>
      </c>
      <c r="E1810" s="741" t="s">
        <v>2644</v>
      </c>
      <c r="F1810" s="661" t="s">
        <v>2621</v>
      </c>
      <c r="G1810" s="661" t="s">
        <v>2950</v>
      </c>
      <c r="H1810" s="661" t="s">
        <v>579</v>
      </c>
      <c r="I1810" s="661" t="s">
        <v>4117</v>
      </c>
      <c r="J1810" s="661" t="s">
        <v>2952</v>
      </c>
      <c r="K1810" s="661" t="s">
        <v>4118</v>
      </c>
      <c r="L1810" s="662">
        <v>147.36000000000001</v>
      </c>
      <c r="M1810" s="662">
        <v>147.36000000000001</v>
      </c>
      <c r="N1810" s="661">
        <v>1</v>
      </c>
      <c r="O1810" s="742">
        <v>1</v>
      </c>
      <c r="P1810" s="662"/>
      <c r="Q1810" s="677">
        <v>0</v>
      </c>
      <c r="R1810" s="661"/>
      <c r="S1810" s="677">
        <v>0</v>
      </c>
      <c r="T1810" s="742"/>
      <c r="U1810" s="700">
        <v>0</v>
      </c>
    </row>
    <row r="1811" spans="1:21" ht="14.4" customHeight="1" x14ac:dyDescent="0.3">
      <c r="A1811" s="660">
        <v>11</v>
      </c>
      <c r="B1811" s="661" t="s">
        <v>578</v>
      </c>
      <c r="C1811" s="661">
        <v>89301112</v>
      </c>
      <c r="D1811" s="740" t="s">
        <v>4351</v>
      </c>
      <c r="E1811" s="741" t="s">
        <v>2644</v>
      </c>
      <c r="F1811" s="661" t="s">
        <v>2621</v>
      </c>
      <c r="G1811" s="661" t="s">
        <v>2950</v>
      </c>
      <c r="H1811" s="661" t="s">
        <v>579</v>
      </c>
      <c r="I1811" s="661" t="s">
        <v>4119</v>
      </c>
      <c r="J1811" s="661" t="s">
        <v>4120</v>
      </c>
      <c r="K1811" s="661" t="s">
        <v>4121</v>
      </c>
      <c r="L1811" s="662">
        <v>0</v>
      </c>
      <c r="M1811" s="662">
        <v>0</v>
      </c>
      <c r="N1811" s="661">
        <v>1</v>
      </c>
      <c r="O1811" s="742">
        <v>1</v>
      </c>
      <c r="P1811" s="662"/>
      <c r="Q1811" s="677"/>
      <c r="R1811" s="661"/>
      <c r="S1811" s="677">
        <v>0</v>
      </c>
      <c r="T1811" s="742"/>
      <c r="U1811" s="700">
        <v>0</v>
      </c>
    </row>
    <row r="1812" spans="1:21" ht="14.4" customHeight="1" x14ac:dyDescent="0.3">
      <c r="A1812" s="660">
        <v>11</v>
      </c>
      <c r="B1812" s="661" t="s">
        <v>578</v>
      </c>
      <c r="C1812" s="661">
        <v>89301112</v>
      </c>
      <c r="D1812" s="740" t="s">
        <v>4351</v>
      </c>
      <c r="E1812" s="741" t="s">
        <v>2644</v>
      </c>
      <c r="F1812" s="661" t="s">
        <v>2621</v>
      </c>
      <c r="G1812" s="661" t="s">
        <v>2950</v>
      </c>
      <c r="H1812" s="661" t="s">
        <v>579</v>
      </c>
      <c r="I1812" s="661" t="s">
        <v>4122</v>
      </c>
      <c r="J1812" s="661" t="s">
        <v>4120</v>
      </c>
      <c r="K1812" s="661" t="s">
        <v>4123</v>
      </c>
      <c r="L1812" s="662">
        <v>0</v>
      </c>
      <c r="M1812" s="662">
        <v>0</v>
      </c>
      <c r="N1812" s="661">
        <v>1</v>
      </c>
      <c r="O1812" s="742">
        <v>1</v>
      </c>
      <c r="P1812" s="662"/>
      <c r="Q1812" s="677"/>
      <c r="R1812" s="661"/>
      <c r="S1812" s="677">
        <v>0</v>
      </c>
      <c r="T1812" s="742"/>
      <c r="U1812" s="700">
        <v>0</v>
      </c>
    </row>
    <row r="1813" spans="1:21" ht="14.4" customHeight="1" x14ac:dyDescent="0.3">
      <c r="A1813" s="660">
        <v>11</v>
      </c>
      <c r="B1813" s="661" t="s">
        <v>578</v>
      </c>
      <c r="C1813" s="661">
        <v>89301112</v>
      </c>
      <c r="D1813" s="740" t="s">
        <v>4351</v>
      </c>
      <c r="E1813" s="741" t="s">
        <v>2644</v>
      </c>
      <c r="F1813" s="661" t="s">
        <v>2621</v>
      </c>
      <c r="G1813" s="661" t="s">
        <v>2950</v>
      </c>
      <c r="H1813" s="661" t="s">
        <v>579</v>
      </c>
      <c r="I1813" s="661" t="s">
        <v>4124</v>
      </c>
      <c r="J1813" s="661" t="s">
        <v>2952</v>
      </c>
      <c r="K1813" s="661" t="s">
        <v>4125</v>
      </c>
      <c r="L1813" s="662">
        <v>0</v>
      </c>
      <c r="M1813" s="662">
        <v>0</v>
      </c>
      <c r="N1813" s="661">
        <v>1</v>
      </c>
      <c r="O1813" s="742">
        <v>1</v>
      </c>
      <c r="P1813" s="662"/>
      <c r="Q1813" s="677"/>
      <c r="R1813" s="661"/>
      <c r="S1813" s="677">
        <v>0</v>
      </c>
      <c r="T1813" s="742"/>
      <c r="U1813" s="700">
        <v>0</v>
      </c>
    </row>
    <row r="1814" spans="1:21" ht="14.4" customHeight="1" x14ac:dyDescent="0.3">
      <c r="A1814" s="660">
        <v>11</v>
      </c>
      <c r="B1814" s="661" t="s">
        <v>578</v>
      </c>
      <c r="C1814" s="661">
        <v>89301112</v>
      </c>
      <c r="D1814" s="740" t="s">
        <v>4351</v>
      </c>
      <c r="E1814" s="741" t="s">
        <v>2644</v>
      </c>
      <c r="F1814" s="661" t="s">
        <v>2621</v>
      </c>
      <c r="G1814" s="661" t="s">
        <v>2950</v>
      </c>
      <c r="H1814" s="661" t="s">
        <v>579</v>
      </c>
      <c r="I1814" s="661" t="s">
        <v>4126</v>
      </c>
      <c r="J1814" s="661" t="s">
        <v>2952</v>
      </c>
      <c r="K1814" s="661" t="s">
        <v>4127</v>
      </c>
      <c r="L1814" s="662">
        <v>49.12</v>
      </c>
      <c r="M1814" s="662">
        <v>49.12</v>
      </c>
      <c r="N1814" s="661">
        <v>1</v>
      </c>
      <c r="O1814" s="742">
        <v>1</v>
      </c>
      <c r="P1814" s="662"/>
      <c r="Q1814" s="677">
        <v>0</v>
      </c>
      <c r="R1814" s="661"/>
      <c r="S1814" s="677">
        <v>0</v>
      </c>
      <c r="T1814" s="742"/>
      <c r="U1814" s="700">
        <v>0</v>
      </c>
    </row>
    <row r="1815" spans="1:21" ht="14.4" customHeight="1" x14ac:dyDescent="0.3">
      <c r="A1815" s="660">
        <v>11</v>
      </c>
      <c r="B1815" s="661" t="s">
        <v>578</v>
      </c>
      <c r="C1815" s="661">
        <v>89301112</v>
      </c>
      <c r="D1815" s="740" t="s">
        <v>4351</v>
      </c>
      <c r="E1815" s="741" t="s">
        <v>2644</v>
      </c>
      <c r="F1815" s="661" t="s">
        <v>2621</v>
      </c>
      <c r="G1815" s="661" t="s">
        <v>2824</v>
      </c>
      <c r="H1815" s="661" t="s">
        <v>579</v>
      </c>
      <c r="I1815" s="661" t="s">
        <v>3371</v>
      </c>
      <c r="J1815" s="661" t="s">
        <v>2181</v>
      </c>
      <c r="K1815" s="661" t="s">
        <v>3372</v>
      </c>
      <c r="L1815" s="662">
        <v>0</v>
      </c>
      <c r="M1815" s="662">
        <v>0</v>
      </c>
      <c r="N1815" s="661">
        <v>1</v>
      </c>
      <c r="O1815" s="742">
        <v>1</v>
      </c>
      <c r="P1815" s="662">
        <v>0</v>
      </c>
      <c r="Q1815" s="677"/>
      <c r="R1815" s="661">
        <v>1</v>
      </c>
      <c r="S1815" s="677">
        <v>1</v>
      </c>
      <c r="T1815" s="742">
        <v>1</v>
      </c>
      <c r="U1815" s="700">
        <v>1</v>
      </c>
    </row>
    <row r="1816" spans="1:21" ht="14.4" customHeight="1" x14ac:dyDescent="0.3">
      <c r="A1816" s="660">
        <v>11</v>
      </c>
      <c r="B1816" s="661" t="s">
        <v>578</v>
      </c>
      <c r="C1816" s="661">
        <v>89301112</v>
      </c>
      <c r="D1816" s="740" t="s">
        <v>4351</v>
      </c>
      <c r="E1816" s="741" t="s">
        <v>2644</v>
      </c>
      <c r="F1816" s="661" t="s">
        <v>2621</v>
      </c>
      <c r="G1816" s="661" t="s">
        <v>2824</v>
      </c>
      <c r="H1816" s="661" t="s">
        <v>579</v>
      </c>
      <c r="I1816" s="661" t="s">
        <v>926</v>
      </c>
      <c r="J1816" s="661" t="s">
        <v>927</v>
      </c>
      <c r="K1816" s="661" t="s">
        <v>928</v>
      </c>
      <c r="L1816" s="662">
        <v>84.78</v>
      </c>
      <c r="M1816" s="662">
        <v>593.46</v>
      </c>
      <c r="N1816" s="661">
        <v>7</v>
      </c>
      <c r="O1816" s="742">
        <v>3.5</v>
      </c>
      <c r="P1816" s="662">
        <v>254.34</v>
      </c>
      <c r="Q1816" s="677">
        <v>0.42857142857142855</v>
      </c>
      <c r="R1816" s="661">
        <v>3</v>
      </c>
      <c r="S1816" s="677">
        <v>0.42857142857142855</v>
      </c>
      <c r="T1816" s="742">
        <v>1.5</v>
      </c>
      <c r="U1816" s="700">
        <v>0.42857142857142855</v>
      </c>
    </row>
    <row r="1817" spans="1:21" ht="14.4" customHeight="1" x14ac:dyDescent="0.3">
      <c r="A1817" s="660">
        <v>11</v>
      </c>
      <c r="B1817" s="661" t="s">
        <v>578</v>
      </c>
      <c r="C1817" s="661">
        <v>89301112</v>
      </c>
      <c r="D1817" s="740" t="s">
        <v>4351</v>
      </c>
      <c r="E1817" s="741" t="s">
        <v>2644</v>
      </c>
      <c r="F1817" s="661" t="s">
        <v>2621</v>
      </c>
      <c r="G1817" s="661" t="s">
        <v>2824</v>
      </c>
      <c r="H1817" s="661" t="s">
        <v>579</v>
      </c>
      <c r="I1817" s="661" t="s">
        <v>926</v>
      </c>
      <c r="J1817" s="661" t="s">
        <v>927</v>
      </c>
      <c r="K1817" s="661" t="s">
        <v>928</v>
      </c>
      <c r="L1817" s="662">
        <v>105.7</v>
      </c>
      <c r="M1817" s="662">
        <v>528.5</v>
      </c>
      <c r="N1817" s="661">
        <v>5</v>
      </c>
      <c r="O1817" s="742">
        <v>3.5</v>
      </c>
      <c r="P1817" s="662">
        <v>211.4</v>
      </c>
      <c r="Q1817" s="677">
        <v>0.4</v>
      </c>
      <c r="R1817" s="661">
        <v>2</v>
      </c>
      <c r="S1817" s="677">
        <v>0.4</v>
      </c>
      <c r="T1817" s="742">
        <v>2</v>
      </c>
      <c r="U1817" s="700">
        <v>0.5714285714285714</v>
      </c>
    </row>
    <row r="1818" spans="1:21" ht="14.4" customHeight="1" x14ac:dyDescent="0.3">
      <c r="A1818" s="660">
        <v>11</v>
      </c>
      <c r="B1818" s="661" t="s">
        <v>578</v>
      </c>
      <c r="C1818" s="661">
        <v>89301112</v>
      </c>
      <c r="D1818" s="740" t="s">
        <v>4351</v>
      </c>
      <c r="E1818" s="741" t="s">
        <v>2644</v>
      </c>
      <c r="F1818" s="661" t="s">
        <v>2621</v>
      </c>
      <c r="G1818" s="661" t="s">
        <v>2824</v>
      </c>
      <c r="H1818" s="661" t="s">
        <v>579</v>
      </c>
      <c r="I1818" s="661" t="s">
        <v>3767</v>
      </c>
      <c r="J1818" s="661" t="s">
        <v>3768</v>
      </c>
      <c r="K1818" s="661" t="s">
        <v>3769</v>
      </c>
      <c r="L1818" s="662">
        <v>0</v>
      </c>
      <c r="M1818" s="662">
        <v>0</v>
      </c>
      <c r="N1818" s="661">
        <v>1</v>
      </c>
      <c r="O1818" s="742">
        <v>0.5</v>
      </c>
      <c r="P1818" s="662">
        <v>0</v>
      </c>
      <c r="Q1818" s="677"/>
      <c r="R1818" s="661">
        <v>1</v>
      </c>
      <c r="S1818" s="677">
        <v>1</v>
      </c>
      <c r="T1818" s="742">
        <v>0.5</v>
      </c>
      <c r="U1818" s="700">
        <v>1</v>
      </c>
    </row>
    <row r="1819" spans="1:21" ht="14.4" customHeight="1" x14ac:dyDescent="0.3">
      <c r="A1819" s="660">
        <v>11</v>
      </c>
      <c r="B1819" s="661" t="s">
        <v>578</v>
      </c>
      <c r="C1819" s="661">
        <v>89301112</v>
      </c>
      <c r="D1819" s="740" t="s">
        <v>4351</v>
      </c>
      <c r="E1819" s="741" t="s">
        <v>2644</v>
      </c>
      <c r="F1819" s="661" t="s">
        <v>2621</v>
      </c>
      <c r="G1819" s="661" t="s">
        <v>2824</v>
      </c>
      <c r="H1819" s="661" t="s">
        <v>579</v>
      </c>
      <c r="I1819" s="661" t="s">
        <v>3770</v>
      </c>
      <c r="J1819" s="661" t="s">
        <v>3768</v>
      </c>
      <c r="K1819" s="661" t="s">
        <v>2958</v>
      </c>
      <c r="L1819" s="662">
        <v>0</v>
      </c>
      <c r="M1819" s="662">
        <v>0</v>
      </c>
      <c r="N1819" s="661">
        <v>1</v>
      </c>
      <c r="O1819" s="742">
        <v>0.5</v>
      </c>
      <c r="P1819" s="662">
        <v>0</v>
      </c>
      <c r="Q1819" s="677"/>
      <c r="R1819" s="661">
        <v>1</v>
      </c>
      <c r="S1819" s="677">
        <v>1</v>
      </c>
      <c r="T1819" s="742">
        <v>0.5</v>
      </c>
      <c r="U1819" s="700">
        <v>1</v>
      </c>
    </row>
    <row r="1820" spans="1:21" ht="14.4" customHeight="1" x14ac:dyDescent="0.3">
      <c r="A1820" s="660">
        <v>11</v>
      </c>
      <c r="B1820" s="661" t="s">
        <v>578</v>
      </c>
      <c r="C1820" s="661">
        <v>89301112</v>
      </c>
      <c r="D1820" s="740" t="s">
        <v>4351</v>
      </c>
      <c r="E1820" s="741" t="s">
        <v>2644</v>
      </c>
      <c r="F1820" s="661" t="s">
        <v>2621</v>
      </c>
      <c r="G1820" s="661" t="s">
        <v>2824</v>
      </c>
      <c r="H1820" s="661" t="s">
        <v>579</v>
      </c>
      <c r="I1820" s="661" t="s">
        <v>3840</v>
      </c>
      <c r="J1820" s="661" t="s">
        <v>3841</v>
      </c>
      <c r="K1820" s="661" t="s">
        <v>3842</v>
      </c>
      <c r="L1820" s="662">
        <v>0</v>
      </c>
      <c r="M1820" s="662">
        <v>0</v>
      </c>
      <c r="N1820" s="661">
        <v>1</v>
      </c>
      <c r="O1820" s="742">
        <v>0.5</v>
      </c>
      <c r="P1820" s="662"/>
      <c r="Q1820" s="677"/>
      <c r="R1820" s="661"/>
      <c r="S1820" s="677">
        <v>0</v>
      </c>
      <c r="T1820" s="742"/>
      <c r="U1820" s="700">
        <v>0</v>
      </c>
    </row>
    <row r="1821" spans="1:21" ht="14.4" customHeight="1" x14ac:dyDescent="0.3">
      <c r="A1821" s="660">
        <v>11</v>
      </c>
      <c r="B1821" s="661" t="s">
        <v>578</v>
      </c>
      <c r="C1821" s="661">
        <v>89301112</v>
      </c>
      <c r="D1821" s="740" t="s">
        <v>4351</v>
      </c>
      <c r="E1821" s="741" t="s">
        <v>2644</v>
      </c>
      <c r="F1821" s="661" t="s">
        <v>2621</v>
      </c>
      <c r="G1821" s="661" t="s">
        <v>2824</v>
      </c>
      <c r="H1821" s="661" t="s">
        <v>579</v>
      </c>
      <c r="I1821" s="661" t="s">
        <v>3843</v>
      </c>
      <c r="J1821" s="661" t="s">
        <v>3841</v>
      </c>
      <c r="K1821" s="661" t="s">
        <v>3844</v>
      </c>
      <c r="L1821" s="662">
        <v>0</v>
      </c>
      <c r="M1821" s="662">
        <v>0</v>
      </c>
      <c r="N1821" s="661">
        <v>2</v>
      </c>
      <c r="O1821" s="742">
        <v>1</v>
      </c>
      <c r="P1821" s="662">
        <v>0</v>
      </c>
      <c r="Q1821" s="677"/>
      <c r="R1821" s="661">
        <v>2</v>
      </c>
      <c r="S1821" s="677">
        <v>1</v>
      </c>
      <c r="T1821" s="742">
        <v>1</v>
      </c>
      <c r="U1821" s="700">
        <v>1</v>
      </c>
    </row>
    <row r="1822" spans="1:21" ht="14.4" customHeight="1" x14ac:dyDescent="0.3">
      <c r="A1822" s="660">
        <v>11</v>
      </c>
      <c r="B1822" s="661" t="s">
        <v>578</v>
      </c>
      <c r="C1822" s="661">
        <v>89301112</v>
      </c>
      <c r="D1822" s="740" t="s">
        <v>4351</v>
      </c>
      <c r="E1822" s="741" t="s">
        <v>2644</v>
      </c>
      <c r="F1822" s="661" t="s">
        <v>2621</v>
      </c>
      <c r="G1822" s="661" t="s">
        <v>2824</v>
      </c>
      <c r="H1822" s="661" t="s">
        <v>579</v>
      </c>
      <c r="I1822" s="661" t="s">
        <v>3907</v>
      </c>
      <c r="J1822" s="661" t="s">
        <v>3908</v>
      </c>
      <c r="K1822" s="661" t="s">
        <v>3909</v>
      </c>
      <c r="L1822" s="662">
        <v>0</v>
      </c>
      <c r="M1822" s="662">
        <v>0</v>
      </c>
      <c r="N1822" s="661">
        <v>20</v>
      </c>
      <c r="O1822" s="742">
        <v>10</v>
      </c>
      <c r="P1822" s="662">
        <v>0</v>
      </c>
      <c r="Q1822" s="677"/>
      <c r="R1822" s="661">
        <v>4</v>
      </c>
      <c r="S1822" s="677">
        <v>0.2</v>
      </c>
      <c r="T1822" s="742">
        <v>1.5</v>
      </c>
      <c r="U1822" s="700">
        <v>0.15</v>
      </c>
    </row>
    <row r="1823" spans="1:21" ht="14.4" customHeight="1" x14ac:dyDescent="0.3">
      <c r="A1823" s="660">
        <v>11</v>
      </c>
      <c r="B1823" s="661" t="s">
        <v>578</v>
      </c>
      <c r="C1823" s="661">
        <v>89301112</v>
      </c>
      <c r="D1823" s="740" t="s">
        <v>4351</v>
      </c>
      <c r="E1823" s="741" t="s">
        <v>2644</v>
      </c>
      <c r="F1823" s="661" t="s">
        <v>2621</v>
      </c>
      <c r="G1823" s="661" t="s">
        <v>2824</v>
      </c>
      <c r="H1823" s="661" t="s">
        <v>579</v>
      </c>
      <c r="I1823" s="661" t="s">
        <v>3104</v>
      </c>
      <c r="J1823" s="661" t="s">
        <v>3102</v>
      </c>
      <c r="K1823" s="661" t="s">
        <v>3105</v>
      </c>
      <c r="L1823" s="662">
        <v>75.36</v>
      </c>
      <c r="M1823" s="662">
        <v>75.36</v>
      </c>
      <c r="N1823" s="661">
        <v>1</v>
      </c>
      <c r="O1823" s="742">
        <v>0.5</v>
      </c>
      <c r="P1823" s="662">
        <v>75.36</v>
      </c>
      <c r="Q1823" s="677">
        <v>1</v>
      </c>
      <c r="R1823" s="661">
        <v>1</v>
      </c>
      <c r="S1823" s="677">
        <v>1</v>
      </c>
      <c r="T1823" s="742">
        <v>0.5</v>
      </c>
      <c r="U1823" s="700">
        <v>1</v>
      </c>
    </row>
    <row r="1824" spans="1:21" ht="14.4" customHeight="1" x14ac:dyDescent="0.3">
      <c r="A1824" s="660">
        <v>11</v>
      </c>
      <c r="B1824" s="661" t="s">
        <v>578</v>
      </c>
      <c r="C1824" s="661">
        <v>89301112</v>
      </c>
      <c r="D1824" s="740" t="s">
        <v>4351</v>
      </c>
      <c r="E1824" s="741" t="s">
        <v>2644</v>
      </c>
      <c r="F1824" s="661" t="s">
        <v>2621</v>
      </c>
      <c r="G1824" s="661" t="s">
        <v>2824</v>
      </c>
      <c r="H1824" s="661" t="s">
        <v>579</v>
      </c>
      <c r="I1824" s="661" t="s">
        <v>3104</v>
      </c>
      <c r="J1824" s="661" t="s">
        <v>3102</v>
      </c>
      <c r="K1824" s="661" t="s">
        <v>3105</v>
      </c>
      <c r="L1824" s="662">
        <v>79.400000000000006</v>
      </c>
      <c r="M1824" s="662">
        <v>238.20000000000002</v>
      </c>
      <c r="N1824" s="661">
        <v>3</v>
      </c>
      <c r="O1824" s="742">
        <v>1</v>
      </c>
      <c r="P1824" s="662"/>
      <c r="Q1824" s="677">
        <v>0</v>
      </c>
      <c r="R1824" s="661"/>
      <c r="S1824" s="677">
        <v>0</v>
      </c>
      <c r="T1824" s="742"/>
      <c r="U1824" s="700">
        <v>0</v>
      </c>
    </row>
    <row r="1825" spans="1:21" ht="14.4" customHeight="1" x14ac:dyDescent="0.3">
      <c r="A1825" s="660">
        <v>11</v>
      </c>
      <c r="B1825" s="661" t="s">
        <v>578</v>
      </c>
      <c r="C1825" s="661">
        <v>89301112</v>
      </c>
      <c r="D1825" s="740" t="s">
        <v>4351</v>
      </c>
      <c r="E1825" s="741" t="s">
        <v>2644</v>
      </c>
      <c r="F1825" s="661" t="s">
        <v>2621</v>
      </c>
      <c r="G1825" s="661" t="s">
        <v>2824</v>
      </c>
      <c r="H1825" s="661" t="s">
        <v>579</v>
      </c>
      <c r="I1825" s="661" t="s">
        <v>4128</v>
      </c>
      <c r="J1825" s="661" t="s">
        <v>3908</v>
      </c>
      <c r="K1825" s="661" t="s">
        <v>3909</v>
      </c>
      <c r="L1825" s="662">
        <v>0</v>
      </c>
      <c r="M1825" s="662">
        <v>0</v>
      </c>
      <c r="N1825" s="661">
        <v>13</v>
      </c>
      <c r="O1825" s="742">
        <v>7.5</v>
      </c>
      <c r="P1825" s="662">
        <v>0</v>
      </c>
      <c r="Q1825" s="677"/>
      <c r="R1825" s="661">
        <v>8</v>
      </c>
      <c r="S1825" s="677">
        <v>0.61538461538461542</v>
      </c>
      <c r="T1825" s="742">
        <v>4</v>
      </c>
      <c r="U1825" s="700">
        <v>0.53333333333333333</v>
      </c>
    </row>
    <row r="1826" spans="1:21" ht="14.4" customHeight="1" x14ac:dyDescent="0.3">
      <c r="A1826" s="660">
        <v>11</v>
      </c>
      <c r="B1826" s="661" t="s">
        <v>578</v>
      </c>
      <c r="C1826" s="661">
        <v>89301112</v>
      </c>
      <c r="D1826" s="740" t="s">
        <v>4351</v>
      </c>
      <c r="E1826" s="741" t="s">
        <v>2644</v>
      </c>
      <c r="F1826" s="661" t="s">
        <v>2621</v>
      </c>
      <c r="G1826" s="661" t="s">
        <v>2824</v>
      </c>
      <c r="H1826" s="661" t="s">
        <v>579</v>
      </c>
      <c r="I1826" s="661" t="s">
        <v>2966</v>
      </c>
      <c r="J1826" s="661" t="s">
        <v>2967</v>
      </c>
      <c r="K1826" s="661" t="s">
        <v>2958</v>
      </c>
      <c r="L1826" s="662">
        <v>0</v>
      </c>
      <c r="M1826" s="662">
        <v>0</v>
      </c>
      <c r="N1826" s="661">
        <v>1</v>
      </c>
      <c r="O1826" s="742">
        <v>1</v>
      </c>
      <c r="P1826" s="662"/>
      <c r="Q1826" s="677"/>
      <c r="R1826" s="661"/>
      <c r="S1826" s="677">
        <v>0</v>
      </c>
      <c r="T1826" s="742"/>
      <c r="U1826" s="700">
        <v>0</v>
      </c>
    </row>
    <row r="1827" spans="1:21" ht="14.4" customHeight="1" x14ac:dyDescent="0.3">
      <c r="A1827" s="660">
        <v>11</v>
      </c>
      <c r="B1827" s="661" t="s">
        <v>578</v>
      </c>
      <c r="C1827" s="661">
        <v>89301112</v>
      </c>
      <c r="D1827" s="740" t="s">
        <v>4351</v>
      </c>
      <c r="E1827" s="741" t="s">
        <v>2644</v>
      </c>
      <c r="F1827" s="661" t="s">
        <v>2621</v>
      </c>
      <c r="G1827" s="661" t="s">
        <v>2824</v>
      </c>
      <c r="H1827" s="661" t="s">
        <v>579</v>
      </c>
      <c r="I1827" s="661" t="s">
        <v>4129</v>
      </c>
      <c r="J1827" s="661" t="s">
        <v>3908</v>
      </c>
      <c r="K1827" s="661" t="s">
        <v>4130</v>
      </c>
      <c r="L1827" s="662">
        <v>0</v>
      </c>
      <c r="M1827" s="662">
        <v>0</v>
      </c>
      <c r="N1827" s="661">
        <v>1</v>
      </c>
      <c r="O1827" s="742">
        <v>1</v>
      </c>
      <c r="P1827" s="662">
        <v>0</v>
      </c>
      <c r="Q1827" s="677"/>
      <c r="R1827" s="661">
        <v>1</v>
      </c>
      <c r="S1827" s="677">
        <v>1</v>
      </c>
      <c r="T1827" s="742">
        <v>1</v>
      </c>
      <c r="U1827" s="700">
        <v>1</v>
      </c>
    </row>
    <row r="1828" spans="1:21" ht="14.4" customHeight="1" x14ac:dyDescent="0.3">
      <c r="A1828" s="660">
        <v>11</v>
      </c>
      <c r="B1828" s="661" t="s">
        <v>578</v>
      </c>
      <c r="C1828" s="661">
        <v>89301112</v>
      </c>
      <c r="D1828" s="740" t="s">
        <v>4351</v>
      </c>
      <c r="E1828" s="741" t="s">
        <v>2644</v>
      </c>
      <c r="F1828" s="661" t="s">
        <v>2621</v>
      </c>
      <c r="G1828" s="661" t="s">
        <v>2740</v>
      </c>
      <c r="H1828" s="661" t="s">
        <v>579</v>
      </c>
      <c r="I1828" s="661" t="s">
        <v>2972</v>
      </c>
      <c r="J1828" s="661" t="s">
        <v>683</v>
      </c>
      <c r="K1828" s="661" t="s">
        <v>2529</v>
      </c>
      <c r="L1828" s="662">
        <v>115.3</v>
      </c>
      <c r="M1828" s="662">
        <v>230.6</v>
      </c>
      <c r="N1828" s="661">
        <v>2</v>
      </c>
      <c r="O1828" s="742">
        <v>1.5</v>
      </c>
      <c r="P1828" s="662">
        <v>115.3</v>
      </c>
      <c r="Q1828" s="677">
        <v>0.5</v>
      </c>
      <c r="R1828" s="661">
        <v>1</v>
      </c>
      <c r="S1828" s="677">
        <v>0.5</v>
      </c>
      <c r="T1828" s="742">
        <v>1</v>
      </c>
      <c r="U1828" s="700">
        <v>0.66666666666666663</v>
      </c>
    </row>
    <row r="1829" spans="1:21" ht="14.4" customHeight="1" x14ac:dyDescent="0.3">
      <c r="A1829" s="660">
        <v>11</v>
      </c>
      <c r="B1829" s="661" t="s">
        <v>578</v>
      </c>
      <c r="C1829" s="661">
        <v>89301112</v>
      </c>
      <c r="D1829" s="740" t="s">
        <v>4351</v>
      </c>
      <c r="E1829" s="741" t="s">
        <v>2644</v>
      </c>
      <c r="F1829" s="661" t="s">
        <v>2621</v>
      </c>
      <c r="G1829" s="661" t="s">
        <v>4131</v>
      </c>
      <c r="H1829" s="661" t="s">
        <v>579</v>
      </c>
      <c r="I1829" s="661" t="s">
        <v>4132</v>
      </c>
      <c r="J1829" s="661" t="s">
        <v>4133</v>
      </c>
      <c r="K1829" s="661" t="s">
        <v>4134</v>
      </c>
      <c r="L1829" s="662">
        <v>0</v>
      </c>
      <c r="M1829" s="662">
        <v>0</v>
      </c>
      <c r="N1829" s="661">
        <v>2</v>
      </c>
      <c r="O1829" s="742">
        <v>1</v>
      </c>
      <c r="P1829" s="662">
        <v>0</v>
      </c>
      <c r="Q1829" s="677"/>
      <c r="R1829" s="661">
        <v>1</v>
      </c>
      <c r="S1829" s="677">
        <v>0.5</v>
      </c>
      <c r="T1829" s="742">
        <v>0.5</v>
      </c>
      <c r="U1829" s="700">
        <v>0.5</v>
      </c>
    </row>
    <row r="1830" spans="1:21" ht="14.4" customHeight="1" x14ac:dyDescent="0.3">
      <c r="A1830" s="660">
        <v>11</v>
      </c>
      <c r="B1830" s="661" t="s">
        <v>578</v>
      </c>
      <c r="C1830" s="661">
        <v>89301112</v>
      </c>
      <c r="D1830" s="740" t="s">
        <v>4351</v>
      </c>
      <c r="E1830" s="741" t="s">
        <v>2644</v>
      </c>
      <c r="F1830" s="661" t="s">
        <v>2621</v>
      </c>
      <c r="G1830" s="661" t="s">
        <v>2877</v>
      </c>
      <c r="H1830" s="661" t="s">
        <v>579</v>
      </c>
      <c r="I1830" s="661" t="s">
        <v>2878</v>
      </c>
      <c r="J1830" s="661" t="s">
        <v>2879</v>
      </c>
      <c r="K1830" s="661" t="s">
        <v>2880</v>
      </c>
      <c r="L1830" s="662">
        <v>111.31</v>
      </c>
      <c r="M1830" s="662">
        <v>1447.03</v>
      </c>
      <c r="N1830" s="661">
        <v>13</v>
      </c>
      <c r="O1830" s="742">
        <v>3</v>
      </c>
      <c r="P1830" s="662">
        <v>1001.79</v>
      </c>
      <c r="Q1830" s="677">
        <v>0.69230769230769229</v>
      </c>
      <c r="R1830" s="661">
        <v>9</v>
      </c>
      <c r="S1830" s="677">
        <v>0.69230769230769229</v>
      </c>
      <c r="T1830" s="742">
        <v>2</v>
      </c>
      <c r="U1830" s="700">
        <v>0.66666666666666663</v>
      </c>
    </row>
    <row r="1831" spans="1:21" ht="14.4" customHeight="1" x14ac:dyDescent="0.3">
      <c r="A1831" s="660">
        <v>11</v>
      </c>
      <c r="B1831" s="661" t="s">
        <v>578</v>
      </c>
      <c r="C1831" s="661">
        <v>89301112</v>
      </c>
      <c r="D1831" s="740" t="s">
        <v>4351</v>
      </c>
      <c r="E1831" s="741" t="s">
        <v>2644</v>
      </c>
      <c r="F1831" s="661" t="s">
        <v>2621</v>
      </c>
      <c r="G1831" s="661" t="s">
        <v>2877</v>
      </c>
      <c r="H1831" s="661" t="s">
        <v>579</v>
      </c>
      <c r="I1831" s="661" t="s">
        <v>4135</v>
      </c>
      <c r="J1831" s="661" t="s">
        <v>4136</v>
      </c>
      <c r="K1831" s="661" t="s">
        <v>4137</v>
      </c>
      <c r="L1831" s="662">
        <v>0</v>
      </c>
      <c r="M1831" s="662">
        <v>0</v>
      </c>
      <c r="N1831" s="661">
        <v>5</v>
      </c>
      <c r="O1831" s="742">
        <v>4.5</v>
      </c>
      <c r="P1831" s="662">
        <v>0</v>
      </c>
      <c r="Q1831" s="677"/>
      <c r="R1831" s="661">
        <v>1</v>
      </c>
      <c r="S1831" s="677">
        <v>0.2</v>
      </c>
      <c r="T1831" s="742">
        <v>1</v>
      </c>
      <c r="U1831" s="700">
        <v>0.22222222222222221</v>
      </c>
    </row>
    <row r="1832" spans="1:21" ht="14.4" customHeight="1" x14ac:dyDescent="0.3">
      <c r="A1832" s="660">
        <v>11</v>
      </c>
      <c r="B1832" s="661" t="s">
        <v>578</v>
      </c>
      <c r="C1832" s="661">
        <v>89301112</v>
      </c>
      <c r="D1832" s="740" t="s">
        <v>4351</v>
      </c>
      <c r="E1832" s="741" t="s">
        <v>2644</v>
      </c>
      <c r="F1832" s="661" t="s">
        <v>2621</v>
      </c>
      <c r="G1832" s="661" t="s">
        <v>2877</v>
      </c>
      <c r="H1832" s="661" t="s">
        <v>579</v>
      </c>
      <c r="I1832" s="661" t="s">
        <v>4138</v>
      </c>
      <c r="J1832" s="661" t="s">
        <v>4136</v>
      </c>
      <c r="K1832" s="661" t="s">
        <v>4139</v>
      </c>
      <c r="L1832" s="662">
        <v>177.17</v>
      </c>
      <c r="M1832" s="662">
        <v>1240.19</v>
      </c>
      <c r="N1832" s="661">
        <v>7</v>
      </c>
      <c r="O1832" s="742">
        <v>4</v>
      </c>
      <c r="P1832" s="662">
        <v>177.17</v>
      </c>
      <c r="Q1832" s="677">
        <v>0.14285714285714285</v>
      </c>
      <c r="R1832" s="661">
        <v>1</v>
      </c>
      <c r="S1832" s="677">
        <v>0.14285714285714285</v>
      </c>
      <c r="T1832" s="742">
        <v>0.5</v>
      </c>
      <c r="U1832" s="700">
        <v>0.125</v>
      </c>
    </row>
    <row r="1833" spans="1:21" ht="14.4" customHeight="1" x14ac:dyDescent="0.3">
      <c r="A1833" s="660">
        <v>11</v>
      </c>
      <c r="B1833" s="661" t="s">
        <v>578</v>
      </c>
      <c r="C1833" s="661">
        <v>89301112</v>
      </c>
      <c r="D1833" s="740" t="s">
        <v>4351</v>
      </c>
      <c r="E1833" s="741" t="s">
        <v>2644</v>
      </c>
      <c r="F1833" s="661" t="s">
        <v>2621</v>
      </c>
      <c r="G1833" s="661" t="s">
        <v>2877</v>
      </c>
      <c r="H1833" s="661" t="s">
        <v>579</v>
      </c>
      <c r="I1833" s="661" t="s">
        <v>4140</v>
      </c>
      <c r="J1833" s="661" t="s">
        <v>4136</v>
      </c>
      <c r="K1833" s="661" t="s">
        <v>4141</v>
      </c>
      <c r="L1833" s="662">
        <v>0</v>
      </c>
      <c r="M1833" s="662">
        <v>0</v>
      </c>
      <c r="N1833" s="661">
        <v>1</v>
      </c>
      <c r="O1833" s="742">
        <v>0.5</v>
      </c>
      <c r="P1833" s="662"/>
      <c r="Q1833" s="677"/>
      <c r="R1833" s="661"/>
      <c r="S1833" s="677">
        <v>0</v>
      </c>
      <c r="T1833" s="742"/>
      <c r="U1833" s="700">
        <v>0</v>
      </c>
    </row>
    <row r="1834" spans="1:21" ht="14.4" customHeight="1" x14ac:dyDescent="0.3">
      <c r="A1834" s="660">
        <v>11</v>
      </c>
      <c r="B1834" s="661" t="s">
        <v>578</v>
      </c>
      <c r="C1834" s="661">
        <v>89301112</v>
      </c>
      <c r="D1834" s="740" t="s">
        <v>4351</v>
      </c>
      <c r="E1834" s="741" t="s">
        <v>2644</v>
      </c>
      <c r="F1834" s="661" t="s">
        <v>2621</v>
      </c>
      <c r="G1834" s="661" t="s">
        <v>2877</v>
      </c>
      <c r="H1834" s="661" t="s">
        <v>579</v>
      </c>
      <c r="I1834" s="661" t="s">
        <v>3270</v>
      </c>
      <c r="J1834" s="661" t="s">
        <v>3271</v>
      </c>
      <c r="K1834" s="661" t="s">
        <v>3272</v>
      </c>
      <c r="L1834" s="662">
        <v>0</v>
      </c>
      <c r="M1834" s="662">
        <v>0</v>
      </c>
      <c r="N1834" s="661">
        <v>1</v>
      </c>
      <c r="O1834" s="742">
        <v>0.5</v>
      </c>
      <c r="P1834" s="662"/>
      <c r="Q1834" s="677"/>
      <c r="R1834" s="661"/>
      <c r="S1834" s="677">
        <v>0</v>
      </c>
      <c r="T1834" s="742"/>
      <c r="U1834" s="700">
        <v>0</v>
      </c>
    </row>
    <row r="1835" spans="1:21" ht="14.4" customHeight="1" x14ac:dyDescent="0.3">
      <c r="A1835" s="660">
        <v>11</v>
      </c>
      <c r="B1835" s="661" t="s">
        <v>578</v>
      </c>
      <c r="C1835" s="661">
        <v>89301112</v>
      </c>
      <c r="D1835" s="740" t="s">
        <v>4351</v>
      </c>
      <c r="E1835" s="741" t="s">
        <v>2644</v>
      </c>
      <c r="F1835" s="661" t="s">
        <v>2621</v>
      </c>
      <c r="G1835" s="661" t="s">
        <v>2976</v>
      </c>
      <c r="H1835" s="661" t="s">
        <v>579</v>
      </c>
      <c r="I1835" s="661" t="s">
        <v>2004</v>
      </c>
      <c r="J1835" s="661" t="s">
        <v>2005</v>
      </c>
      <c r="K1835" s="661" t="s">
        <v>2977</v>
      </c>
      <c r="L1835" s="662">
        <v>163.9</v>
      </c>
      <c r="M1835" s="662">
        <v>1475.1000000000001</v>
      </c>
      <c r="N1835" s="661">
        <v>9</v>
      </c>
      <c r="O1835" s="742">
        <v>3.5</v>
      </c>
      <c r="P1835" s="662">
        <v>1311.2</v>
      </c>
      <c r="Q1835" s="677">
        <v>0.88888888888888884</v>
      </c>
      <c r="R1835" s="661">
        <v>8</v>
      </c>
      <c r="S1835" s="677">
        <v>0.88888888888888884</v>
      </c>
      <c r="T1835" s="742">
        <v>2.5</v>
      </c>
      <c r="U1835" s="700">
        <v>0.7142857142857143</v>
      </c>
    </row>
    <row r="1836" spans="1:21" ht="14.4" customHeight="1" x14ac:dyDescent="0.3">
      <c r="A1836" s="660">
        <v>11</v>
      </c>
      <c r="B1836" s="661" t="s">
        <v>578</v>
      </c>
      <c r="C1836" s="661">
        <v>89301112</v>
      </c>
      <c r="D1836" s="740" t="s">
        <v>4351</v>
      </c>
      <c r="E1836" s="741" t="s">
        <v>2644</v>
      </c>
      <c r="F1836" s="661" t="s">
        <v>2621</v>
      </c>
      <c r="G1836" s="661" t="s">
        <v>2881</v>
      </c>
      <c r="H1836" s="661" t="s">
        <v>579</v>
      </c>
      <c r="I1836" s="661" t="s">
        <v>2978</v>
      </c>
      <c r="J1836" s="661" t="s">
        <v>2883</v>
      </c>
      <c r="K1836" s="661" t="s">
        <v>2979</v>
      </c>
      <c r="L1836" s="662">
        <v>166.97</v>
      </c>
      <c r="M1836" s="662">
        <v>8682.4399999999987</v>
      </c>
      <c r="N1836" s="661">
        <v>52</v>
      </c>
      <c r="O1836" s="742">
        <v>19</v>
      </c>
      <c r="P1836" s="662">
        <v>3172.4299999999994</v>
      </c>
      <c r="Q1836" s="677">
        <v>0.36538461538461536</v>
      </c>
      <c r="R1836" s="661">
        <v>19</v>
      </c>
      <c r="S1836" s="677">
        <v>0.36538461538461536</v>
      </c>
      <c r="T1836" s="742">
        <v>7</v>
      </c>
      <c r="U1836" s="700">
        <v>0.36842105263157893</v>
      </c>
    </row>
    <row r="1837" spans="1:21" ht="14.4" customHeight="1" x14ac:dyDescent="0.3">
      <c r="A1837" s="660">
        <v>11</v>
      </c>
      <c r="B1837" s="661" t="s">
        <v>578</v>
      </c>
      <c r="C1837" s="661">
        <v>89301112</v>
      </c>
      <c r="D1837" s="740" t="s">
        <v>4351</v>
      </c>
      <c r="E1837" s="741" t="s">
        <v>2644</v>
      </c>
      <c r="F1837" s="661" t="s">
        <v>2621</v>
      </c>
      <c r="G1837" s="661" t="s">
        <v>2881</v>
      </c>
      <c r="H1837" s="661" t="s">
        <v>579</v>
      </c>
      <c r="I1837" s="661" t="s">
        <v>2882</v>
      </c>
      <c r="J1837" s="661" t="s">
        <v>2883</v>
      </c>
      <c r="K1837" s="661" t="s">
        <v>2884</v>
      </c>
      <c r="L1837" s="662">
        <v>0</v>
      </c>
      <c r="M1837" s="662">
        <v>0</v>
      </c>
      <c r="N1837" s="661">
        <v>5</v>
      </c>
      <c r="O1837" s="742">
        <v>5</v>
      </c>
      <c r="P1837" s="662">
        <v>0</v>
      </c>
      <c r="Q1837" s="677"/>
      <c r="R1837" s="661">
        <v>3</v>
      </c>
      <c r="S1837" s="677">
        <v>0.6</v>
      </c>
      <c r="T1837" s="742">
        <v>3</v>
      </c>
      <c r="U1837" s="700">
        <v>0.6</v>
      </c>
    </row>
    <row r="1838" spans="1:21" ht="14.4" customHeight="1" x14ac:dyDescent="0.3">
      <c r="A1838" s="660">
        <v>11</v>
      </c>
      <c r="B1838" s="661" t="s">
        <v>578</v>
      </c>
      <c r="C1838" s="661">
        <v>89301112</v>
      </c>
      <c r="D1838" s="740" t="s">
        <v>4351</v>
      </c>
      <c r="E1838" s="741" t="s">
        <v>2644</v>
      </c>
      <c r="F1838" s="661" t="s">
        <v>2621</v>
      </c>
      <c r="G1838" s="661" t="s">
        <v>2881</v>
      </c>
      <c r="H1838" s="661" t="s">
        <v>579</v>
      </c>
      <c r="I1838" s="661" t="s">
        <v>2980</v>
      </c>
      <c r="J1838" s="661" t="s">
        <v>2883</v>
      </c>
      <c r="K1838" s="661" t="s">
        <v>2981</v>
      </c>
      <c r="L1838" s="662">
        <v>166.97</v>
      </c>
      <c r="M1838" s="662">
        <v>166.97</v>
      </c>
      <c r="N1838" s="661">
        <v>1</v>
      </c>
      <c r="O1838" s="742">
        <v>0.5</v>
      </c>
      <c r="P1838" s="662"/>
      <c r="Q1838" s="677">
        <v>0</v>
      </c>
      <c r="R1838" s="661"/>
      <c r="S1838" s="677">
        <v>0</v>
      </c>
      <c r="T1838" s="742"/>
      <c r="U1838" s="700">
        <v>0</v>
      </c>
    </row>
    <row r="1839" spans="1:21" ht="14.4" customHeight="1" x14ac:dyDescent="0.3">
      <c r="A1839" s="660">
        <v>11</v>
      </c>
      <c r="B1839" s="661" t="s">
        <v>578</v>
      </c>
      <c r="C1839" s="661">
        <v>89301112</v>
      </c>
      <c r="D1839" s="740" t="s">
        <v>4351</v>
      </c>
      <c r="E1839" s="741" t="s">
        <v>2644</v>
      </c>
      <c r="F1839" s="661" t="s">
        <v>2621</v>
      </c>
      <c r="G1839" s="661" t="s">
        <v>3111</v>
      </c>
      <c r="H1839" s="661" t="s">
        <v>579</v>
      </c>
      <c r="I1839" s="661" t="s">
        <v>3112</v>
      </c>
      <c r="J1839" s="661" t="s">
        <v>3113</v>
      </c>
      <c r="K1839" s="661" t="s">
        <v>3114</v>
      </c>
      <c r="L1839" s="662">
        <v>59.55</v>
      </c>
      <c r="M1839" s="662">
        <v>119.1</v>
      </c>
      <c r="N1839" s="661">
        <v>2</v>
      </c>
      <c r="O1839" s="742">
        <v>1</v>
      </c>
      <c r="P1839" s="662"/>
      <c r="Q1839" s="677">
        <v>0</v>
      </c>
      <c r="R1839" s="661"/>
      <c r="S1839" s="677">
        <v>0</v>
      </c>
      <c r="T1839" s="742"/>
      <c r="U1839" s="700">
        <v>0</v>
      </c>
    </row>
    <row r="1840" spans="1:21" ht="14.4" customHeight="1" x14ac:dyDescent="0.3">
      <c r="A1840" s="660">
        <v>11</v>
      </c>
      <c r="B1840" s="661" t="s">
        <v>578</v>
      </c>
      <c r="C1840" s="661">
        <v>89301112</v>
      </c>
      <c r="D1840" s="740" t="s">
        <v>4351</v>
      </c>
      <c r="E1840" s="741" t="s">
        <v>2644</v>
      </c>
      <c r="F1840" s="661" t="s">
        <v>2621</v>
      </c>
      <c r="G1840" s="661" t="s">
        <v>2729</v>
      </c>
      <c r="H1840" s="661" t="s">
        <v>579</v>
      </c>
      <c r="I1840" s="661" t="s">
        <v>3776</v>
      </c>
      <c r="J1840" s="661" t="s">
        <v>3649</v>
      </c>
      <c r="K1840" s="661" t="s">
        <v>2958</v>
      </c>
      <c r="L1840" s="662">
        <v>0</v>
      </c>
      <c r="M1840" s="662">
        <v>0</v>
      </c>
      <c r="N1840" s="661">
        <v>1</v>
      </c>
      <c r="O1840" s="742">
        <v>0.5</v>
      </c>
      <c r="P1840" s="662"/>
      <c r="Q1840" s="677"/>
      <c r="R1840" s="661"/>
      <c r="S1840" s="677">
        <v>0</v>
      </c>
      <c r="T1840" s="742"/>
      <c r="U1840" s="700">
        <v>0</v>
      </c>
    </row>
    <row r="1841" spans="1:21" ht="14.4" customHeight="1" x14ac:dyDescent="0.3">
      <c r="A1841" s="660">
        <v>11</v>
      </c>
      <c r="B1841" s="661" t="s">
        <v>578</v>
      </c>
      <c r="C1841" s="661">
        <v>89301112</v>
      </c>
      <c r="D1841" s="740" t="s">
        <v>4351</v>
      </c>
      <c r="E1841" s="741" t="s">
        <v>2644</v>
      </c>
      <c r="F1841" s="661" t="s">
        <v>2621</v>
      </c>
      <c r="G1841" s="661" t="s">
        <v>4142</v>
      </c>
      <c r="H1841" s="661" t="s">
        <v>579</v>
      </c>
      <c r="I1841" s="661" t="s">
        <v>636</v>
      </c>
      <c r="J1841" s="661" t="s">
        <v>637</v>
      </c>
      <c r="K1841" s="661" t="s">
        <v>4143</v>
      </c>
      <c r="L1841" s="662">
        <v>0</v>
      </c>
      <c r="M1841" s="662">
        <v>0</v>
      </c>
      <c r="N1841" s="661">
        <v>1</v>
      </c>
      <c r="O1841" s="742">
        <v>0.5</v>
      </c>
      <c r="P1841" s="662"/>
      <c r="Q1841" s="677"/>
      <c r="R1841" s="661"/>
      <c r="S1841" s="677">
        <v>0</v>
      </c>
      <c r="T1841" s="742"/>
      <c r="U1841" s="700">
        <v>0</v>
      </c>
    </row>
    <row r="1842" spans="1:21" ht="14.4" customHeight="1" x14ac:dyDescent="0.3">
      <c r="A1842" s="660">
        <v>11</v>
      </c>
      <c r="B1842" s="661" t="s">
        <v>578</v>
      </c>
      <c r="C1842" s="661">
        <v>89301112</v>
      </c>
      <c r="D1842" s="740" t="s">
        <v>4351</v>
      </c>
      <c r="E1842" s="741" t="s">
        <v>2644</v>
      </c>
      <c r="F1842" s="661" t="s">
        <v>2621</v>
      </c>
      <c r="G1842" s="661" t="s">
        <v>2662</v>
      </c>
      <c r="H1842" s="661" t="s">
        <v>579</v>
      </c>
      <c r="I1842" s="661" t="s">
        <v>839</v>
      </c>
      <c r="J1842" s="661" t="s">
        <v>840</v>
      </c>
      <c r="K1842" s="661" t="s">
        <v>2663</v>
      </c>
      <c r="L1842" s="662">
        <v>0</v>
      </c>
      <c r="M1842" s="662">
        <v>0</v>
      </c>
      <c r="N1842" s="661">
        <v>4</v>
      </c>
      <c r="O1842" s="742">
        <v>1</v>
      </c>
      <c r="P1842" s="662">
        <v>0</v>
      </c>
      <c r="Q1842" s="677"/>
      <c r="R1842" s="661">
        <v>4</v>
      </c>
      <c r="S1842" s="677">
        <v>1</v>
      </c>
      <c r="T1842" s="742">
        <v>1</v>
      </c>
      <c r="U1842" s="700">
        <v>1</v>
      </c>
    </row>
    <row r="1843" spans="1:21" ht="14.4" customHeight="1" x14ac:dyDescent="0.3">
      <c r="A1843" s="660">
        <v>11</v>
      </c>
      <c r="B1843" s="661" t="s">
        <v>578</v>
      </c>
      <c r="C1843" s="661">
        <v>89301112</v>
      </c>
      <c r="D1843" s="740" t="s">
        <v>4351</v>
      </c>
      <c r="E1843" s="741" t="s">
        <v>2644</v>
      </c>
      <c r="F1843" s="661" t="s">
        <v>2621</v>
      </c>
      <c r="G1843" s="661" t="s">
        <v>2662</v>
      </c>
      <c r="H1843" s="661" t="s">
        <v>579</v>
      </c>
      <c r="I1843" s="661" t="s">
        <v>1795</v>
      </c>
      <c r="J1843" s="661" t="s">
        <v>840</v>
      </c>
      <c r="K1843" s="661" t="s">
        <v>1796</v>
      </c>
      <c r="L1843" s="662">
        <v>0</v>
      </c>
      <c r="M1843" s="662">
        <v>0</v>
      </c>
      <c r="N1843" s="661">
        <v>6</v>
      </c>
      <c r="O1843" s="742">
        <v>2.5</v>
      </c>
      <c r="P1843" s="662">
        <v>0</v>
      </c>
      <c r="Q1843" s="677"/>
      <c r="R1843" s="661">
        <v>2</v>
      </c>
      <c r="S1843" s="677">
        <v>0.33333333333333331</v>
      </c>
      <c r="T1843" s="742">
        <v>1</v>
      </c>
      <c r="U1843" s="700">
        <v>0.4</v>
      </c>
    </row>
    <row r="1844" spans="1:21" ht="14.4" customHeight="1" x14ac:dyDescent="0.3">
      <c r="A1844" s="660">
        <v>11</v>
      </c>
      <c r="B1844" s="661" t="s">
        <v>578</v>
      </c>
      <c r="C1844" s="661">
        <v>89301112</v>
      </c>
      <c r="D1844" s="740" t="s">
        <v>4351</v>
      </c>
      <c r="E1844" s="741" t="s">
        <v>2644</v>
      </c>
      <c r="F1844" s="661" t="s">
        <v>2621</v>
      </c>
      <c r="G1844" s="661" t="s">
        <v>2984</v>
      </c>
      <c r="H1844" s="661" t="s">
        <v>579</v>
      </c>
      <c r="I1844" s="661" t="s">
        <v>4144</v>
      </c>
      <c r="J1844" s="661" t="s">
        <v>2986</v>
      </c>
      <c r="K1844" s="661" t="s">
        <v>4145</v>
      </c>
      <c r="L1844" s="662">
        <v>0</v>
      </c>
      <c r="M1844" s="662">
        <v>0</v>
      </c>
      <c r="N1844" s="661">
        <v>1</v>
      </c>
      <c r="O1844" s="742">
        <v>1</v>
      </c>
      <c r="P1844" s="662">
        <v>0</v>
      </c>
      <c r="Q1844" s="677"/>
      <c r="R1844" s="661">
        <v>1</v>
      </c>
      <c r="S1844" s="677">
        <v>1</v>
      </c>
      <c r="T1844" s="742">
        <v>1</v>
      </c>
      <c r="U1844" s="700">
        <v>1</v>
      </c>
    </row>
    <row r="1845" spans="1:21" ht="14.4" customHeight="1" x14ac:dyDescent="0.3">
      <c r="A1845" s="660">
        <v>11</v>
      </c>
      <c r="B1845" s="661" t="s">
        <v>578</v>
      </c>
      <c r="C1845" s="661">
        <v>89301112</v>
      </c>
      <c r="D1845" s="740" t="s">
        <v>4351</v>
      </c>
      <c r="E1845" s="741" t="s">
        <v>2644</v>
      </c>
      <c r="F1845" s="661" t="s">
        <v>2621</v>
      </c>
      <c r="G1845" s="661" t="s">
        <v>2887</v>
      </c>
      <c r="H1845" s="661" t="s">
        <v>579</v>
      </c>
      <c r="I1845" s="661" t="s">
        <v>3130</v>
      </c>
      <c r="J1845" s="661" t="s">
        <v>3131</v>
      </c>
      <c r="K1845" s="661" t="s">
        <v>2890</v>
      </c>
      <c r="L1845" s="662">
        <v>1857.43</v>
      </c>
      <c r="M1845" s="662">
        <v>5572.29</v>
      </c>
      <c r="N1845" s="661">
        <v>3</v>
      </c>
      <c r="O1845" s="742">
        <v>2.5</v>
      </c>
      <c r="P1845" s="662">
        <v>5572.29</v>
      </c>
      <c r="Q1845" s="677">
        <v>1</v>
      </c>
      <c r="R1845" s="661">
        <v>3</v>
      </c>
      <c r="S1845" s="677">
        <v>1</v>
      </c>
      <c r="T1845" s="742">
        <v>2.5</v>
      </c>
      <c r="U1845" s="700">
        <v>1</v>
      </c>
    </row>
    <row r="1846" spans="1:21" ht="14.4" customHeight="1" x14ac:dyDescent="0.3">
      <c r="A1846" s="660">
        <v>11</v>
      </c>
      <c r="B1846" s="661" t="s">
        <v>578</v>
      </c>
      <c r="C1846" s="661">
        <v>89301112</v>
      </c>
      <c r="D1846" s="740" t="s">
        <v>4351</v>
      </c>
      <c r="E1846" s="741" t="s">
        <v>2644</v>
      </c>
      <c r="F1846" s="661" t="s">
        <v>2621</v>
      </c>
      <c r="G1846" s="661" t="s">
        <v>3136</v>
      </c>
      <c r="H1846" s="661" t="s">
        <v>1059</v>
      </c>
      <c r="I1846" s="661" t="s">
        <v>4146</v>
      </c>
      <c r="J1846" s="661" t="s">
        <v>4147</v>
      </c>
      <c r="K1846" s="661" t="s">
        <v>3139</v>
      </c>
      <c r="L1846" s="662">
        <v>647.77</v>
      </c>
      <c r="M1846" s="662">
        <v>1295.54</v>
      </c>
      <c r="N1846" s="661">
        <v>2</v>
      </c>
      <c r="O1846" s="742">
        <v>2</v>
      </c>
      <c r="P1846" s="662">
        <v>1295.54</v>
      </c>
      <c r="Q1846" s="677">
        <v>1</v>
      </c>
      <c r="R1846" s="661">
        <v>2</v>
      </c>
      <c r="S1846" s="677">
        <v>1</v>
      </c>
      <c r="T1846" s="742">
        <v>2</v>
      </c>
      <c r="U1846" s="700">
        <v>1</v>
      </c>
    </row>
    <row r="1847" spans="1:21" ht="14.4" customHeight="1" x14ac:dyDescent="0.3">
      <c r="A1847" s="660">
        <v>11</v>
      </c>
      <c r="B1847" s="661" t="s">
        <v>578</v>
      </c>
      <c r="C1847" s="661">
        <v>89301112</v>
      </c>
      <c r="D1847" s="740" t="s">
        <v>4351</v>
      </c>
      <c r="E1847" s="741" t="s">
        <v>2644</v>
      </c>
      <c r="F1847" s="661" t="s">
        <v>2621</v>
      </c>
      <c r="G1847" s="661" t="s">
        <v>2731</v>
      </c>
      <c r="H1847" s="661" t="s">
        <v>579</v>
      </c>
      <c r="I1847" s="661" t="s">
        <v>698</v>
      </c>
      <c r="J1847" s="661" t="s">
        <v>2733</v>
      </c>
      <c r="K1847" s="661" t="s">
        <v>2844</v>
      </c>
      <c r="L1847" s="662">
        <v>0</v>
      </c>
      <c r="M1847" s="662">
        <v>0</v>
      </c>
      <c r="N1847" s="661">
        <v>3</v>
      </c>
      <c r="O1847" s="742">
        <v>3</v>
      </c>
      <c r="P1847" s="662">
        <v>0</v>
      </c>
      <c r="Q1847" s="677"/>
      <c r="R1847" s="661">
        <v>1</v>
      </c>
      <c r="S1847" s="677">
        <v>0.33333333333333331</v>
      </c>
      <c r="T1847" s="742">
        <v>1</v>
      </c>
      <c r="U1847" s="700">
        <v>0.33333333333333331</v>
      </c>
    </row>
    <row r="1848" spans="1:21" ht="14.4" customHeight="1" x14ac:dyDescent="0.3">
      <c r="A1848" s="660">
        <v>11</v>
      </c>
      <c r="B1848" s="661" t="s">
        <v>578</v>
      </c>
      <c r="C1848" s="661">
        <v>89301112</v>
      </c>
      <c r="D1848" s="740" t="s">
        <v>4351</v>
      </c>
      <c r="E1848" s="741" t="s">
        <v>2644</v>
      </c>
      <c r="F1848" s="661" t="s">
        <v>2621</v>
      </c>
      <c r="G1848" s="661" t="s">
        <v>2731</v>
      </c>
      <c r="H1848" s="661" t="s">
        <v>579</v>
      </c>
      <c r="I1848" s="661" t="s">
        <v>2732</v>
      </c>
      <c r="J1848" s="661" t="s">
        <v>2733</v>
      </c>
      <c r="K1848" s="661" t="s">
        <v>2734</v>
      </c>
      <c r="L1848" s="662">
        <v>0</v>
      </c>
      <c r="M1848" s="662">
        <v>0</v>
      </c>
      <c r="N1848" s="661">
        <v>3</v>
      </c>
      <c r="O1848" s="742">
        <v>1</v>
      </c>
      <c r="P1848" s="662">
        <v>0</v>
      </c>
      <c r="Q1848" s="677"/>
      <c r="R1848" s="661">
        <v>1</v>
      </c>
      <c r="S1848" s="677">
        <v>0.33333333333333331</v>
      </c>
      <c r="T1848" s="742">
        <v>0.5</v>
      </c>
      <c r="U1848" s="700">
        <v>0.5</v>
      </c>
    </row>
    <row r="1849" spans="1:21" ht="14.4" customHeight="1" x14ac:dyDescent="0.3">
      <c r="A1849" s="660">
        <v>11</v>
      </c>
      <c r="B1849" s="661" t="s">
        <v>578</v>
      </c>
      <c r="C1849" s="661">
        <v>89301112</v>
      </c>
      <c r="D1849" s="740" t="s">
        <v>4351</v>
      </c>
      <c r="E1849" s="741" t="s">
        <v>2644</v>
      </c>
      <c r="F1849" s="661" t="s">
        <v>2621</v>
      </c>
      <c r="G1849" s="661" t="s">
        <v>2731</v>
      </c>
      <c r="H1849" s="661" t="s">
        <v>579</v>
      </c>
      <c r="I1849" s="661" t="s">
        <v>3935</v>
      </c>
      <c r="J1849" s="661" t="s">
        <v>3936</v>
      </c>
      <c r="K1849" s="661" t="s">
        <v>3937</v>
      </c>
      <c r="L1849" s="662">
        <v>0</v>
      </c>
      <c r="M1849" s="662">
        <v>0</v>
      </c>
      <c r="N1849" s="661">
        <v>1</v>
      </c>
      <c r="O1849" s="742">
        <v>0.5</v>
      </c>
      <c r="P1849" s="662">
        <v>0</v>
      </c>
      <c r="Q1849" s="677"/>
      <c r="R1849" s="661">
        <v>1</v>
      </c>
      <c r="S1849" s="677">
        <v>1</v>
      </c>
      <c r="T1849" s="742">
        <v>0.5</v>
      </c>
      <c r="U1849" s="700">
        <v>1</v>
      </c>
    </row>
    <row r="1850" spans="1:21" ht="14.4" customHeight="1" x14ac:dyDescent="0.3">
      <c r="A1850" s="660">
        <v>11</v>
      </c>
      <c r="B1850" s="661" t="s">
        <v>578</v>
      </c>
      <c r="C1850" s="661">
        <v>89301112</v>
      </c>
      <c r="D1850" s="740" t="s">
        <v>4351</v>
      </c>
      <c r="E1850" s="741" t="s">
        <v>2644</v>
      </c>
      <c r="F1850" s="661" t="s">
        <v>2621</v>
      </c>
      <c r="G1850" s="661" t="s">
        <v>2731</v>
      </c>
      <c r="H1850" s="661" t="s">
        <v>579</v>
      </c>
      <c r="I1850" s="661" t="s">
        <v>2834</v>
      </c>
      <c r="J1850" s="661" t="s">
        <v>2733</v>
      </c>
      <c r="K1850" s="661" t="s">
        <v>2835</v>
      </c>
      <c r="L1850" s="662">
        <v>0</v>
      </c>
      <c r="M1850" s="662">
        <v>0</v>
      </c>
      <c r="N1850" s="661">
        <v>1</v>
      </c>
      <c r="O1850" s="742">
        <v>0.5</v>
      </c>
      <c r="P1850" s="662"/>
      <c r="Q1850" s="677"/>
      <c r="R1850" s="661"/>
      <c r="S1850" s="677">
        <v>0</v>
      </c>
      <c r="T1850" s="742"/>
      <c r="U1850" s="700">
        <v>0</v>
      </c>
    </row>
    <row r="1851" spans="1:21" ht="14.4" customHeight="1" x14ac:dyDescent="0.3">
      <c r="A1851" s="660">
        <v>11</v>
      </c>
      <c r="B1851" s="661" t="s">
        <v>578</v>
      </c>
      <c r="C1851" s="661">
        <v>89301112</v>
      </c>
      <c r="D1851" s="740" t="s">
        <v>4351</v>
      </c>
      <c r="E1851" s="741" t="s">
        <v>2644</v>
      </c>
      <c r="F1851" s="661" t="s">
        <v>2621</v>
      </c>
      <c r="G1851" s="661" t="s">
        <v>3151</v>
      </c>
      <c r="H1851" s="661" t="s">
        <v>579</v>
      </c>
      <c r="I1851" s="661" t="s">
        <v>3152</v>
      </c>
      <c r="J1851" s="661" t="s">
        <v>3153</v>
      </c>
      <c r="K1851" s="661" t="s">
        <v>2466</v>
      </c>
      <c r="L1851" s="662">
        <v>64.13</v>
      </c>
      <c r="M1851" s="662">
        <v>641.29999999999995</v>
      </c>
      <c r="N1851" s="661">
        <v>10</v>
      </c>
      <c r="O1851" s="742">
        <v>6.5</v>
      </c>
      <c r="P1851" s="662">
        <v>384.78</v>
      </c>
      <c r="Q1851" s="677">
        <v>0.6</v>
      </c>
      <c r="R1851" s="661">
        <v>6</v>
      </c>
      <c r="S1851" s="677">
        <v>0.6</v>
      </c>
      <c r="T1851" s="742">
        <v>4</v>
      </c>
      <c r="U1851" s="700">
        <v>0.61538461538461542</v>
      </c>
    </row>
    <row r="1852" spans="1:21" ht="14.4" customHeight="1" x14ac:dyDescent="0.3">
      <c r="A1852" s="660">
        <v>11</v>
      </c>
      <c r="B1852" s="661" t="s">
        <v>578</v>
      </c>
      <c r="C1852" s="661">
        <v>89301112</v>
      </c>
      <c r="D1852" s="740" t="s">
        <v>4351</v>
      </c>
      <c r="E1852" s="741" t="s">
        <v>2644</v>
      </c>
      <c r="F1852" s="661" t="s">
        <v>2621</v>
      </c>
      <c r="G1852" s="661" t="s">
        <v>2997</v>
      </c>
      <c r="H1852" s="661" t="s">
        <v>1059</v>
      </c>
      <c r="I1852" s="661" t="s">
        <v>2998</v>
      </c>
      <c r="J1852" s="661" t="s">
        <v>1548</v>
      </c>
      <c r="K1852" s="661" t="s">
        <v>2999</v>
      </c>
      <c r="L1852" s="662">
        <v>193.26</v>
      </c>
      <c r="M1852" s="662">
        <v>579.78</v>
      </c>
      <c r="N1852" s="661">
        <v>3</v>
      </c>
      <c r="O1852" s="742">
        <v>2</v>
      </c>
      <c r="P1852" s="662"/>
      <c r="Q1852" s="677">
        <v>0</v>
      </c>
      <c r="R1852" s="661"/>
      <c r="S1852" s="677">
        <v>0</v>
      </c>
      <c r="T1852" s="742"/>
      <c r="U1852" s="700">
        <v>0</v>
      </c>
    </row>
    <row r="1853" spans="1:21" ht="14.4" customHeight="1" x14ac:dyDescent="0.3">
      <c r="A1853" s="660">
        <v>11</v>
      </c>
      <c r="B1853" s="661" t="s">
        <v>578</v>
      </c>
      <c r="C1853" s="661">
        <v>89301112</v>
      </c>
      <c r="D1853" s="740" t="s">
        <v>4351</v>
      </c>
      <c r="E1853" s="741" t="s">
        <v>2644</v>
      </c>
      <c r="F1853" s="661" t="s">
        <v>2621</v>
      </c>
      <c r="G1853" s="661" t="s">
        <v>2997</v>
      </c>
      <c r="H1853" s="661" t="s">
        <v>1059</v>
      </c>
      <c r="I1853" s="661" t="s">
        <v>2998</v>
      </c>
      <c r="J1853" s="661" t="s">
        <v>1548</v>
      </c>
      <c r="K1853" s="661" t="s">
        <v>2999</v>
      </c>
      <c r="L1853" s="662">
        <v>119.11</v>
      </c>
      <c r="M1853" s="662">
        <v>238.22</v>
      </c>
      <c r="N1853" s="661">
        <v>2</v>
      </c>
      <c r="O1853" s="742">
        <v>1.5</v>
      </c>
      <c r="P1853" s="662">
        <v>238.22</v>
      </c>
      <c r="Q1853" s="677">
        <v>1</v>
      </c>
      <c r="R1853" s="661">
        <v>2</v>
      </c>
      <c r="S1853" s="677">
        <v>1</v>
      </c>
      <c r="T1853" s="742">
        <v>1.5</v>
      </c>
      <c r="U1853" s="700">
        <v>1</v>
      </c>
    </row>
    <row r="1854" spans="1:21" ht="14.4" customHeight="1" x14ac:dyDescent="0.3">
      <c r="A1854" s="660">
        <v>11</v>
      </c>
      <c r="B1854" s="661" t="s">
        <v>578</v>
      </c>
      <c r="C1854" s="661">
        <v>89301112</v>
      </c>
      <c r="D1854" s="740" t="s">
        <v>4351</v>
      </c>
      <c r="E1854" s="741" t="s">
        <v>2644</v>
      </c>
      <c r="F1854" s="661" t="s">
        <v>2621</v>
      </c>
      <c r="G1854" s="661" t="s">
        <v>2997</v>
      </c>
      <c r="H1854" s="661" t="s">
        <v>1059</v>
      </c>
      <c r="I1854" s="661" t="s">
        <v>2998</v>
      </c>
      <c r="J1854" s="661" t="s">
        <v>1548</v>
      </c>
      <c r="K1854" s="661" t="s">
        <v>2999</v>
      </c>
      <c r="L1854" s="662">
        <v>101.24</v>
      </c>
      <c r="M1854" s="662">
        <v>101.24</v>
      </c>
      <c r="N1854" s="661">
        <v>1</v>
      </c>
      <c r="O1854" s="742">
        <v>0.5</v>
      </c>
      <c r="P1854" s="662">
        <v>101.24</v>
      </c>
      <c r="Q1854" s="677">
        <v>1</v>
      </c>
      <c r="R1854" s="661">
        <v>1</v>
      </c>
      <c r="S1854" s="677">
        <v>1</v>
      </c>
      <c r="T1854" s="742">
        <v>0.5</v>
      </c>
      <c r="U1854" s="700">
        <v>1</v>
      </c>
    </row>
    <row r="1855" spans="1:21" ht="14.4" customHeight="1" x14ac:dyDescent="0.3">
      <c r="A1855" s="660">
        <v>11</v>
      </c>
      <c r="B1855" s="661" t="s">
        <v>578</v>
      </c>
      <c r="C1855" s="661">
        <v>89301112</v>
      </c>
      <c r="D1855" s="740" t="s">
        <v>4351</v>
      </c>
      <c r="E1855" s="741" t="s">
        <v>2644</v>
      </c>
      <c r="F1855" s="661" t="s">
        <v>2621</v>
      </c>
      <c r="G1855" s="661" t="s">
        <v>2997</v>
      </c>
      <c r="H1855" s="661" t="s">
        <v>1059</v>
      </c>
      <c r="I1855" s="661" t="s">
        <v>3154</v>
      </c>
      <c r="J1855" s="661" t="s">
        <v>1548</v>
      </c>
      <c r="K1855" s="661" t="s">
        <v>3155</v>
      </c>
      <c r="L1855" s="662">
        <v>386.51</v>
      </c>
      <c r="M1855" s="662">
        <v>4251.6099999999997</v>
      </c>
      <c r="N1855" s="661">
        <v>11</v>
      </c>
      <c r="O1855" s="742">
        <v>7</v>
      </c>
      <c r="P1855" s="662">
        <v>2705.5699999999997</v>
      </c>
      <c r="Q1855" s="677">
        <v>0.63636363636363635</v>
      </c>
      <c r="R1855" s="661">
        <v>7</v>
      </c>
      <c r="S1855" s="677">
        <v>0.63636363636363635</v>
      </c>
      <c r="T1855" s="742">
        <v>5</v>
      </c>
      <c r="U1855" s="700">
        <v>0.7142857142857143</v>
      </c>
    </row>
    <row r="1856" spans="1:21" ht="14.4" customHeight="1" x14ac:dyDescent="0.3">
      <c r="A1856" s="660">
        <v>11</v>
      </c>
      <c r="B1856" s="661" t="s">
        <v>578</v>
      </c>
      <c r="C1856" s="661">
        <v>89301112</v>
      </c>
      <c r="D1856" s="740" t="s">
        <v>4351</v>
      </c>
      <c r="E1856" s="741" t="s">
        <v>2644</v>
      </c>
      <c r="F1856" s="661" t="s">
        <v>2621</v>
      </c>
      <c r="G1856" s="661" t="s">
        <v>2997</v>
      </c>
      <c r="H1856" s="661" t="s">
        <v>1059</v>
      </c>
      <c r="I1856" s="661" t="s">
        <v>3154</v>
      </c>
      <c r="J1856" s="661" t="s">
        <v>1548</v>
      </c>
      <c r="K1856" s="661" t="s">
        <v>3155</v>
      </c>
      <c r="L1856" s="662">
        <v>238.21</v>
      </c>
      <c r="M1856" s="662">
        <v>1429.26</v>
      </c>
      <c r="N1856" s="661">
        <v>6</v>
      </c>
      <c r="O1856" s="742">
        <v>4.5</v>
      </c>
      <c r="P1856" s="662">
        <v>238.21</v>
      </c>
      <c r="Q1856" s="677">
        <v>0.16666666666666669</v>
      </c>
      <c r="R1856" s="661">
        <v>1</v>
      </c>
      <c r="S1856" s="677">
        <v>0.16666666666666666</v>
      </c>
      <c r="T1856" s="742">
        <v>0.5</v>
      </c>
      <c r="U1856" s="700">
        <v>0.1111111111111111</v>
      </c>
    </row>
    <row r="1857" spans="1:21" ht="14.4" customHeight="1" x14ac:dyDescent="0.3">
      <c r="A1857" s="660">
        <v>11</v>
      </c>
      <c r="B1857" s="661" t="s">
        <v>578</v>
      </c>
      <c r="C1857" s="661">
        <v>89301112</v>
      </c>
      <c r="D1857" s="740" t="s">
        <v>4351</v>
      </c>
      <c r="E1857" s="741" t="s">
        <v>2644</v>
      </c>
      <c r="F1857" s="661" t="s">
        <v>2621</v>
      </c>
      <c r="G1857" s="661" t="s">
        <v>2997</v>
      </c>
      <c r="H1857" s="661" t="s">
        <v>1059</v>
      </c>
      <c r="I1857" s="661" t="s">
        <v>3154</v>
      </c>
      <c r="J1857" s="661" t="s">
        <v>1548</v>
      </c>
      <c r="K1857" s="661" t="s">
        <v>3155</v>
      </c>
      <c r="L1857" s="662">
        <v>202.48</v>
      </c>
      <c r="M1857" s="662">
        <v>404.96</v>
      </c>
      <c r="N1857" s="661">
        <v>2</v>
      </c>
      <c r="O1857" s="742">
        <v>1</v>
      </c>
      <c r="P1857" s="662">
        <v>202.48</v>
      </c>
      <c r="Q1857" s="677">
        <v>0.5</v>
      </c>
      <c r="R1857" s="661">
        <v>1</v>
      </c>
      <c r="S1857" s="677">
        <v>0.5</v>
      </c>
      <c r="T1857" s="742">
        <v>0.5</v>
      </c>
      <c r="U1857" s="700">
        <v>0.5</v>
      </c>
    </row>
    <row r="1858" spans="1:21" ht="14.4" customHeight="1" x14ac:dyDescent="0.3">
      <c r="A1858" s="660">
        <v>11</v>
      </c>
      <c r="B1858" s="661" t="s">
        <v>578</v>
      </c>
      <c r="C1858" s="661">
        <v>89301112</v>
      </c>
      <c r="D1858" s="740" t="s">
        <v>4351</v>
      </c>
      <c r="E1858" s="741" t="s">
        <v>2644</v>
      </c>
      <c r="F1858" s="661" t="s">
        <v>2621</v>
      </c>
      <c r="G1858" s="661" t="s">
        <v>2667</v>
      </c>
      <c r="H1858" s="661" t="s">
        <v>1059</v>
      </c>
      <c r="I1858" s="661" t="s">
        <v>1173</v>
      </c>
      <c r="J1858" s="661" t="s">
        <v>1078</v>
      </c>
      <c r="K1858" s="661" t="s">
        <v>1174</v>
      </c>
      <c r="L1858" s="662">
        <v>625.29</v>
      </c>
      <c r="M1858" s="662">
        <v>8128.7699999999995</v>
      </c>
      <c r="N1858" s="661">
        <v>13</v>
      </c>
      <c r="O1858" s="742">
        <v>4.5</v>
      </c>
      <c r="P1858" s="662">
        <v>8128.7699999999995</v>
      </c>
      <c r="Q1858" s="677">
        <v>1</v>
      </c>
      <c r="R1858" s="661">
        <v>13</v>
      </c>
      <c r="S1858" s="677">
        <v>1</v>
      </c>
      <c r="T1858" s="742">
        <v>4.5</v>
      </c>
      <c r="U1858" s="700">
        <v>1</v>
      </c>
    </row>
    <row r="1859" spans="1:21" ht="14.4" customHeight="1" x14ac:dyDescent="0.3">
      <c r="A1859" s="660">
        <v>11</v>
      </c>
      <c r="B1859" s="661" t="s">
        <v>578</v>
      </c>
      <c r="C1859" s="661">
        <v>89301112</v>
      </c>
      <c r="D1859" s="740" t="s">
        <v>4351</v>
      </c>
      <c r="E1859" s="741" t="s">
        <v>2644</v>
      </c>
      <c r="F1859" s="661" t="s">
        <v>2621</v>
      </c>
      <c r="G1859" s="661" t="s">
        <v>2667</v>
      </c>
      <c r="H1859" s="661" t="s">
        <v>1059</v>
      </c>
      <c r="I1859" s="661" t="s">
        <v>1077</v>
      </c>
      <c r="J1859" s="661" t="s">
        <v>1078</v>
      </c>
      <c r="K1859" s="661" t="s">
        <v>1079</v>
      </c>
      <c r="L1859" s="662">
        <v>937.93</v>
      </c>
      <c r="M1859" s="662">
        <v>9379.2999999999993</v>
      </c>
      <c r="N1859" s="661">
        <v>10</v>
      </c>
      <c r="O1859" s="742">
        <v>5</v>
      </c>
      <c r="P1859" s="662">
        <v>4689.6499999999996</v>
      </c>
      <c r="Q1859" s="677">
        <v>0.5</v>
      </c>
      <c r="R1859" s="661">
        <v>5</v>
      </c>
      <c r="S1859" s="677">
        <v>0.5</v>
      </c>
      <c r="T1859" s="742">
        <v>3</v>
      </c>
      <c r="U1859" s="700">
        <v>0.6</v>
      </c>
    </row>
    <row r="1860" spans="1:21" ht="14.4" customHeight="1" x14ac:dyDescent="0.3">
      <c r="A1860" s="660">
        <v>11</v>
      </c>
      <c r="B1860" s="661" t="s">
        <v>578</v>
      </c>
      <c r="C1860" s="661">
        <v>89301112</v>
      </c>
      <c r="D1860" s="740" t="s">
        <v>4351</v>
      </c>
      <c r="E1860" s="741" t="s">
        <v>2644</v>
      </c>
      <c r="F1860" s="661" t="s">
        <v>2621</v>
      </c>
      <c r="G1860" s="661" t="s">
        <v>4148</v>
      </c>
      <c r="H1860" s="661" t="s">
        <v>579</v>
      </c>
      <c r="I1860" s="661" t="s">
        <v>4149</v>
      </c>
      <c r="J1860" s="661" t="s">
        <v>4150</v>
      </c>
      <c r="K1860" s="661" t="s">
        <v>4151</v>
      </c>
      <c r="L1860" s="662">
        <v>0</v>
      </c>
      <c r="M1860" s="662">
        <v>0</v>
      </c>
      <c r="N1860" s="661">
        <v>1</v>
      </c>
      <c r="O1860" s="742">
        <v>1</v>
      </c>
      <c r="P1860" s="662">
        <v>0</v>
      </c>
      <c r="Q1860" s="677"/>
      <c r="R1860" s="661">
        <v>1</v>
      </c>
      <c r="S1860" s="677">
        <v>1</v>
      </c>
      <c r="T1860" s="742">
        <v>1</v>
      </c>
      <c r="U1860" s="700">
        <v>1</v>
      </c>
    </row>
    <row r="1861" spans="1:21" ht="14.4" customHeight="1" x14ac:dyDescent="0.3">
      <c r="A1861" s="660">
        <v>11</v>
      </c>
      <c r="B1861" s="661" t="s">
        <v>578</v>
      </c>
      <c r="C1861" s="661">
        <v>89301112</v>
      </c>
      <c r="D1861" s="740" t="s">
        <v>4351</v>
      </c>
      <c r="E1861" s="741" t="s">
        <v>2644</v>
      </c>
      <c r="F1861" s="661" t="s">
        <v>2621</v>
      </c>
      <c r="G1861" s="661" t="s">
        <v>2668</v>
      </c>
      <c r="H1861" s="661" t="s">
        <v>1059</v>
      </c>
      <c r="I1861" s="661" t="s">
        <v>1155</v>
      </c>
      <c r="J1861" s="661" t="s">
        <v>612</v>
      </c>
      <c r="K1861" s="661" t="s">
        <v>2505</v>
      </c>
      <c r="L1861" s="662">
        <v>48.31</v>
      </c>
      <c r="M1861" s="662">
        <v>144.93</v>
      </c>
      <c r="N1861" s="661">
        <v>3</v>
      </c>
      <c r="O1861" s="742">
        <v>1.5</v>
      </c>
      <c r="P1861" s="662"/>
      <c r="Q1861" s="677">
        <v>0</v>
      </c>
      <c r="R1861" s="661"/>
      <c r="S1861" s="677">
        <v>0</v>
      </c>
      <c r="T1861" s="742"/>
      <c r="U1861" s="700">
        <v>0</v>
      </c>
    </row>
    <row r="1862" spans="1:21" ht="14.4" customHeight="1" x14ac:dyDescent="0.3">
      <c r="A1862" s="660">
        <v>11</v>
      </c>
      <c r="B1862" s="661" t="s">
        <v>578</v>
      </c>
      <c r="C1862" s="661">
        <v>89301112</v>
      </c>
      <c r="D1862" s="740" t="s">
        <v>4351</v>
      </c>
      <c r="E1862" s="741" t="s">
        <v>2644</v>
      </c>
      <c r="F1862" s="661" t="s">
        <v>2621</v>
      </c>
      <c r="G1862" s="661" t="s">
        <v>2668</v>
      </c>
      <c r="H1862" s="661" t="s">
        <v>1059</v>
      </c>
      <c r="I1862" s="661" t="s">
        <v>1155</v>
      </c>
      <c r="J1862" s="661" t="s">
        <v>612</v>
      </c>
      <c r="K1862" s="661" t="s">
        <v>2505</v>
      </c>
      <c r="L1862" s="662">
        <v>29.78</v>
      </c>
      <c r="M1862" s="662">
        <v>29.78</v>
      </c>
      <c r="N1862" s="661">
        <v>1</v>
      </c>
      <c r="O1862" s="742">
        <v>1</v>
      </c>
      <c r="P1862" s="662">
        <v>29.78</v>
      </c>
      <c r="Q1862" s="677">
        <v>1</v>
      </c>
      <c r="R1862" s="661">
        <v>1</v>
      </c>
      <c r="S1862" s="677">
        <v>1</v>
      </c>
      <c r="T1862" s="742">
        <v>1</v>
      </c>
      <c r="U1862" s="700">
        <v>1</v>
      </c>
    </row>
    <row r="1863" spans="1:21" ht="14.4" customHeight="1" x14ac:dyDescent="0.3">
      <c r="A1863" s="660">
        <v>11</v>
      </c>
      <c r="B1863" s="661" t="s">
        <v>578</v>
      </c>
      <c r="C1863" s="661">
        <v>89301112</v>
      </c>
      <c r="D1863" s="740" t="s">
        <v>4351</v>
      </c>
      <c r="E1863" s="741" t="s">
        <v>2644</v>
      </c>
      <c r="F1863" s="661" t="s">
        <v>2621</v>
      </c>
      <c r="G1863" s="661" t="s">
        <v>2668</v>
      </c>
      <c r="H1863" s="661" t="s">
        <v>1059</v>
      </c>
      <c r="I1863" s="661" t="s">
        <v>1064</v>
      </c>
      <c r="J1863" s="661" t="s">
        <v>612</v>
      </c>
      <c r="K1863" s="661" t="s">
        <v>613</v>
      </c>
      <c r="L1863" s="662">
        <v>96.63</v>
      </c>
      <c r="M1863" s="662">
        <v>4831.5000000000018</v>
      </c>
      <c r="N1863" s="661">
        <v>50</v>
      </c>
      <c r="O1863" s="742">
        <v>36</v>
      </c>
      <c r="P1863" s="662">
        <v>2125.86</v>
      </c>
      <c r="Q1863" s="677">
        <v>0.43999999999999984</v>
      </c>
      <c r="R1863" s="661">
        <v>22</v>
      </c>
      <c r="S1863" s="677">
        <v>0.44</v>
      </c>
      <c r="T1863" s="742">
        <v>14.5</v>
      </c>
      <c r="U1863" s="700">
        <v>0.40277777777777779</v>
      </c>
    </row>
    <row r="1864" spans="1:21" ht="14.4" customHeight="1" x14ac:dyDescent="0.3">
      <c r="A1864" s="660">
        <v>11</v>
      </c>
      <c r="B1864" s="661" t="s">
        <v>578</v>
      </c>
      <c r="C1864" s="661">
        <v>89301112</v>
      </c>
      <c r="D1864" s="740" t="s">
        <v>4351</v>
      </c>
      <c r="E1864" s="741" t="s">
        <v>2644</v>
      </c>
      <c r="F1864" s="661" t="s">
        <v>2621</v>
      </c>
      <c r="G1864" s="661" t="s">
        <v>2668</v>
      </c>
      <c r="H1864" s="661" t="s">
        <v>1059</v>
      </c>
      <c r="I1864" s="661" t="s">
        <v>1064</v>
      </c>
      <c r="J1864" s="661" t="s">
        <v>612</v>
      </c>
      <c r="K1864" s="661" t="s">
        <v>613</v>
      </c>
      <c r="L1864" s="662">
        <v>59.55</v>
      </c>
      <c r="M1864" s="662">
        <v>3215.6999999999989</v>
      </c>
      <c r="N1864" s="661">
        <v>54</v>
      </c>
      <c r="O1864" s="742">
        <v>33.5</v>
      </c>
      <c r="P1864" s="662">
        <v>1310.0999999999995</v>
      </c>
      <c r="Q1864" s="677">
        <v>0.40740740740740738</v>
      </c>
      <c r="R1864" s="661">
        <v>22</v>
      </c>
      <c r="S1864" s="677">
        <v>0.40740740740740738</v>
      </c>
      <c r="T1864" s="742">
        <v>13.5</v>
      </c>
      <c r="U1864" s="700">
        <v>0.40298507462686567</v>
      </c>
    </row>
    <row r="1865" spans="1:21" ht="14.4" customHeight="1" x14ac:dyDescent="0.3">
      <c r="A1865" s="660">
        <v>11</v>
      </c>
      <c r="B1865" s="661" t="s">
        <v>578</v>
      </c>
      <c r="C1865" s="661">
        <v>89301112</v>
      </c>
      <c r="D1865" s="740" t="s">
        <v>4351</v>
      </c>
      <c r="E1865" s="741" t="s">
        <v>2644</v>
      </c>
      <c r="F1865" s="661" t="s">
        <v>2621</v>
      </c>
      <c r="G1865" s="661" t="s">
        <v>2668</v>
      </c>
      <c r="H1865" s="661" t="s">
        <v>1059</v>
      </c>
      <c r="I1865" s="661" t="s">
        <v>1064</v>
      </c>
      <c r="J1865" s="661" t="s">
        <v>612</v>
      </c>
      <c r="K1865" s="661" t="s">
        <v>613</v>
      </c>
      <c r="L1865" s="662">
        <v>50.62</v>
      </c>
      <c r="M1865" s="662">
        <v>253.1</v>
      </c>
      <c r="N1865" s="661">
        <v>5</v>
      </c>
      <c r="O1865" s="742">
        <v>3.5</v>
      </c>
      <c r="P1865" s="662">
        <v>50.62</v>
      </c>
      <c r="Q1865" s="677">
        <v>0.19999999999999998</v>
      </c>
      <c r="R1865" s="661">
        <v>1</v>
      </c>
      <c r="S1865" s="677">
        <v>0.2</v>
      </c>
      <c r="T1865" s="742">
        <v>1</v>
      </c>
      <c r="U1865" s="700">
        <v>0.2857142857142857</v>
      </c>
    </row>
    <row r="1866" spans="1:21" ht="14.4" customHeight="1" x14ac:dyDescent="0.3">
      <c r="A1866" s="660">
        <v>11</v>
      </c>
      <c r="B1866" s="661" t="s">
        <v>578</v>
      </c>
      <c r="C1866" s="661">
        <v>89301112</v>
      </c>
      <c r="D1866" s="740" t="s">
        <v>4351</v>
      </c>
      <c r="E1866" s="741" t="s">
        <v>2644</v>
      </c>
      <c r="F1866" s="661" t="s">
        <v>2621</v>
      </c>
      <c r="G1866" s="661" t="s">
        <v>2668</v>
      </c>
      <c r="H1866" s="661" t="s">
        <v>1059</v>
      </c>
      <c r="I1866" s="661" t="s">
        <v>3002</v>
      </c>
      <c r="J1866" s="661" t="s">
        <v>612</v>
      </c>
      <c r="K1866" s="661" t="s">
        <v>3003</v>
      </c>
      <c r="L1866" s="662">
        <v>0</v>
      </c>
      <c r="M1866" s="662">
        <v>0</v>
      </c>
      <c r="N1866" s="661">
        <v>5</v>
      </c>
      <c r="O1866" s="742">
        <v>3.5</v>
      </c>
      <c r="P1866" s="662"/>
      <c r="Q1866" s="677"/>
      <c r="R1866" s="661"/>
      <c r="S1866" s="677">
        <v>0</v>
      </c>
      <c r="T1866" s="742"/>
      <c r="U1866" s="700">
        <v>0</v>
      </c>
    </row>
    <row r="1867" spans="1:21" ht="14.4" customHeight="1" x14ac:dyDescent="0.3">
      <c r="A1867" s="660">
        <v>11</v>
      </c>
      <c r="B1867" s="661" t="s">
        <v>578</v>
      </c>
      <c r="C1867" s="661">
        <v>89301112</v>
      </c>
      <c r="D1867" s="740" t="s">
        <v>4351</v>
      </c>
      <c r="E1867" s="741" t="s">
        <v>2644</v>
      </c>
      <c r="F1867" s="661" t="s">
        <v>2621</v>
      </c>
      <c r="G1867" s="661" t="s">
        <v>2668</v>
      </c>
      <c r="H1867" s="661" t="s">
        <v>1059</v>
      </c>
      <c r="I1867" s="661" t="s">
        <v>3002</v>
      </c>
      <c r="J1867" s="661" t="s">
        <v>612</v>
      </c>
      <c r="K1867" s="661" t="s">
        <v>3003</v>
      </c>
      <c r="L1867" s="662">
        <v>193.26</v>
      </c>
      <c r="M1867" s="662">
        <v>3285.42</v>
      </c>
      <c r="N1867" s="661">
        <v>17</v>
      </c>
      <c r="O1867" s="742">
        <v>11.5</v>
      </c>
      <c r="P1867" s="662">
        <v>966.3</v>
      </c>
      <c r="Q1867" s="677">
        <v>0.29411764705882348</v>
      </c>
      <c r="R1867" s="661">
        <v>5</v>
      </c>
      <c r="S1867" s="677">
        <v>0.29411764705882354</v>
      </c>
      <c r="T1867" s="742">
        <v>3.5</v>
      </c>
      <c r="U1867" s="700">
        <v>0.30434782608695654</v>
      </c>
    </row>
    <row r="1868" spans="1:21" ht="14.4" customHeight="1" x14ac:dyDescent="0.3">
      <c r="A1868" s="660">
        <v>11</v>
      </c>
      <c r="B1868" s="661" t="s">
        <v>578</v>
      </c>
      <c r="C1868" s="661">
        <v>89301112</v>
      </c>
      <c r="D1868" s="740" t="s">
        <v>4351</v>
      </c>
      <c r="E1868" s="741" t="s">
        <v>2644</v>
      </c>
      <c r="F1868" s="661" t="s">
        <v>2621</v>
      </c>
      <c r="G1868" s="661" t="s">
        <v>2668</v>
      </c>
      <c r="H1868" s="661" t="s">
        <v>579</v>
      </c>
      <c r="I1868" s="661" t="s">
        <v>2177</v>
      </c>
      <c r="J1868" s="661" t="s">
        <v>612</v>
      </c>
      <c r="K1868" s="661" t="s">
        <v>2735</v>
      </c>
      <c r="L1868" s="662">
        <v>96.63</v>
      </c>
      <c r="M1868" s="662">
        <v>386.52</v>
      </c>
      <c r="N1868" s="661">
        <v>4</v>
      </c>
      <c r="O1868" s="742">
        <v>4</v>
      </c>
      <c r="P1868" s="662">
        <v>386.52</v>
      </c>
      <c r="Q1868" s="677">
        <v>1</v>
      </c>
      <c r="R1868" s="661">
        <v>4</v>
      </c>
      <c r="S1868" s="677">
        <v>1</v>
      </c>
      <c r="T1868" s="742">
        <v>4</v>
      </c>
      <c r="U1868" s="700">
        <v>1</v>
      </c>
    </row>
    <row r="1869" spans="1:21" ht="14.4" customHeight="1" x14ac:dyDescent="0.3">
      <c r="A1869" s="660">
        <v>11</v>
      </c>
      <c r="B1869" s="661" t="s">
        <v>578</v>
      </c>
      <c r="C1869" s="661">
        <v>89301112</v>
      </c>
      <c r="D1869" s="740" t="s">
        <v>4351</v>
      </c>
      <c r="E1869" s="741" t="s">
        <v>2644</v>
      </c>
      <c r="F1869" s="661" t="s">
        <v>2621</v>
      </c>
      <c r="G1869" s="661" t="s">
        <v>2668</v>
      </c>
      <c r="H1869" s="661" t="s">
        <v>579</v>
      </c>
      <c r="I1869" s="661" t="s">
        <v>2177</v>
      </c>
      <c r="J1869" s="661" t="s">
        <v>612</v>
      </c>
      <c r="K1869" s="661" t="s">
        <v>2735</v>
      </c>
      <c r="L1869" s="662">
        <v>59.55</v>
      </c>
      <c r="M1869" s="662">
        <v>714.6</v>
      </c>
      <c r="N1869" s="661">
        <v>12</v>
      </c>
      <c r="O1869" s="742">
        <v>8.5</v>
      </c>
      <c r="P1869" s="662">
        <v>416.85</v>
      </c>
      <c r="Q1869" s="677">
        <v>0.58333333333333337</v>
      </c>
      <c r="R1869" s="661">
        <v>7</v>
      </c>
      <c r="S1869" s="677">
        <v>0.58333333333333337</v>
      </c>
      <c r="T1869" s="742">
        <v>5.5</v>
      </c>
      <c r="U1869" s="700">
        <v>0.6470588235294118</v>
      </c>
    </row>
    <row r="1870" spans="1:21" ht="14.4" customHeight="1" x14ac:dyDescent="0.3">
      <c r="A1870" s="660">
        <v>11</v>
      </c>
      <c r="B1870" s="661" t="s">
        <v>578</v>
      </c>
      <c r="C1870" s="661">
        <v>89301112</v>
      </c>
      <c r="D1870" s="740" t="s">
        <v>4351</v>
      </c>
      <c r="E1870" s="741" t="s">
        <v>2644</v>
      </c>
      <c r="F1870" s="661" t="s">
        <v>2621</v>
      </c>
      <c r="G1870" s="661" t="s">
        <v>2668</v>
      </c>
      <c r="H1870" s="661" t="s">
        <v>579</v>
      </c>
      <c r="I1870" s="661" t="s">
        <v>3650</v>
      </c>
      <c r="J1870" s="661" t="s">
        <v>3651</v>
      </c>
      <c r="K1870" s="661" t="s">
        <v>3652</v>
      </c>
      <c r="L1870" s="662">
        <v>96.63</v>
      </c>
      <c r="M1870" s="662">
        <v>193.26</v>
      </c>
      <c r="N1870" s="661">
        <v>2</v>
      </c>
      <c r="O1870" s="742">
        <v>2</v>
      </c>
      <c r="P1870" s="662"/>
      <c r="Q1870" s="677">
        <v>0</v>
      </c>
      <c r="R1870" s="661"/>
      <c r="S1870" s="677">
        <v>0</v>
      </c>
      <c r="T1870" s="742"/>
      <c r="U1870" s="700">
        <v>0</v>
      </c>
    </row>
    <row r="1871" spans="1:21" ht="14.4" customHeight="1" x14ac:dyDescent="0.3">
      <c r="A1871" s="660">
        <v>11</v>
      </c>
      <c r="B1871" s="661" t="s">
        <v>578</v>
      </c>
      <c r="C1871" s="661">
        <v>89301112</v>
      </c>
      <c r="D1871" s="740" t="s">
        <v>4351</v>
      </c>
      <c r="E1871" s="741" t="s">
        <v>2644</v>
      </c>
      <c r="F1871" s="661" t="s">
        <v>2621</v>
      </c>
      <c r="G1871" s="661" t="s">
        <v>2668</v>
      </c>
      <c r="H1871" s="661" t="s">
        <v>579</v>
      </c>
      <c r="I1871" s="661" t="s">
        <v>3650</v>
      </c>
      <c r="J1871" s="661" t="s">
        <v>3651</v>
      </c>
      <c r="K1871" s="661" t="s">
        <v>3652</v>
      </c>
      <c r="L1871" s="662">
        <v>50.62</v>
      </c>
      <c r="M1871" s="662">
        <v>101.24</v>
      </c>
      <c r="N1871" s="661">
        <v>2</v>
      </c>
      <c r="O1871" s="742">
        <v>1</v>
      </c>
      <c r="P1871" s="662">
        <v>101.24</v>
      </c>
      <c r="Q1871" s="677">
        <v>1</v>
      </c>
      <c r="R1871" s="661">
        <v>2</v>
      </c>
      <c r="S1871" s="677">
        <v>1</v>
      </c>
      <c r="T1871" s="742">
        <v>1</v>
      </c>
      <c r="U1871" s="700">
        <v>1</v>
      </c>
    </row>
    <row r="1872" spans="1:21" ht="14.4" customHeight="1" x14ac:dyDescent="0.3">
      <c r="A1872" s="660">
        <v>11</v>
      </c>
      <c r="B1872" s="661" t="s">
        <v>578</v>
      </c>
      <c r="C1872" s="661">
        <v>89301112</v>
      </c>
      <c r="D1872" s="740" t="s">
        <v>4351</v>
      </c>
      <c r="E1872" s="741" t="s">
        <v>2644</v>
      </c>
      <c r="F1872" s="661" t="s">
        <v>2621</v>
      </c>
      <c r="G1872" s="661" t="s">
        <v>2668</v>
      </c>
      <c r="H1872" s="661" t="s">
        <v>579</v>
      </c>
      <c r="I1872" s="661" t="s">
        <v>1313</v>
      </c>
      <c r="J1872" s="661" t="s">
        <v>612</v>
      </c>
      <c r="K1872" s="661" t="s">
        <v>2866</v>
      </c>
      <c r="L1872" s="662">
        <v>29.78</v>
      </c>
      <c r="M1872" s="662">
        <v>29.78</v>
      </c>
      <c r="N1872" s="661">
        <v>1</v>
      </c>
      <c r="O1872" s="742">
        <v>0.5</v>
      </c>
      <c r="P1872" s="662"/>
      <c r="Q1872" s="677">
        <v>0</v>
      </c>
      <c r="R1872" s="661"/>
      <c r="S1872" s="677">
        <v>0</v>
      </c>
      <c r="T1872" s="742"/>
      <c r="U1872" s="700">
        <v>0</v>
      </c>
    </row>
    <row r="1873" spans="1:21" ht="14.4" customHeight="1" x14ac:dyDescent="0.3">
      <c r="A1873" s="660">
        <v>11</v>
      </c>
      <c r="B1873" s="661" t="s">
        <v>578</v>
      </c>
      <c r="C1873" s="661">
        <v>89301112</v>
      </c>
      <c r="D1873" s="740" t="s">
        <v>4351</v>
      </c>
      <c r="E1873" s="741" t="s">
        <v>2644</v>
      </c>
      <c r="F1873" s="661" t="s">
        <v>2621</v>
      </c>
      <c r="G1873" s="661" t="s">
        <v>3703</v>
      </c>
      <c r="H1873" s="661" t="s">
        <v>579</v>
      </c>
      <c r="I1873" s="661" t="s">
        <v>4152</v>
      </c>
      <c r="J1873" s="661" t="s">
        <v>706</v>
      </c>
      <c r="K1873" s="661" t="s">
        <v>4153</v>
      </c>
      <c r="L1873" s="662">
        <v>0</v>
      </c>
      <c r="M1873" s="662">
        <v>0</v>
      </c>
      <c r="N1873" s="661">
        <v>1</v>
      </c>
      <c r="O1873" s="742">
        <v>1</v>
      </c>
      <c r="P1873" s="662">
        <v>0</v>
      </c>
      <c r="Q1873" s="677"/>
      <c r="R1873" s="661">
        <v>1</v>
      </c>
      <c r="S1873" s="677">
        <v>1</v>
      </c>
      <c r="T1873" s="742">
        <v>1</v>
      </c>
      <c r="U1873" s="700">
        <v>1</v>
      </c>
    </row>
    <row r="1874" spans="1:21" ht="14.4" customHeight="1" x14ac:dyDescent="0.3">
      <c r="A1874" s="660">
        <v>11</v>
      </c>
      <c r="B1874" s="661" t="s">
        <v>578</v>
      </c>
      <c r="C1874" s="661">
        <v>89301112</v>
      </c>
      <c r="D1874" s="740" t="s">
        <v>4351</v>
      </c>
      <c r="E1874" s="741" t="s">
        <v>2644</v>
      </c>
      <c r="F1874" s="661" t="s">
        <v>2621</v>
      </c>
      <c r="G1874" s="661" t="s">
        <v>3703</v>
      </c>
      <c r="H1874" s="661" t="s">
        <v>579</v>
      </c>
      <c r="I1874" s="661" t="s">
        <v>4154</v>
      </c>
      <c r="J1874" s="661" t="s">
        <v>4155</v>
      </c>
      <c r="K1874" s="661" t="s">
        <v>4156</v>
      </c>
      <c r="L1874" s="662">
        <v>0</v>
      </c>
      <c r="M1874" s="662">
        <v>0</v>
      </c>
      <c r="N1874" s="661">
        <v>1</v>
      </c>
      <c r="O1874" s="742">
        <v>0.5</v>
      </c>
      <c r="P1874" s="662"/>
      <c r="Q1874" s="677"/>
      <c r="R1874" s="661"/>
      <c r="S1874" s="677">
        <v>0</v>
      </c>
      <c r="T1874" s="742"/>
      <c r="U1874" s="700">
        <v>0</v>
      </c>
    </row>
    <row r="1875" spans="1:21" ht="14.4" customHeight="1" x14ac:dyDescent="0.3">
      <c r="A1875" s="660">
        <v>11</v>
      </c>
      <c r="B1875" s="661" t="s">
        <v>578</v>
      </c>
      <c r="C1875" s="661">
        <v>89301112</v>
      </c>
      <c r="D1875" s="740" t="s">
        <v>4351</v>
      </c>
      <c r="E1875" s="741" t="s">
        <v>2644</v>
      </c>
      <c r="F1875" s="661" t="s">
        <v>2621</v>
      </c>
      <c r="G1875" s="661" t="s">
        <v>3703</v>
      </c>
      <c r="H1875" s="661" t="s">
        <v>579</v>
      </c>
      <c r="I1875" s="661" t="s">
        <v>4157</v>
      </c>
      <c r="J1875" s="661" t="s">
        <v>4158</v>
      </c>
      <c r="K1875" s="661" t="s">
        <v>707</v>
      </c>
      <c r="L1875" s="662">
        <v>97.97</v>
      </c>
      <c r="M1875" s="662">
        <v>97.97</v>
      </c>
      <c r="N1875" s="661">
        <v>1</v>
      </c>
      <c r="O1875" s="742">
        <v>0.5</v>
      </c>
      <c r="P1875" s="662"/>
      <c r="Q1875" s="677">
        <v>0</v>
      </c>
      <c r="R1875" s="661"/>
      <c r="S1875" s="677">
        <v>0</v>
      </c>
      <c r="T1875" s="742"/>
      <c r="U1875" s="700">
        <v>0</v>
      </c>
    </row>
    <row r="1876" spans="1:21" ht="14.4" customHeight="1" x14ac:dyDescent="0.3">
      <c r="A1876" s="660">
        <v>11</v>
      </c>
      <c r="B1876" s="661" t="s">
        <v>578</v>
      </c>
      <c r="C1876" s="661">
        <v>89301112</v>
      </c>
      <c r="D1876" s="740" t="s">
        <v>4351</v>
      </c>
      <c r="E1876" s="741" t="s">
        <v>2644</v>
      </c>
      <c r="F1876" s="661" t="s">
        <v>2621</v>
      </c>
      <c r="G1876" s="661" t="s">
        <v>4159</v>
      </c>
      <c r="H1876" s="661" t="s">
        <v>579</v>
      </c>
      <c r="I1876" s="661" t="s">
        <v>4160</v>
      </c>
      <c r="J1876" s="661" t="s">
        <v>4161</v>
      </c>
      <c r="K1876" s="661" t="s">
        <v>1890</v>
      </c>
      <c r="L1876" s="662">
        <v>0</v>
      </c>
      <c r="M1876" s="662">
        <v>0</v>
      </c>
      <c r="N1876" s="661">
        <v>2</v>
      </c>
      <c r="O1876" s="742">
        <v>1</v>
      </c>
      <c r="P1876" s="662"/>
      <c r="Q1876" s="677"/>
      <c r="R1876" s="661"/>
      <c r="S1876" s="677">
        <v>0</v>
      </c>
      <c r="T1876" s="742"/>
      <c r="U1876" s="700">
        <v>0</v>
      </c>
    </row>
    <row r="1877" spans="1:21" ht="14.4" customHeight="1" x14ac:dyDescent="0.3">
      <c r="A1877" s="660">
        <v>11</v>
      </c>
      <c r="B1877" s="661" t="s">
        <v>578</v>
      </c>
      <c r="C1877" s="661">
        <v>89301112</v>
      </c>
      <c r="D1877" s="740" t="s">
        <v>4351</v>
      </c>
      <c r="E1877" s="741" t="s">
        <v>2644</v>
      </c>
      <c r="F1877" s="661" t="s">
        <v>2621</v>
      </c>
      <c r="G1877" s="661" t="s">
        <v>4162</v>
      </c>
      <c r="H1877" s="661" t="s">
        <v>1059</v>
      </c>
      <c r="I1877" s="661" t="s">
        <v>4163</v>
      </c>
      <c r="J1877" s="661" t="s">
        <v>1508</v>
      </c>
      <c r="K1877" s="661" t="s">
        <v>4164</v>
      </c>
      <c r="L1877" s="662">
        <v>1793.46</v>
      </c>
      <c r="M1877" s="662">
        <v>1793.46</v>
      </c>
      <c r="N1877" s="661">
        <v>1</v>
      </c>
      <c r="O1877" s="742">
        <v>0.5</v>
      </c>
      <c r="P1877" s="662"/>
      <c r="Q1877" s="677">
        <v>0</v>
      </c>
      <c r="R1877" s="661"/>
      <c r="S1877" s="677">
        <v>0</v>
      </c>
      <c r="T1877" s="742"/>
      <c r="U1877" s="700">
        <v>0</v>
      </c>
    </row>
    <row r="1878" spans="1:21" ht="14.4" customHeight="1" x14ac:dyDescent="0.3">
      <c r="A1878" s="660">
        <v>11</v>
      </c>
      <c r="B1878" s="661" t="s">
        <v>578</v>
      </c>
      <c r="C1878" s="661">
        <v>89301112</v>
      </c>
      <c r="D1878" s="740" t="s">
        <v>4351</v>
      </c>
      <c r="E1878" s="741" t="s">
        <v>2644</v>
      </c>
      <c r="F1878" s="661" t="s">
        <v>2621</v>
      </c>
      <c r="G1878" s="661" t="s">
        <v>2767</v>
      </c>
      <c r="H1878" s="661" t="s">
        <v>579</v>
      </c>
      <c r="I1878" s="661" t="s">
        <v>864</v>
      </c>
      <c r="J1878" s="661" t="s">
        <v>817</v>
      </c>
      <c r="K1878" s="661" t="s">
        <v>865</v>
      </c>
      <c r="L1878" s="662">
        <v>224.25</v>
      </c>
      <c r="M1878" s="662">
        <v>224.25</v>
      </c>
      <c r="N1878" s="661">
        <v>1</v>
      </c>
      <c r="O1878" s="742">
        <v>0.5</v>
      </c>
      <c r="P1878" s="662">
        <v>224.25</v>
      </c>
      <c r="Q1878" s="677">
        <v>1</v>
      </c>
      <c r="R1878" s="661">
        <v>1</v>
      </c>
      <c r="S1878" s="677">
        <v>1</v>
      </c>
      <c r="T1878" s="742">
        <v>0.5</v>
      </c>
      <c r="U1878" s="700">
        <v>1</v>
      </c>
    </row>
    <row r="1879" spans="1:21" ht="14.4" customHeight="1" x14ac:dyDescent="0.3">
      <c r="A1879" s="660">
        <v>11</v>
      </c>
      <c r="B1879" s="661" t="s">
        <v>578</v>
      </c>
      <c r="C1879" s="661">
        <v>89301112</v>
      </c>
      <c r="D1879" s="740" t="s">
        <v>4351</v>
      </c>
      <c r="E1879" s="741" t="s">
        <v>2644</v>
      </c>
      <c r="F1879" s="661" t="s">
        <v>2621</v>
      </c>
      <c r="G1879" s="661" t="s">
        <v>2674</v>
      </c>
      <c r="H1879" s="661" t="s">
        <v>579</v>
      </c>
      <c r="I1879" s="661" t="s">
        <v>736</v>
      </c>
      <c r="J1879" s="661" t="s">
        <v>2675</v>
      </c>
      <c r="K1879" s="661" t="s">
        <v>2676</v>
      </c>
      <c r="L1879" s="662">
        <v>0</v>
      </c>
      <c r="M1879" s="662">
        <v>0</v>
      </c>
      <c r="N1879" s="661">
        <v>19</v>
      </c>
      <c r="O1879" s="742">
        <v>8</v>
      </c>
      <c r="P1879" s="662">
        <v>0</v>
      </c>
      <c r="Q1879" s="677"/>
      <c r="R1879" s="661">
        <v>7</v>
      </c>
      <c r="S1879" s="677">
        <v>0.36842105263157893</v>
      </c>
      <c r="T1879" s="742">
        <v>2</v>
      </c>
      <c r="U1879" s="700">
        <v>0.25</v>
      </c>
    </row>
    <row r="1880" spans="1:21" ht="14.4" customHeight="1" x14ac:dyDescent="0.3">
      <c r="A1880" s="660">
        <v>11</v>
      </c>
      <c r="B1880" s="661" t="s">
        <v>578</v>
      </c>
      <c r="C1880" s="661">
        <v>89301112</v>
      </c>
      <c r="D1880" s="740" t="s">
        <v>4351</v>
      </c>
      <c r="E1880" s="741" t="s">
        <v>2644</v>
      </c>
      <c r="F1880" s="661" t="s">
        <v>2621</v>
      </c>
      <c r="G1880" s="661" t="s">
        <v>2674</v>
      </c>
      <c r="H1880" s="661" t="s">
        <v>579</v>
      </c>
      <c r="I1880" s="661" t="s">
        <v>903</v>
      </c>
      <c r="J1880" s="661" t="s">
        <v>4165</v>
      </c>
      <c r="K1880" s="661" t="s">
        <v>4166</v>
      </c>
      <c r="L1880" s="662">
        <v>77.14</v>
      </c>
      <c r="M1880" s="662">
        <v>77.14</v>
      </c>
      <c r="N1880" s="661">
        <v>1</v>
      </c>
      <c r="O1880" s="742">
        <v>0.5</v>
      </c>
      <c r="P1880" s="662"/>
      <c r="Q1880" s="677">
        <v>0</v>
      </c>
      <c r="R1880" s="661"/>
      <c r="S1880" s="677">
        <v>0</v>
      </c>
      <c r="T1880" s="742"/>
      <c r="U1880" s="700">
        <v>0</v>
      </c>
    </row>
    <row r="1881" spans="1:21" ht="14.4" customHeight="1" x14ac:dyDescent="0.3">
      <c r="A1881" s="660">
        <v>11</v>
      </c>
      <c r="B1881" s="661" t="s">
        <v>578</v>
      </c>
      <c r="C1881" s="661">
        <v>89301112</v>
      </c>
      <c r="D1881" s="740" t="s">
        <v>4351</v>
      </c>
      <c r="E1881" s="741" t="s">
        <v>2644</v>
      </c>
      <c r="F1881" s="661" t="s">
        <v>2621</v>
      </c>
      <c r="G1881" s="661" t="s">
        <v>4167</v>
      </c>
      <c r="H1881" s="661" t="s">
        <v>579</v>
      </c>
      <c r="I1881" s="661" t="s">
        <v>4168</v>
      </c>
      <c r="J1881" s="661" t="s">
        <v>661</v>
      </c>
      <c r="K1881" s="661" t="s">
        <v>4169</v>
      </c>
      <c r="L1881" s="662">
        <v>219.94</v>
      </c>
      <c r="M1881" s="662">
        <v>439.88</v>
      </c>
      <c r="N1881" s="661">
        <v>2</v>
      </c>
      <c r="O1881" s="742">
        <v>2</v>
      </c>
      <c r="P1881" s="662">
        <v>219.94</v>
      </c>
      <c r="Q1881" s="677">
        <v>0.5</v>
      </c>
      <c r="R1881" s="661">
        <v>1</v>
      </c>
      <c r="S1881" s="677">
        <v>0.5</v>
      </c>
      <c r="T1881" s="742">
        <v>1</v>
      </c>
      <c r="U1881" s="700">
        <v>0.5</v>
      </c>
    </row>
    <row r="1882" spans="1:21" ht="14.4" customHeight="1" x14ac:dyDescent="0.3">
      <c r="A1882" s="660">
        <v>11</v>
      </c>
      <c r="B1882" s="661" t="s">
        <v>578</v>
      </c>
      <c r="C1882" s="661">
        <v>89301112</v>
      </c>
      <c r="D1882" s="740" t="s">
        <v>4351</v>
      </c>
      <c r="E1882" s="741" t="s">
        <v>2644</v>
      </c>
      <c r="F1882" s="661" t="s">
        <v>2621</v>
      </c>
      <c r="G1882" s="661" t="s">
        <v>3943</v>
      </c>
      <c r="H1882" s="661" t="s">
        <v>579</v>
      </c>
      <c r="I1882" s="661" t="s">
        <v>3944</v>
      </c>
      <c r="J1882" s="661" t="s">
        <v>3945</v>
      </c>
      <c r="K1882" s="661" t="s">
        <v>3946</v>
      </c>
      <c r="L1882" s="662">
        <v>1877.41</v>
      </c>
      <c r="M1882" s="662">
        <v>1877.41</v>
      </c>
      <c r="N1882" s="661">
        <v>1</v>
      </c>
      <c r="O1882" s="742">
        <v>1</v>
      </c>
      <c r="P1882" s="662">
        <v>1877.41</v>
      </c>
      <c r="Q1882" s="677">
        <v>1</v>
      </c>
      <c r="R1882" s="661">
        <v>1</v>
      </c>
      <c r="S1882" s="677">
        <v>1</v>
      </c>
      <c r="T1882" s="742">
        <v>1</v>
      </c>
      <c r="U1882" s="700">
        <v>1</v>
      </c>
    </row>
    <row r="1883" spans="1:21" ht="14.4" customHeight="1" x14ac:dyDescent="0.3">
      <c r="A1883" s="660">
        <v>11</v>
      </c>
      <c r="B1883" s="661" t="s">
        <v>578</v>
      </c>
      <c r="C1883" s="661">
        <v>89301112</v>
      </c>
      <c r="D1883" s="740" t="s">
        <v>4351</v>
      </c>
      <c r="E1883" s="741" t="s">
        <v>2644</v>
      </c>
      <c r="F1883" s="661" t="s">
        <v>2621</v>
      </c>
      <c r="G1883" s="661" t="s">
        <v>3297</v>
      </c>
      <c r="H1883" s="661" t="s">
        <v>579</v>
      </c>
      <c r="I1883" s="661" t="s">
        <v>3445</v>
      </c>
      <c r="J1883" s="661" t="s">
        <v>1021</v>
      </c>
      <c r="K1883" s="661" t="s">
        <v>2983</v>
      </c>
      <c r="L1883" s="662">
        <v>0</v>
      </c>
      <c r="M1883" s="662">
        <v>0</v>
      </c>
      <c r="N1883" s="661">
        <v>4</v>
      </c>
      <c r="O1883" s="742">
        <v>2.5</v>
      </c>
      <c r="P1883" s="662"/>
      <c r="Q1883" s="677"/>
      <c r="R1883" s="661"/>
      <c r="S1883" s="677">
        <v>0</v>
      </c>
      <c r="T1883" s="742"/>
      <c r="U1883" s="700">
        <v>0</v>
      </c>
    </row>
    <row r="1884" spans="1:21" ht="14.4" customHeight="1" x14ac:dyDescent="0.3">
      <c r="A1884" s="660">
        <v>11</v>
      </c>
      <c r="B1884" s="661" t="s">
        <v>578</v>
      </c>
      <c r="C1884" s="661">
        <v>89301112</v>
      </c>
      <c r="D1884" s="740" t="s">
        <v>4351</v>
      </c>
      <c r="E1884" s="741" t="s">
        <v>2644</v>
      </c>
      <c r="F1884" s="661" t="s">
        <v>2621</v>
      </c>
      <c r="G1884" s="661" t="s">
        <v>3297</v>
      </c>
      <c r="H1884" s="661" t="s">
        <v>579</v>
      </c>
      <c r="I1884" s="661" t="s">
        <v>1020</v>
      </c>
      <c r="J1884" s="661" t="s">
        <v>1021</v>
      </c>
      <c r="K1884" s="661" t="s">
        <v>1022</v>
      </c>
      <c r="L1884" s="662">
        <v>64.13</v>
      </c>
      <c r="M1884" s="662">
        <v>320.64999999999998</v>
      </c>
      <c r="N1884" s="661">
        <v>5</v>
      </c>
      <c r="O1884" s="742">
        <v>2.5</v>
      </c>
      <c r="P1884" s="662">
        <v>128.26</v>
      </c>
      <c r="Q1884" s="677">
        <v>0.4</v>
      </c>
      <c r="R1884" s="661">
        <v>2</v>
      </c>
      <c r="S1884" s="677">
        <v>0.4</v>
      </c>
      <c r="T1884" s="742">
        <v>1</v>
      </c>
      <c r="U1884" s="700">
        <v>0.4</v>
      </c>
    </row>
    <row r="1885" spans="1:21" ht="14.4" customHeight="1" x14ac:dyDescent="0.3">
      <c r="A1885" s="660">
        <v>11</v>
      </c>
      <c r="B1885" s="661" t="s">
        <v>578</v>
      </c>
      <c r="C1885" s="661">
        <v>89301112</v>
      </c>
      <c r="D1885" s="740" t="s">
        <v>4351</v>
      </c>
      <c r="E1885" s="741" t="s">
        <v>2644</v>
      </c>
      <c r="F1885" s="661" t="s">
        <v>2621</v>
      </c>
      <c r="G1885" s="661" t="s">
        <v>3297</v>
      </c>
      <c r="H1885" s="661" t="s">
        <v>579</v>
      </c>
      <c r="I1885" s="661" t="s">
        <v>3298</v>
      </c>
      <c r="J1885" s="661" t="s">
        <v>3299</v>
      </c>
      <c r="K1885" s="661" t="s">
        <v>2486</v>
      </c>
      <c r="L1885" s="662">
        <v>85.49</v>
      </c>
      <c r="M1885" s="662">
        <v>427.45</v>
      </c>
      <c r="N1885" s="661">
        <v>5</v>
      </c>
      <c r="O1885" s="742">
        <v>4.5</v>
      </c>
      <c r="P1885" s="662">
        <v>85.49</v>
      </c>
      <c r="Q1885" s="677">
        <v>0.19999999999999998</v>
      </c>
      <c r="R1885" s="661">
        <v>1</v>
      </c>
      <c r="S1885" s="677">
        <v>0.2</v>
      </c>
      <c r="T1885" s="742">
        <v>1</v>
      </c>
      <c r="U1885" s="700">
        <v>0.22222222222222221</v>
      </c>
    </row>
    <row r="1886" spans="1:21" ht="14.4" customHeight="1" x14ac:dyDescent="0.3">
      <c r="A1886" s="660">
        <v>11</v>
      </c>
      <c r="B1886" s="661" t="s">
        <v>578</v>
      </c>
      <c r="C1886" s="661">
        <v>89301112</v>
      </c>
      <c r="D1886" s="740" t="s">
        <v>4351</v>
      </c>
      <c r="E1886" s="741" t="s">
        <v>2644</v>
      </c>
      <c r="F1886" s="661" t="s">
        <v>2621</v>
      </c>
      <c r="G1886" s="661" t="s">
        <v>4170</v>
      </c>
      <c r="H1886" s="661" t="s">
        <v>579</v>
      </c>
      <c r="I1886" s="661" t="s">
        <v>4171</v>
      </c>
      <c r="J1886" s="661" t="s">
        <v>4172</v>
      </c>
      <c r="K1886" s="661" t="s">
        <v>4173</v>
      </c>
      <c r="L1886" s="662">
        <v>38.65</v>
      </c>
      <c r="M1886" s="662">
        <v>38.65</v>
      </c>
      <c r="N1886" s="661">
        <v>1</v>
      </c>
      <c r="O1886" s="742">
        <v>0.5</v>
      </c>
      <c r="P1886" s="662"/>
      <c r="Q1886" s="677">
        <v>0</v>
      </c>
      <c r="R1886" s="661"/>
      <c r="S1886" s="677">
        <v>0</v>
      </c>
      <c r="T1886" s="742"/>
      <c r="U1886" s="700">
        <v>0</v>
      </c>
    </row>
    <row r="1887" spans="1:21" ht="14.4" customHeight="1" x14ac:dyDescent="0.3">
      <c r="A1887" s="660">
        <v>11</v>
      </c>
      <c r="B1887" s="661" t="s">
        <v>578</v>
      </c>
      <c r="C1887" s="661">
        <v>89301112</v>
      </c>
      <c r="D1887" s="740" t="s">
        <v>4351</v>
      </c>
      <c r="E1887" s="741" t="s">
        <v>2644</v>
      </c>
      <c r="F1887" s="661" t="s">
        <v>2621</v>
      </c>
      <c r="G1887" s="661" t="s">
        <v>4170</v>
      </c>
      <c r="H1887" s="661" t="s">
        <v>579</v>
      </c>
      <c r="I1887" s="661" t="s">
        <v>4174</v>
      </c>
      <c r="J1887" s="661" t="s">
        <v>4175</v>
      </c>
      <c r="K1887" s="661" t="s">
        <v>4116</v>
      </c>
      <c r="L1887" s="662">
        <v>38.65</v>
      </c>
      <c r="M1887" s="662">
        <v>38.65</v>
      </c>
      <c r="N1887" s="661">
        <v>1</v>
      </c>
      <c r="O1887" s="742">
        <v>0.5</v>
      </c>
      <c r="P1887" s="662"/>
      <c r="Q1887" s="677">
        <v>0</v>
      </c>
      <c r="R1887" s="661"/>
      <c r="S1887" s="677">
        <v>0</v>
      </c>
      <c r="T1887" s="742"/>
      <c r="U1887" s="700">
        <v>0</v>
      </c>
    </row>
    <row r="1888" spans="1:21" ht="14.4" customHeight="1" x14ac:dyDescent="0.3">
      <c r="A1888" s="660">
        <v>11</v>
      </c>
      <c r="B1888" s="661" t="s">
        <v>578</v>
      </c>
      <c r="C1888" s="661">
        <v>89301112</v>
      </c>
      <c r="D1888" s="740" t="s">
        <v>4351</v>
      </c>
      <c r="E1888" s="741" t="s">
        <v>2644</v>
      </c>
      <c r="F1888" s="661" t="s">
        <v>2621</v>
      </c>
      <c r="G1888" s="661" t="s">
        <v>2713</v>
      </c>
      <c r="H1888" s="661" t="s">
        <v>1059</v>
      </c>
      <c r="I1888" s="661" t="s">
        <v>2773</v>
      </c>
      <c r="J1888" s="661" t="s">
        <v>2774</v>
      </c>
      <c r="K1888" s="661" t="s">
        <v>2775</v>
      </c>
      <c r="L1888" s="662">
        <v>32.74</v>
      </c>
      <c r="M1888" s="662">
        <v>196.44</v>
      </c>
      <c r="N1888" s="661">
        <v>6</v>
      </c>
      <c r="O1888" s="742">
        <v>2</v>
      </c>
      <c r="P1888" s="662">
        <v>98.22</v>
      </c>
      <c r="Q1888" s="677">
        <v>0.5</v>
      </c>
      <c r="R1888" s="661">
        <v>3</v>
      </c>
      <c r="S1888" s="677">
        <v>0.5</v>
      </c>
      <c r="T1888" s="742">
        <v>1</v>
      </c>
      <c r="U1888" s="700">
        <v>0.5</v>
      </c>
    </row>
    <row r="1889" spans="1:21" ht="14.4" customHeight="1" x14ac:dyDescent="0.3">
      <c r="A1889" s="660">
        <v>11</v>
      </c>
      <c r="B1889" s="661" t="s">
        <v>578</v>
      </c>
      <c r="C1889" s="661">
        <v>89301112</v>
      </c>
      <c r="D1889" s="740" t="s">
        <v>4351</v>
      </c>
      <c r="E1889" s="741" t="s">
        <v>2644</v>
      </c>
      <c r="F1889" s="661" t="s">
        <v>2621</v>
      </c>
      <c r="G1889" s="661" t="s">
        <v>2713</v>
      </c>
      <c r="H1889" s="661" t="s">
        <v>1059</v>
      </c>
      <c r="I1889" s="661" t="s">
        <v>4176</v>
      </c>
      <c r="J1889" s="661" t="s">
        <v>4177</v>
      </c>
      <c r="K1889" s="661" t="s">
        <v>2567</v>
      </c>
      <c r="L1889" s="662">
        <v>196.46</v>
      </c>
      <c r="M1889" s="662">
        <v>196.46</v>
      </c>
      <c r="N1889" s="661">
        <v>1</v>
      </c>
      <c r="O1889" s="742">
        <v>1</v>
      </c>
      <c r="P1889" s="662"/>
      <c r="Q1889" s="677">
        <v>0</v>
      </c>
      <c r="R1889" s="661"/>
      <c r="S1889" s="677">
        <v>0</v>
      </c>
      <c r="T1889" s="742"/>
      <c r="U1889" s="700">
        <v>0</v>
      </c>
    </row>
    <row r="1890" spans="1:21" ht="14.4" customHeight="1" x14ac:dyDescent="0.3">
      <c r="A1890" s="660">
        <v>11</v>
      </c>
      <c r="B1890" s="661" t="s">
        <v>578</v>
      </c>
      <c r="C1890" s="661">
        <v>89301112</v>
      </c>
      <c r="D1890" s="740" t="s">
        <v>4351</v>
      </c>
      <c r="E1890" s="741" t="s">
        <v>2644</v>
      </c>
      <c r="F1890" s="661" t="s">
        <v>2621</v>
      </c>
      <c r="G1890" s="661" t="s">
        <v>2713</v>
      </c>
      <c r="H1890" s="661" t="s">
        <v>1059</v>
      </c>
      <c r="I1890" s="661" t="s">
        <v>1525</v>
      </c>
      <c r="J1890" s="661" t="s">
        <v>1112</v>
      </c>
      <c r="K1890" s="661" t="s">
        <v>2548</v>
      </c>
      <c r="L1890" s="662">
        <v>32.74</v>
      </c>
      <c r="M1890" s="662">
        <v>32.74</v>
      </c>
      <c r="N1890" s="661">
        <v>1</v>
      </c>
      <c r="O1890" s="742">
        <v>1</v>
      </c>
      <c r="P1890" s="662"/>
      <c r="Q1890" s="677">
        <v>0</v>
      </c>
      <c r="R1890" s="661"/>
      <c r="S1890" s="677">
        <v>0</v>
      </c>
      <c r="T1890" s="742"/>
      <c r="U1890" s="700">
        <v>0</v>
      </c>
    </row>
    <row r="1891" spans="1:21" ht="14.4" customHeight="1" x14ac:dyDescent="0.3">
      <c r="A1891" s="660">
        <v>11</v>
      </c>
      <c r="B1891" s="661" t="s">
        <v>578</v>
      </c>
      <c r="C1891" s="661">
        <v>89301112</v>
      </c>
      <c r="D1891" s="740" t="s">
        <v>4351</v>
      </c>
      <c r="E1891" s="741" t="s">
        <v>2644</v>
      </c>
      <c r="F1891" s="661" t="s">
        <v>2621</v>
      </c>
      <c r="G1891" s="661" t="s">
        <v>2713</v>
      </c>
      <c r="H1891" s="661" t="s">
        <v>1059</v>
      </c>
      <c r="I1891" s="661" t="s">
        <v>2893</v>
      </c>
      <c r="J1891" s="661" t="s">
        <v>2774</v>
      </c>
      <c r="K1891" s="661" t="s">
        <v>2894</v>
      </c>
      <c r="L1891" s="662">
        <v>314.33999999999997</v>
      </c>
      <c r="M1891" s="662">
        <v>1571.6999999999998</v>
      </c>
      <c r="N1891" s="661">
        <v>5</v>
      </c>
      <c r="O1891" s="742">
        <v>3</v>
      </c>
      <c r="P1891" s="662">
        <v>943.02</v>
      </c>
      <c r="Q1891" s="677">
        <v>0.60000000000000009</v>
      </c>
      <c r="R1891" s="661">
        <v>3</v>
      </c>
      <c r="S1891" s="677">
        <v>0.6</v>
      </c>
      <c r="T1891" s="742">
        <v>2</v>
      </c>
      <c r="U1891" s="700">
        <v>0.66666666666666663</v>
      </c>
    </row>
    <row r="1892" spans="1:21" ht="14.4" customHeight="1" x14ac:dyDescent="0.3">
      <c r="A1892" s="660">
        <v>11</v>
      </c>
      <c r="B1892" s="661" t="s">
        <v>578</v>
      </c>
      <c r="C1892" s="661">
        <v>89301112</v>
      </c>
      <c r="D1892" s="740" t="s">
        <v>4351</v>
      </c>
      <c r="E1892" s="741" t="s">
        <v>2644</v>
      </c>
      <c r="F1892" s="661" t="s">
        <v>2621</v>
      </c>
      <c r="G1892" s="661" t="s">
        <v>2848</v>
      </c>
      <c r="H1892" s="661" t="s">
        <v>579</v>
      </c>
      <c r="I1892" s="661" t="s">
        <v>1718</v>
      </c>
      <c r="J1892" s="661" t="s">
        <v>1719</v>
      </c>
      <c r="K1892" s="661" t="s">
        <v>881</v>
      </c>
      <c r="L1892" s="662">
        <v>78.64</v>
      </c>
      <c r="M1892" s="662">
        <v>157.28</v>
      </c>
      <c r="N1892" s="661">
        <v>2</v>
      </c>
      <c r="O1892" s="742">
        <v>1</v>
      </c>
      <c r="P1892" s="662">
        <v>157.28</v>
      </c>
      <c r="Q1892" s="677">
        <v>1</v>
      </c>
      <c r="R1892" s="661">
        <v>2</v>
      </c>
      <c r="S1892" s="677">
        <v>1</v>
      </c>
      <c r="T1892" s="742">
        <v>1</v>
      </c>
      <c r="U1892" s="700">
        <v>1</v>
      </c>
    </row>
    <row r="1893" spans="1:21" ht="14.4" customHeight="1" x14ac:dyDescent="0.3">
      <c r="A1893" s="660">
        <v>11</v>
      </c>
      <c r="B1893" s="661" t="s">
        <v>578</v>
      </c>
      <c r="C1893" s="661">
        <v>89301112</v>
      </c>
      <c r="D1893" s="740" t="s">
        <v>4351</v>
      </c>
      <c r="E1893" s="741" t="s">
        <v>2644</v>
      </c>
      <c r="F1893" s="661" t="s">
        <v>2621</v>
      </c>
      <c r="G1893" s="661" t="s">
        <v>2848</v>
      </c>
      <c r="H1893" s="661" t="s">
        <v>579</v>
      </c>
      <c r="I1893" s="661" t="s">
        <v>2849</v>
      </c>
      <c r="J1893" s="661" t="s">
        <v>2850</v>
      </c>
      <c r="K1893" s="661" t="s">
        <v>881</v>
      </c>
      <c r="L1893" s="662">
        <v>154.33000000000001</v>
      </c>
      <c r="M1893" s="662">
        <v>154.33000000000001</v>
      </c>
      <c r="N1893" s="661">
        <v>1</v>
      </c>
      <c r="O1893" s="742">
        <v>0.5</v>
      </c>
      <c r="P1893" s="662">
        <v>154.33000000000001</v>
      </c>
      <c r="Q1893" s="677">
        <v>1</v>
      </c>
      <c r="R1893" s="661">
        <v>1</v>
      </c>
      <c r="S1893" s="677">
        <v>1</v>
      </c>
      <c r="T1893" s="742">
        <v>0.5</v>
      </c>
      <c r="U1893" s="700">
        <v>1</v>
      </c>
    </row>
    <row r="1894" spans="1:21" ht="14.4" customHeight="1" x14ac:dyDescent="0.3">
      <c r="A1894" s="660">
        <v>11</v>
      </c>
      <c r="B1894" s="661" t="s">
        <v>578</v>
      </c>
      <c r="C1894" s="661">
        <v>89301112</v>
      </c>
      <c r="D1894" s="740" t="s">
        <v>4351</v>
      </c>
      <c r="E1894" s="741" t="s">
        <v>2644</v>
      </c>
      <c r="F1894" s="661" t="s">
        <v>2621</v>
      </c>
      <c r="G1894" s="661" t="s">
        <v>2848</v>
      </c>
      <c r="H1894" s="661" t="s">
        <v>579</v>
      </c>
      <c r="I1894" s="661" t="s">
        <v>2849</v>
      </c>
      <c r="J1894" s="661" t="s">
        <v>2850</v>
      </c>
      <c r="K1894" s="661" t="s">
        <v>881</v>
      </c>
      <c r="L1894" s="662">
        <v>78.64</v>
      </c>
      <c r="M1894" s="662">
        <v>157.28</v>
      </c>
      <c r="N1894" s="661">
        <v>2</v>
      </c>
      <c r="O1894" s="742">
        <v>1</v>
      </c>
      <c r="P1894" s="662">
        <v>78.64</v>
      </c>
      <c r="Q1894" s="677">
        <v>0.5</v>
      </c>
      <c r="R1894" s="661">
        <v>1</v>
      </c>
      <c r="S1894" s="677">
        <v>0.5</v>
      </c>
      <c r="T1894" s="742">
        <v>0.5</v>
      </c>
      <c r="U1894" s="700">
        <v>0.5</v>
      </c>
    </row>
    <row r="1895" spans="1:21" ht="14.4" customHeight="1" x14ac:dyDescent="0.3">
      <c r="A1895" s="660">
        <v>11</v>
      </c>
      <c r="B1895" s="661" t="s">
        <v>578</v>
      </c>
      <c r="C1895" s="661">
        <v>89301112</v>
      </c>
      <c r="D1895" s="740" t="s">
        <v>4351</v>
      </c>
      <c r="E1895" s="741" t="s">
        <v>2644</v>
      </c>
      <c r="F1895" s="661" t="s">
        <v>2621</v>
      </c>
      <c r="G1895" s="661" t="s">
        <v>2848</v>
      </c>
      <c r="H1895" s="661" t="s">
        <v>579</v>
      </c>
      <c r="I1895" s="661" t="s">
        <v>4089</v>
      </c>
      <c r="J1895" s="661" t="s">
        <v>2850</v>
      </c>
      <c r="K1895" s="661" t="s">
        <v>881</v>
      </c>
      <c r="L1895" s="662">
        <v>78.64</v>
      </c>
      <c r="M1895" s="662">
        <v>78.64</v>
      </c>
      <c r="N1895" s="661">
        <v>1</v>
      </c>
      <c r="O1895" s="742">
        <v>1</v>
      </c>
      <c r="P1895" s="662"/>
      <c r="Q1895" s="677">
        <v>0</v>
      </c>
      <c r="R1895" s="661"/>
      <c r="S1895" s="677">
        <v>0</v>
      </c>
      <c r="T1895" s="742"/>
      <c r="U1895" s="700">
        <v>0</v>
      </c>
    </row>
    <row r="1896" spans="1:21" ht="14.4" customHeight="1" x14ac:dyDescent="0.3">
      <c r="A1896" s="660">
        <v>11</v>
      </c>
      <c r="B1896" s="661" t="s">
        <v>578</v>
      </c>
      <c r="C1896" s="661">
        <v>89301112</v>
      </c>
      <c r="D1896" s="740" t="s">
        <v>4351</v>
      </c>
      <c r="E1896" s="741" t="s">
        <v>2644</v>
      </c>
      <c r="F1896" s="661" t="s">
        <v>2621</v>
      </c>
      <c r="G1896" s="661" t="s">
        <v>2848</v>
      </c>
      <c r="H1896" s="661" t="s">
        <v>579</v>
      </c>
      <c r="I1896" s="661" t="s">
        <v>4178</v>
      </c>
      <c r="J1896" s="661" t="s">
        <v>1719</v>
      </c>
      <c r="K1896" s="661" t="s">
        <v>4037</v>
      </c>
      <c r="L1896" s="662">
        <v>0</v>
      </c>
      <c r="M1896" s="662">
        <v>0</v>
      </c>
      <c r="N1896" s="661">
        <v>1</v>
      </c>
      <c r="O1896" s="742">
        <v>0.5</v>
      </c>
      <c r="P1896" s="662"/>
      <c r="Q1896" s="677"/>
      <c r="R1896" s="661"/>
      <c r="S1896" s="677">
        <v>0</v>
      </c>
      <c r="T1896" s="742"/>
      <c r="U1896" s="700">
        <v>0</v>
      </c>
    </row>
    <row r="1897" spans="1:21" ht="14.4" customHeight="1" x14ac:dyDescent="0.3">
      <c r="A1897" s="660">
        <v>11</v>
      </c>
      <c r="B1897" s="661" t="s">
        <v>578</v>
      </c>
      <c r="C1897" s="661">
        <v>89301112</v>
      </c>
      <c r="D1897" s="740" t="s">
        <v>4351</v>
      </c>
      <c r="E1897" s="741" t="s">
        <v>2644</v>
      </c>
      <c r="F1897" s="661" t="s">
        <v>2621</v>
      </c>
      <c r="G1897" s="661" t="s">
        <v>2750</v>
      </c>
      <c r="H1897" s="661" t="s">
        <v>579</v>
      </c>
      <c r="I1897" s="661" t="s">
        <v>4179</v>
      </c>
      <c r="J1897" s="661" t="s">
        <v>4180</v>
      </c>
      <c r="K1897" s="661" t="s">
        <v>2266</v>
      </c>
      <c r="L1897" s="662">
        <v>0</v>
      </c>
      <c r="M1897" s="662">
        <v>0</v>
      </c>
      <c r="N1897" s="661">
        <v>1</v>
      </c>
      <c r="O1897" s="742">
        <v>1</v>
      </c>
      <c r="P1897" s="662"/>
      <c r="Q1897" s="677"/>
      <c r="R1897" s="661"/>
      <c r="S1897" s="677">
        <v>0</v>
      </c>
      <c r="T1897" s="742"/>
      <c r="U1897" s="700">
        <v>0</v>
      </c>
    </row>
    <row r="1898" spans="1:21" ht="14.4" customHeight="1" x14ac:dyDescent="0.3">
      <c r="A1898" s="660">
        <v>11</v>
      </c>
      <c r="B1898" s="661" t="s">
        <v>578</v>
      </c>
      <c r="C1898" s="661">
        <v>89301112</v>
      </c>
      <c r="D1898" s="740" t="s">
        <v>4351</v>
      </c>
      <c r="E1898" s="741" t="s">
        <v>2644</v>
      </c>
      <c r="F1898" s="661" t="s">
        <v>2621</v>
      </c>
      <c r="G1898" s="661" t="s">
        <v>2750</v>
      </c>
      <c r="H1898" s="661" t="s">
        <v>579</v>
      </c>
      <c r="I1898" s="661" t="s">
        <v>2751</v>
      </c>
      <c r="J1898" s="661" t="s">
        <v>2752</v>
      </c>
      <c r="K1898" s="661" t="s">
        <v>1345</v>
      </c>
      <c r="L1898" s="662">
        <v>0</v>
      </c>
      <c r="M1898" s="662">
        <v>0</v>
      </c>
      <c r="N1898" s="661">
        <v>1</v>
      </c>
      <c r="O1898" s="742">
        <v>0.5</v>
      </c>
      <c r="P1898" s="662">
        <v>0</v>
      </c>
      <c r="Q1898" s="677"/>
      <c r="R1898" s="661">
        <v>1</v>
      </c>
      <c r="S1898" s="677">
        <v>1</v>
      </c>
      <c r="T1898" s="742">
        <v>0.5</v>
      </c>
      <c r="U1898" s="700">
        <v>1</v>
      </c>
    </row>
    <row r="1899" spans="1:21" ht="14.4" customHeight="1" x14ac:dyDescent="0.3">
      <c r="A1899" s="660">
        <v>11</v>
      </c>
      <c r="B1899" s="661" t="s">
        <v>578</v>
      </c>
      <c r="C1899" s="661">
        <v>89301112</v>
      </c>
      <c r="D1899" s="740" t="s">
        <v>4351</v>
      </c>
      <c r="E1899" s="741" t="s">
        <v>2644</v>
      </c>
      <c r="F1899" s="661" t="s">
        <v>2622</v>
      </c>
      <c r="G1899" s="661" t="s">
        <v>3026</v>
      </c>
      <c r="H1899" s="661" t="s">
        <v>579</v>
      </c>
      <c r="I1899" s="661" t="s">
        <v>4181</v>
      </c>
      <c r="J1899" s="661" t="s">
        <v>4182</v>
      </c>
      <c r="K1899" s="661" t="s">
        <v>3029</v>
      </c>
      <c r="L1899" s="662">
        <v>130</v>
      </c>
      <c r="M1899" s="662">
        <v>130</v>
      </c>
      <c r="N1899" s="661">
        <v>1</v>
      </c>
      <c r="O1899" s="742">
        <v>1</v>
      </c>
      <c r="P1899" s="662">
        <v>130</v>
      </c>
      <c r="Q1899" s="677">
        <v>1</v>
      </c>
      <c r="R1899" s="661">
        <v>1</v>
      </c>
      <c r="S1899" s="677">
        <v>1</v>
      </c>
      <c r="T1899" s="742">
        <v>1</v>
      </c>
      <c r="U1899" s="700">
        <v>1</v>
      </c>
    </row>
    <row r="1900" spans="1:21" ht="14.4" customHeight="1" x14ac:dyDescent="0.3">
      <c r="A1900" s="660">
        <v>11</v>
      </c>
      <c r="B1900" s="661" t="s">
        <v>578</v>
      </c>
      <c r="C1900" s="661">
        <v>89301112</v>
      </c>
      <c r="D1900" s="740" t="s">
        <v>4351</v>
      </c>
      <c r="E1900" s="741" t="s">
        <v>2644</v>
      </c>
      <c r="F1900" s="661" t="s">
        <v>2622</v>
      </c>
      <c r="G1900" s="661" t="s">
        <v>2895</v>
      </c>
      <c r="H1900" s="661" t="s">
        <v>579</v>
      </c>
      <c r="I1900" s="661" t="s">
        <v>2896</v>
      </c>
      <c r="J1900" s="661" t="s">
        <v>2897</v>
      </c>
      <c r="K1900" s="661" t="s">
        <v>2898</v>
      </c>
      <c r="L1900" s="662">
        <v>0</v>
      </c>
      <c r="M1900" s="662">
        <v>0</v>
      </c>
      <c r="N1900" s="661">
        <v>21</v>
      </c>
      <c r="O1900" s="742">
        <v>21</v>
      </c>
      <c r="P1900" s="662"/>
      <c r="Q1900" s="677"/>
      <c r="R1900" s="661"/>
      <c r="S1900" s="677">
        <v>0</v>
      </c>
      <c r="T1900" s="742"/>
      <c r="U1900" s="700">
        <v>0</v>
      </c>
    </row>
    <row r="1901" spans="1:21" ht="14.4" customHeight="1" x14ac:dyDescent="0.3">
      <c r="A1901" s="660">
        <v>11</v>
      </c>
      <c r="B1901" s="661" t="s">
        <v>578</v>
      </c>
      <c r="C1901" s="661">
        <v>89301112</v>
      </c>
      <c r="D1901" s="740" t="s">
        <v>4351</v>
      </c>
      <c r="E1901" s="741" t="s">
        <v>2644</v>
      </c>
      <c r="F1901" s="661" t="s">
        <v>2622</v>
      </c>
      <c r="G1901" s="661" t="s">
        <v>2895</v>
      </c>
      <c r="H1901" s="661" t="s">
        <v>579</v>
      </c>
      <c r="I1901" s="661" t="s">
        <v>3516</v>
      </c>
      <c r="J1901" s="661" t="s">
        <v>3517</v>
      </c>
      <c r="K1901" s="661" t="s">
        <v>3518</v>
      </c>
      <c r="L1901" s="662">
        <v>0</v>
      </c>
      <c r="M1901" s="662">
        <v>0</v>
      </c>
      <c r="N1901" s="661">
        <v>1</v>
      </c>
      <c r="O1901" s="742">
        <v>1</v>
      </c>
      <c r="P1901" s="662"/>
      <c r="Q1901" s="677"/>
      <c r="R1901" s="661"/>
      <c r="S1901" s="677">
        <v>0</v>
      </c>
      <c r="T1901" s="742"/>
      <c r="U1901" s="700">
        <v>0</v>
      </c>
    </row>
    <row r="1902" spans="1:21" ht="14.4" customHeight="1" x14ac:dyDescent="0.3">
      <c r="A1902" s="660">
        <v>11</v>
      </c>
      <c r="B1902" s="661" t="s">
        <v>578</v>
      </c>
      <c r="C1902" s="661">
        <v>89301112</v>
      </c>
      <c r="D1902" s="740" t="s">
        <v>4351</v>
      </c>
      <c r="E1902" s="741" t="s">
        <v>2644</v>
      </c>
      <c r="F1902" s="661" t="s">
        <v>2622</v>
      </c>
      <c r="G1902" s="661" t="s">
        <v>2899</v>
      </c>
      <c r="H1902" s="661" t="s">
        <v>579</v>
      </c>
      <c r="I1902" s="661" t="s">
        <v>2900</v>
      </c>
      <c r="J1902" s="661" t="s">
        <v>2901</v>
      </c>
      <c r="K1902" s="661" t="s">
        <v>2902</v>
      </c>
      <c r="L1902" s="662">
        <v>186.96</v>
      </c>
      <c r="M1902" s="662">
        <v>373.92</v>
      </c>
      <c r="N1902" s="661">
        <v>2</v>
      </c>
      <c r="O1902" s="742">
        <v>1</v>
      </c>
      <c r="P1902" s="662">
        <v>373.92</v>
      </c>
      <c r="Q1902" s="677">
        <v>1</v>
      </c>
      <c r="R1902" s="661">
        <v>2</v>
      </c>
      <c r="S1902" s="677">
        <v>1</v>
      </c>
      <c r="T1902" s="742">
        <v>1</v>
      </c>
      <c r="U1902" s="700">
        <v>1</v>
      </c>
    </row>
    <row r="1903" spans="1:21" ht="14.4" customHeight="1" x14ac:dyDescent="0.3">
      <c r="A1903" s="660">
        <v>11</v>
      </c>
      <c r="B1903" s="661" t="s">
        <v>578</v>
      </c>
      <c r="C1903" s="661">
        <v>89301112</v>
      </c>
      <c r="D1903" s="740" t="s">
        <v>4351</v>
      </c>
      <c r="E1903" s="741" t="s">
        <v>2644</v>
      </c>
      <c r="F1903" s="661" t="s">
        <v>2622</v>
      </c>
      <c r="G1903" s="661" t="s">
        <v>2899</v>
      </c>
      <c r="H1903" s="661" t="s">
        <v>579</v>
      </c>
      <c r="I1903" s="661" t="s">
        <v>2903</v>
      </c>
      <c r="J1903" s="661" t="s">
        <v>2904</v>
      </c>
      <c r="K1903" s="661" t="s">
        <v>2905</v>
      </c>
      <c r="L1903" s="662">
        <v>35.75</v>
      </c>
      <c r="M1903" s="662">
        <v>214.5</v>
      </c>
      <c r="N1903" s="661">
        <v>6</v>
      </c>
      <c r="O1903" s="742">
        <v>4</v>
      </c>
      <c r="P1903" s="662">
        <v>214.5</v>
      </c>
      <c r="Q1903" s="677">
        <v>1</v>
      </c>
      <c r="R1903" s="661">
        <v>6</v>
      </c>
      <c r="S1903" s="677">
        <v>1</v>
      </c>
      <c r="T1903" s="742">
        <v>4</v>
      </c>
      <c r="U1903" s="700">
        <v>1</v>
      </c>
    </row>
    <row r="1904" spans="1:21" ht="14.4" customHeight="1" x14ac:dyDescent="0.3">
      <c r="A1904" s="660">
        <v>11</v>
      </c>
      <c r="B1904" s="661" t="s">
        <v>578</v>
      </c>
      <c r="C1904" s="661">
        <v>89301112</v>
      </c>
      <c r="D1904" s="740" t="s">
        <v>4351</v>
      </c>
      <c r="E1904" s="741" t="s">
        <v>2644</v>
      </c>
      <c r="F1904" s="661" t="s">
        <v>2622</v>
      </c>
      <c r="G1904" s="661" t="s">
        <v>2677</v>
      </c>
      <c r="H1904" s="661" t="s">
        <v>579</v>
      </c>
      <c r="I1904" s="661" t="s">
        <v>2862</v>
      </c>
      <c r="J1904" s="661" t="s">
        <v>2863</v>
      </c>
      <c r="K1904" s="661" t="s">
        <v>2783</v>
      </c>
      <c r="L1904" s="662">
        <v>950</v>
      </c>
      <c r="M1904" s="662">
        <v>950</v>
      </c>
      <c r="N1904" s="661">
        <v>1</v>
      </c>
      <c r="O1904" s="742">
        <v>1</v>
      </c>
      <c r="P1904" s="662"/>
      <c r="Q1904" s="677">
        <v>0</v>
      </c>
      <c r="R1904" s="661"/>
      <c r="S1904" s="677">
        <v>0</v>
      </c>
      <c r="T1904" s="742"/>
      <c r="U1904" s="700">
        <v>0</v>
      </c>
    </row>
    <row r="1905" spans="1:21" ht="14.4" customHeight="1" x14ac:dyDescent="0.3">
      <c r="A1905" s="660">
        <v>11</v>
      </c>
      <c r="B1905" s="661" t="s">
        <v>578</v>
      </c>
      <c r="C1905" s="661">
        <v>89301112</v>
      </c>
      <c r="D1905" s="740" t="s">
        <v>4351</v>
      </c>
      <c r="E1905" s="741" t="s">
        <v>2644</v>
      </c>
      <c r="F1905" s="661" t="s">
        <v>2622</v>
      </c>
      <c r="G1905" s="661" t="s">
        <v>2677</v>
      </c>
      <c r="H1905" s="661" t="s">
        <v>579</v>
      </c>
      <c r="I1905" s="661" t="s">
        <v>3044</v>
      </c>
      <c r="J1905" s="661" t="s">
        <v>3045</v>
      </c>
      <c r="K1905" s="661" t="s">
        <v>3046</v>
      </c>
      <c r="L1905" s="662">
        <v>1150</v>
      </c>
      <c r="M1905" s="662">
        <v>2300</v>
      </c>
      <c r="N1905" s="661">
        <v>2</v>
      </c>
      <c r="O1905" s="742">
        <v>2</v>
      </c>
      <c r="P1905" s="662">
        <v>2300</v>
      </c>
      <c r="Q1905" s="677">
        <v>1</v>
      </c>
      <c r="R1905" s="661">
        <v>2</v>
      </c>
      <c r="S1905" s="677">
        <v>1</v>
      </c>
      <c r="T1905" s="742">
        <v>2</v>
      </c>
      <c r="U1905" s="700">
        <v>1</v>
      </c>
    </row>
    <row r="1906" spans="1:21" ht="14.4" customHeight="1" x14ac:dyDescent="0.3">
      <c r="A1906" s="660">
        <v>11</v>
      </c>
      <c r="B1906" s="661" t="s">
        <v>578</v>
      </c>
      <c r="C1906" s="661">
        <v>89301112</v>
      </c>
      <c r="D1906" s="740" t="s">
        <v>4351</v>
      </c>
      <c r="E1906" s="741" t="s">
        <v>2644</v>
      </c>
      <c r="F1906" s="661" t="s">
        <v>2622</v>
      </c>
      <c r="G1906" s="661" t="s">
        <v>2677</v>
      </c>
      <c r="H1906" s="661" t="s">
        <v>579</v>
      </c>
      <c r="I1906" s="661" t="s">
        <v>3793</v>
      </c>
      <c r="J1906" s="661" t="s">
        <v>3794</v>
      </c>
      <c r="K1906" s="661" t="s">
        <v>3795</v>
      </c>
      <c r="L1906" s="662">
        <v>1483</v>
      </c>
      <c r="M1906" s="662">
        <v>2966</v>
      </c>
      <c r="N1906" s="661">
        <v>2</v>
      </c>
      <c r="O1906" s="742">
        <v>2</v>
      </c>
      <c r="P1906" s="662">
        <v>2966</v>
      </c>
      <c r="Q1906" s="677">
        <v>1</v>
      </c>
      <c r="R1906" s="661">
        <v>2</v>
      </c>
      <c r="S1906" s="677">
        <v>1</v>
      </c>
      <c r="T1906" s="742">
        <v>2</v>
      </c>
      <c r="U1906" s="700">
        <v>1</v>
      </c>
    </row>
    <row r="1907" spans="1:21" ht="14.4" customHeight="1" x14ac:dyDescent="0.3">
      <c r="A1907" s="660">
        <v>11</v>
      </c>
      <c r="B1907" s="661" t="s">
        <v>578</v>
      </c>
      <c r="C1907" s="661">
        <v>89301112</v>
      </c>
      <c r="D1907" s="740" t="s">
        <v>4351</v>
      </c>
      <c r="E1907" s="741" t="s">
        <v>2644</v>
      </c>
      <c r="F1907" s="661" t="s">
        <v>2622</v>
      </c>
      <c r="G1907" s="661" t="s">
        <v>2677</v>
      </c>
      <c r="H1907" s="661" t="s">
        <v>579</v>
      </c>
      <c r="I1907" s="661" t="s">
        <v>2678</v>
      </c>
      <c r="J1907" s="661" t="s">
        <v>2679</v>
      </c>
      <c r="K1907" s="661" t="s">
        <v>2680</v>
      </c>
      <c r="L1907" s="662">
        <v>200</v>
      </c>
      <c r="M1907" s="662">
        <v>8800</v>
      </c>
      <c r="N1907" s="661">
        <v>44</v>
      </c>
      <c r="O1907" s="742">
        <v>22</v>
      </c>
      <c r="P1907" s="662">
        <v>8800</v>
      </c>
      <c r="Q1907" s="677">
        <v>1</v>
      </c>
      <c r="R1907" s="661">
        <v>44</v>
      </c>
      <c r="S1907" s="677">
        <v>1</v>
      </c>
      <c r="T1907" s="742">
        <v>22</v>
      </c>
      <c r="U1907" s="700">
        <v>1</v>
      </c>
    </row>
    <row r="1908" spans="1:21" ht="14.4" customHeight="1" x14ac:dyDescent="0.3">
      <c r="A1908" s="660">
        <v>11</v>
      </c>
      <c r="B1908" s="661" t="s">
        <v>578</v>
      </c>
      <c r="C1908" s="661">
        <v>89301112</v>
      </c>
      <c r="D1908" s="740" t="s">
        <v>4351</v>
      </c>
      <c r="E1908" s="741" t="s">
        <v>2644</v>
      </c>
      <c r="F1908" s="661" t="s">
        <v>2622</v>
      </c>
      <c r="G1908" s="661" t="s">
        <v>2677</v>
      </c>
      <c r="H1908" s="661" t="s">
        <v>579</v>
      </c>
      <c r="I1908" s="661" t="s">
        <v>2681</v>
      </c>
      <c r="J1908" s="661" t="s">
        <v>2682</v>
      </c>
      <c r="K1908" s="661" t="s">
        <v>2683</v>
      </c>
      <c r="L1908" s="662">
        <v>278.75</v>
      </c>
      <c r="M1908" s="662">
        <v>32335</v>
      </c>
      <c r="N1908" s="661">
        <v>116</v>
      </c>
      <c r="O1908" s="742">
        <v>58</v>
      </c>
      <c r="P1908" s="662">
        <v>31777.5</v>
      </c>
      <c r="Q1908" s="677">
        <v>0.98275862068965514</v>
      </c>
      <c r="R1908" s="661">
        <v>114</v>
      </c>
      <c r="S1908" s="677">
        <v>0.98275862068965514</v>
      </c>
      <c r="T1908" s="742">
        <v>57</v>
      </c>
      <c r="U1908" s="700">
        <v>0.98275862068965514</v>
      </c>
    </row>
    <row r="1909" spans="1:21" ht="14.4" customHeight="1" x14ac:dyDescent="0.3">
      <c r="A1909" s="660">
        <v>11</v>
      </c>
      <c r="B1909" s="661" t="s">
        <v>578</v>
      </c>
      <c r="C1909" s="661">
        <v>89301112</v>
      </c>
      <c r="D1909" s="740" t="s">
        <v>4351</v>
      </c>
      <c r="E1909" s="741" t="s">
        <v>2644</v>
      </c>
      <c r="F1909" s="661" t="s">
        <v>2622</v>
      </c>
      <c r="G1909" s="661" t="s">
        <v>2677</v>
      </c>
      <c r="H1909" s="661" t="s">
        <v>579</v>
      </c>
      <c r="I1909" s="661" t="s">
        <v>3624</v>
      </c>
      <c r="J1909" s="661" t="s">
        <v>3625</v>
      </c>
      <c r="K1909" s="661" t="s">
        <v>3626</v>
      </c>
      <c r="L1909" s="662">
        <v>1200</v>
      </c>
      <c r="M1909" s="662">
        <v>1200</v>
      </c>
      <c r="N1909" s="661">
        <v>1</v>
      </c>
      <c r="O1909" s="742">
        <v>1</v>
      </c>
      <c r="P1909" s="662">
        <v>1200</v>
      </c>
      <c r="Q1909" s="677">
        <v>1</v>
      </c>
      <c r="R1909" s="661">
        <v>1</v>
      </c>
      <c r="S1909" s="677">
        <v>1</v>
      </c>
      <c r="T1909" s="742">
        <v>1</v>
      </c>
      <c r="U1909" s="700">
        <v>1</v>
      </c>
    </row>
    <row r="1910" spans="1:21" ht="14.4" customHeight="1" x14ac:dyDescent="0.3">
      <c r="A1910" s="660">
        <v>11</v>
      </c>
      <c r="B1910" s="661" t="s">
        <v>578</v>
      </c>
      <c r="C1910" s="661">
        <v>89301112</v>
      </c>
      <c r="D1910" s="740" t="s">
        <v>4351</v>
      </c>
      <c r="E1910" s="741" t="s">
        <v>2644</v>
      </c>
      <c r="F1910" s="661" t="s">
        <v>2622</v>
      </c>
      <c r="G1910" s="661" t="s">
        <v>2677</v>
      </c>
      <c r="H1910" s="661" t="s">
        <v>579</v>
      </c>
      <c r="I1910" s="661" t="s">
        <v>4183</v>
      </c>
      <c r="J1910" s="661" t="s">
        <v>4184</v>
      </c>
      <c r="K1910" s="661" t="s">
        <v>4185</v>
      </c>
      <c r="L1910" s="662">
        <v>296.48</v>
      </c>
      <c r="M1910" s="662">
        <v>592.96</v>
      </c>
      <c r="N1910" s="661">
        <v>2</v>
      </c>
      <c r="O1910" s="742">
        <v>1</v>
      </c>
      <c r="P1910" s="662">
        <v>592.96</v>
      </c>
      <c r="Q1910" s="677">
        <v>1</v>
      </c>
      <c r="R1910" s="661">
        <v>2</v>
      </c>
      <c r="S1910" s="677">
        <v>1</v>
      </c>
      <c r="T1910" s="742">
        <v>1</v>
      </c>
      <c r="U1910" s="700">
        <v>1</v>
      </c>
    </row>
    <row r="1911" spans="1:21" ht="14.4" customHeight="1" x14ac:dyDescent="0.3">
      <c r="A1911" s="660">
        <v>11</v>
      </c>
      <c r="B1911" s="661" t="s">
        <v>578</v>
      </c>
      <c r="C1911" s="661">
        <v>89301112</v>
      </c>
      <c r="D1911" s="740" t="s">
        <v>4351</v>
      </c>
      <c r="E1911" s="741" t="s">
        <v>2644</v>
      </c>
      <c r="F1911" s="661" t="s">
        <v>2622</v>
      </c>
      <c r="G1911" s="661" t="s">
        <v>2906</v>
      </c>
      <c r="H1911" s="661" t="s">
        <v>579</v>
      </c>
      <c r="I1911" s="661" t="s">
        <v>2907</v>
      </c>
      <c r="J1911" s="661" t="s">
        <v>2908</v>
      </c>
      <c r="K1911" s="661" t="s">
        <v>2909</v>
      </c>
      <c r="L1911" s="662">
        <v>1659.44</v>
      </c>
      <c r="M1911" s="662">
        <v>99566.399999999994</v>
      </c>
      <c r="N1911" s="661">
        <v>60</v>
      </c>
      <c r="O1911" s="742">
        <v>47</v>
      </c>
      <c r="P1911" s="662">
        <v>61399.280000000006</v>
      </c>
      <c r="Q1911" s="677">
        <v>0.61666666666666681</v>
      </c>
      <c r="R1911" s="661">
        <v>37</v>
      </c>
      <c r="S1911" s="677">
        <v>0.6166666666666667</v>
      </c>
      <c r="T1911" s="742">
        <v>29</v>
      </c>
      <c r="U1911" s="700">
        <v>0.61702127659574468</v>
      </c>
    </row>
    <row r="1912" spans="1:21" ht="14.4" customHeight="1" x14ac:dyDescent="0.3">
      <c r="A1912" s="660">
        <v>11</v>
      </c>
      <c r="B1912" s="661" t="s">
        <v>578</v>
      </c>
      <c r="C1912" s="661">
        <v>89301112</v>
      </c>
      <c r="D1912" s="740" t="s">
        <v>4351</v>
      </c>
      <c r="E1912" s="741" t="s">
        <v>2644</v>
      </c>
      <c r="F1912" s="661" t="s">
        <v>2622</v>
      </c>
      <c r="G1912" s="661" t="s">
        <v>2906</v>
      </c>
      <c r="H1912" s="661" t="s">
        <v>579</v>
      </c>
      <c r="I1912" s="661" t="s">
        <v>2910</v>
      </c>
      <c r="J1912" s="661" t="s">
        <v>2911</v>
      </c>
      <c r="K1912" s="661" t="s">
        <v>2912</v>
      </c>
      <c r="L1912" s="662">
        <v>553.15</v>
      </c>
      <c r="M1912" s="662">
        <v>1659.4499999999998</v>
      </c>
      <c r="N1912" s="661">
        <v>3</v>
      </c>
      <c r="O1912" s="742">
        <v>1</v>
      </c>
      <c r="P1912" s="662">
        <v>1659.4499999999998</v>
      </c>
      <c r="Q1912" s="677">
        <v>1</v>
      </c>
      <c r="R1912" s="661">
        <v>3</v>
      </c>
      <c r="S1912" s="677">
        <v>1</v>
      </c>
      <c r="T1912" s="742">
        <v>1</v>
      </c>
      <c r="U1912" s="700">
        <v>1</v>
      </c>
    </row>
    <row r="1913" spans="1:21" ht="14.4" customHeight="1" x14ac:dyDescent="0.3">
      <c r="A1913" s="660">
        <v>11</v>
      </c>
      <c r="B1913" s="661" t="s">
        <v>578</v>
      </c>
      <c r="C1913" s="661">
        <v>89301112</v>
      </c>
      <c r="D1913" s="740" t="s">
        <v>4351</v>
      </c>
      <c r="E1913" s="741" t="s">
        <v>2644</v>
      </c>
      <c r="F1913" s="661" t="s">
        <v>2622</v>
      </c>
      <c r="G1913" s="661" t="s">
        <v>2684</v>
      </c>
      <c r="H1913" s="661" t="s">
        <v>579</v>
      </c>
      <c r="I1913" s="661" t="s">
        <v>2812</v>
      </c>
      <c r="J1913" s="661" t="s">
        <v>2813</v>
      </c>
      <c r="K1913" s="661" t="s">
        <v>2814</v>
      </c>
      <c r="L1913" s="662">
        <v>245.43</v>
      </c>
      <c r="M1913" s="662">
        <v>245.43</v>
      </c>
      <c r="N1913" s="661">
        <v>1</v>
      </c>
      <c r="O1913" s="742">
        <v>1</v>
      </c>
      <c r="P1913" s="662">
        <v>245.43</v>
      </c>
      <c r="Q1913" s="677">
        <v>1</v>
      </c>
      <c r="R1913" s="661">
        <v>1</v>
      </c>
      <c r="S1913" s="677">
        <v>1</v>
      </c>
      <c r="T1913" s="742">
        <v>1</v>
      </c>
      <c r="U1913" s="700">
        <v>1</v>
      </c>
    </row>
    <row r="1914" spans="1:21" ht="14.4" customHeight="1" x14ac:dyDescent="0.3">
      <c r="A1914" s="660">
        <v>11</v>
      </c>
      <c r="B1914" s="661" t="s">
        <v>578</v>
      </c>
      <c r="C1914" s="661">
        <v>89301112</v>
      </c>
      <c r="D1914" s="740" t="s">
        <v>4351</v>
      </c>
      <c r="E1914" s="741" t="s">
        <v>2644</v>
      </c>
      <c r="F1914" s="661" t="s">
        <v>2622</v>
      </c>
      <c r="G1914" s="661" t="s">
        <v>2684</v>
      </c>
      <c r="H1914" s="661" t="s">
        <v>579</v>
      </c>
      <c r="I1914" s="661" t="s">
        <v>3610</v>
      </c>
      <c r="J1914" s="661" t="s">
        <v>3611</v>
      </c>
      <c r="K1914" s="661" t="s">
        <v>3612</v>
      </c>
      <c r="L1914" s="662">
        <v>1600</v>
      </c>
      <c r="M1914" s="662">
        <v>1600</v>
      </c>
      <c r="N1914" s="661">
        <v>1</v>
      </c>
      <c r="O1914" s="742">
        <v>1</v>
      </c>
      <c r="P1914" s="662">
        <v>1600</v>
      </c>
      <c r="Q1914" s="677">
        <v>1</v>
      </c>
      <c r="R1914" s="661">
        <v>1</v>
      </c>
      <c r="S1914" s="677">
        <v>1</v>
      </c>
      <c r="T1914" s="742">
        <v>1</v>
      </c>
      <c r="U1914" s="700">
        <v>1</v>
      </c>
    </row>
    <row r="1915" spans="1:21" ht="14.4" customHeight="1" x14ac:dyDescent="0.3">
      <c r="A1915" s="660">
        <v>11</v>
      </c>
      <c r="B1915" s="661" t="s">
        <v>578</v>
      </c>
      <c r="C1915" s="661">
        <v>89301112</v>
      </c>
      <c r="D1915" s="740" t="s">
        <v>4351</v>
      </c>
      <c r="E1915" s="741" t="s">
        <v>2644</v>
      </c>
      <c r="F1915" s="661" t="s">
        <v>2622</v>
      </c>
      <c r="G1915" s="661" t="s">
        <v>2684</v>
      </c>
      <c r="H1915" s="661" t="s">
        <v>579</v>
      </c>
      <c r="I1915" s="661" t="s">
        <v>3573</v>
      </c>
      <c r="J1915" s="661" t="s">
        <v>3574</v>
      </c>
      <c r="K1915" s="661" t="s">
        <v>3575</v>
      </c>
      <c r="L1915" s="662">
        <v>750</v>
      </c>
      <c r="M1915" s="662">
        <v>750</v>
      </c>
      <c r="N1915" s="661">
        <v>1</v>
      </c>
      <c r="O1915" s="742">
        <v>1</v>
      </c>
      <c r="P1915" s="662"/>
      <c r="Q1915" s="677">
        <v>0</v>
      </c>
      <c r="R1915" s="661"/>
      <c r="S1915" s="677">
        <v>0</v>
      </c>
      <c r="T1915" s="742"/>
      <c r="U1915" s="700">
        <v>0</v>
      </c>
    </row>
    <row r="1916" spans="1:21" ht="14.4" customHeight="1" x14ac:dyDescent="0.3">
      <c r="A1916" s="660">
        <v>11</v>
      </c>
      <c r="B1916" s="661" t="s">
        <v>578</v>
      </c>
      <c r="C1916" s="661">
        <v>89301112</v>
      </c>
      <c r="D1916" s="740" t="s">
        <v>4351</v>
      </c>
      <c r="E1916" s="741" t="s">
        <v>2644</v>
      </c>
      <c r="F1916" s="661" t="s">
        <v>2622</v>
      </c>
      <c r="G1916" s="661" t="s">
        <v>2684</v>
      </c>
      <c r="H1916" s="661" t="s">
        <v>579</v>
      </c>
      <c r="I1916" s="661" t="s">
        <v>2691</v>
      </c>
      <c r="J1916" s="661" t="s">
        <v>2692</v>
      </c>
      <c r="K1916" s="661" t="s">
        <v>2693</v>
      </c>
      <c r="L1916" s="662">
        <v>500</v>
      </c>
      <c r="M1916" s="662">
        <v>2000</v>
      </c>
      <c r="N1916" s="661">
        <v>4</v>
      </c>
      <c r="O1916" s="742">
        <v>4</v>
      </c>
      <c r="P1916" s="662">
        <v>2000</v>
      </c>
      <c r="Q1916" s="677">
        <v>1</v>
      </c>
      <c r="R1916" s="661">
        <v>4</v>
      </c>
      <c r="S1916" s="677">
        <v>1</v>
      </c>
      <c r="T1916" s="742">
        <v>4</v>
      </c>
      <c r="U1916" s="700">
        <v>1</v>
      </c>
    </row>
    <row r="1917" spans="1:21" ht="14.4" customHeight="1" x14ac:dyDescent="0.3">
      <c r="A1917" s="660">
        <v>11</v>
      </c>
      <c r="B1917" s="661" t="s">
        <v>578</v>
      </c>
      <c r="C1917" s="661">
        <v>89301112</v>
      </c>
      <c r="D1917" s="740" t="s">
        <v>4351</v>
      </c>
      <c r="E1917" s="741" t="s">
        <v>2644</v>
      </c>
      <c r="F1917" s="661" t="s">
        <v>2622</v>
      </c>
      <c r="G1917" s="661" t="s">
        <v>2684</v>
      </c>
      <c r="H1917" s="661" t="s">
        <v>579</v>
      </c>
      <c r="I1917" s="661" t="s">
        <v>2919</v>
      </c>
      <c r="J1917" s="661" t="s">
        <v>2920</v>
      </c>
      <c r="K1917" s="661" t="s">
        <v>2921</v>
      </c>
      <c r="L1917" s="662">
        <v>969.57</v>
      </c>
      <c r="M1917" s="662">
        <v>969.57</v>
      </c>
      <c r="N1917" s="661">
        <v>1</v>
      </c>
      <c r="O1917" s="742">
        <v>1</v>
      </c>
      <c r="P1917" s="662">
        <v>969.57</v>
      </c>
      <c r="Q1917" s="677">
        <v>1</v>
      </c>
      <c r="R1917" s="661">
        <v>1</v>
      </c>
      <c r="S1917" s="677">
        <v>1</v>
      </c>
      <c r="T1917" s="742">
        <v>1</v>
      </c>
      <c r="U1917" s="700">
        <v>1</v>
      </c>
    </row>
    <row r="1918" spans="1:21" ht="14.4" customHeight="1" x14ac:dyDescent="0.3">
      <c r="A1918" s="660">
        <v>11</v>
      </c>
      <c r="B1918" s="661" t="s">
        <v>578</v>
      </c>
      <c r="C1918" s="661">
        <v>89301112</v>
      </c>
      <c r="D1918" s="740" t="s">
        <v>4351</v>
      </c>
      <c r="E1918" s="741" t="s">
        <v>2644</v>
      </c>
      <c r="F1918" s="661" t="s">
        <v>2622</v>
      </c>
      <c r="G1918" s="661" t="s">
        <v>2684</v>
      </c>
      <c r="H1918" s="661" t="s">
        <v>579</v>
      </c>
      <c r="I1918" s="661" t="s">
        <v>3062</v>
      </c>
      <c r="J1918" s="661" t="s">
        <v>3063</v>
      </c>
      <c r="K1918" s="661" t="s">
        <v>3064</v>
      </c>
      <c r="L1918" s="662">
        <v>1600</v>
      </c>
      <c r="M1918" s="662">
        <v>3200</v>
      </c>
      <c r="N1918" s="661">
        <v>2</v>
      </c>
      <c r="O1918" s="742">
        <v>2</v>
      </c>
      <c r="P1918" s="662">
        <v>1600</v>
      </c>
      <c r="Q1918" s="677">
        <v>0.5</v>
      </c>
      <c r="R1918" s="661">
        <v>1</v>
      </c>
      <c r="S1918" s="677">
        <v>0.5</v>
      </c>
      <c r="T1918" s="742">
        <v>1</v>
      </c>
      <c r="U1918" s="700">
        <v>0.5</v>
      </c>
    </row>
    <row r="1919" spans="1:21" ht="14.4" customHeight="1" x14ac:dyDescent="0.3">
      <c r="A1919" s="660">
        <v>11</v>
      </c>
      <c r="B1919" s="661" t="s">
        <v>578</v>
      </c>
      <c r="C1919" s="661">
        <v>89301112</v>
      </c>
      <c r="D1919" s="740" t="s">
        <v>4351</v>
      </c>
      <c r="E1919" s="741" t="s">
        <v>2644</v>
      </c>
      <c r="F1919" s="661" t="s">
        <v>2622</v>
      </c>
      <c r="G1919" s="661" t="s">
        <v>2684</v>
      </c>
      <c r="H1919" s="661" t="s">
        <v>579</v>
      </c>
      <c r="I1919" s="661" t="s">
        <v>4186</v>
      </c>
      <c r="J1919" s="661" t="s">
        <v>4187</v>
      </c>
      <c r="K1919" s="661" t="s">
        <v>4188</v>
      </c>
      <c r="L1919" s="662">
        <v>653.76</v>
      </c>
      <c r="M1919" s="662">
        <v>1307.52</v>
      </c>
      <c r="N1919" s="661">
        <v>2</v>
      </c>
      <c r="O1919" s="742">
        <v>1</v>
      </c>
      <c r="P1919" s="662">
        <v>1307.52</v>
      </c>
      <c r="Q1919" s="677">
        <v>1</v>
      </c>
      <c r="R1919" s="661">
        <v>2</v>
      </c>
      <c r="S1919" s="677">
        <v>1</v>
      </c>
      <c r="T1919" s="742">
        <v>1</v>
      </c>
      <c r="U1919" s="700">
        <v>1</v>
      </c>
    </row>
    <row r="1920" spans="1:21" ht="14.4" customHeight="1" x14ac:dyDescent="0.3">
      <c r="A1920" s="660">
        <v>11</v>
      </c>
      <c r="B1920" s="661" t="s">
        <v>578</v>
      </c>
      <c r="C1920" s="661">
        <v>89301112</v>
      </c>
      <c r="D1920" s="740" t="s">
        <v>4351</v>
      </c>
      <c r="E1920" s="741" t="s">
        <v>2644</v>
      </c>
      <c r="F1920" s="661" t="s">
        <v>2622</v>
      </c>
      <c r="G1920" s="661" t="s">
        <v>2684</v>
      </c>
      <c r="H1920" s="661" t="s">
        <v>579</v>
      </c>
      <c r="I1920" s="661" t="s">
        <v>2697</v>
      </c>
      <c r="J1920" s="661" t="s">
        <v>2698</v>
      </c>
      <c r="K1920" s="661" t="s">
        <v>2699</v>
      </c>
      <c r="L1920" s="662">
        <v>971.25</v>
      </c>
      <c r="M1920" s="662">
        <v>5827.5</v>
      </c>
      <c r="N1920" s="661">
        <v>6</v>
      </c>
      <c r="O1920" s="742">
        <v>6</v>
      </c>
      <c r="P1920" s="662">
        <v>5827.5</v>
      </c>
      <c r="Q1920" s="677">
        <v>1</v>
      </c>
      <c r="R1920" s="661">
        <v>6</v>
      </c>
      <c r="S1920" s="677">
        <v>1</v>
      </c>
      <c r="T1920" s="742">
        <v>6</v>
      </c>
      <c r="U1920" s="700">
        <v>1</v>
      </c>
    </row>
    <row r="1921" spans="1:21" ht="14.4" customHeight="1" x14ac:dyDescent="0.3">
      <c r="A1921" s="660">
        <v>11</v>
      </c>
      <c r="B1921" s="661" t="s">
        <v>578</v>
      </c>
      <c r="C1921" s="661">
        <v>89301112</v>
      </c>
      <c r="D1921" s="740" t="s">
        <v>4351</v>
      </c>
      <c r="E1921" s="741" t="s">
        <v>2644</v>
      </c>
      <c r="F1921" s="661" t="s">
        <v>2622</v>
      </c>
      <c r="G1921" s="661" t="s">
        <v>2684</v>
      </c>
      <c r="H1921" s="661" t="s">
        <v>579</v>
      </c>
      <c r="I1921" s="661" t="s">
        <v>4189</v>
      </c>
      <c r="J1921" s="661" t="s">
        <v>4190</v>
      </c>
      <c r="K1921" s="661" t="s">
        <v>4191</v>
      </c>
      <c r="L1921" s="662">
        <v>250</v>
      </c>
      <c r="M1921" s="662">
        <v>250</v>
      </c>
      <c r="N1921" s="661">
        <v>1</v>
      </c>
      <c r="O1921" s="742">
        <v>1</v>
      </c>
      <c r="P1921" s="662"/>
      <c r="Q1921" s="677">
        <v>0</v>
      </c>
      <c r="R1921" s="661"/>
      <c r="S1921" s="677">
        <v>0</v>
      </c>
      <c r="T1921" s="742"/>
      <c r="U1921" s="700">
        <v>0</v>
      </c>
    </row>
    <row r="1922" spans="1:21" ht="14.4" customHeight="1" x14ac:dyDescent="0.3">
      <c r="A1922" s="660">
        <v>11</v>
      </c>
      <c r="B1922" s="661" t="s">
        <v>578</v>
      </c>
      <c r="C1922" s="661">
        <v>89301112</v>
      </c>
      <c r="D1922" s="740" t="s">
        <v>4351</v>
      </c>
      <c r="E1922" s="741" t="s">
        <v>2644</v>
      </c>
      <c r="F1922" s="661" t="s">
        <v>2622</v>
      </c>
      <c r="G1922" s="661" t="s">
        <v>2684</v>
      </c>
      <c r="H1922" s="661" t="s">
        <v>579</v>
      </c>
      <c r="I1922" s="661" t="s">
        <v>3068</v>
      </c>
      <c r="J1922" s="661" t="s">
        <v>3069</v>
      </c>
      <c r="K1922" s="661" t="s">
        <v>3070</v>
      </c>
      <c r="L1922" s="662">
        <v>180</v>
      </c>
      <c r="M1922" s="662">
        <v>720</v>
      </c>
      <c r="N1922" s="661">
        <v>4</v>
      </c>
      <c r="O1922" s="742">
        <v>4</v>
      </c>
      <c r="P1922" s="662">
        <v>540</v>
      </c>
      <c r="Q1922" s="677">
        <v>0.75</v>
      </c>
      <c r="R1922" s="661">
        <v>3</v>
      </c>
      <c r="S1922" s="677">
        <v>0.75</v>
      </c>
      <c r="T1922" s="742">
        <v>3</v>
      </c>
      <c r="U1922" s="700">
        <v>0.75</v>
      </c>
    </row>
    <row r="1923" spans="1:21" ht="14.4" customHeight="1" x14ac:dyDescent="0.3">
      <c r="A1923" s="660">
        <v>11</v>
      </c>
      <c r="B1923" s="661" t="s">
        <v>578</v>
      </c>
      <c r="C1923" s="661">
        <v>89301112</v>
      </c>
      <c r="D1923" s="740" t="s">
        <v>4351</v>
      </c>
      <c r="E1923" s="741" t="s">
        <v>2644</v>
      </c>
      <c r="F1923" s="661" t="s">
        <v>2622</v>
      </c>
      <c r="G1923" s="661" t="s">
        <v>2684</v>
      </c>
      <c r="H1923" s="661" t="s">
        <v>579</v>
      </c>
      <c r="I1923" s="661" t="s">
        <v>3196</v>
      </c>
      <c r="J1923" s="661" t="s">
        <v>3197</v>
      </c>
      <c r="K1923" s="661" t="s">
        <v>3198</v>
      </c>
      <c r="L1923" s="662">
        <v>250</v>
      </c>
      <c r="M1923" s="662">
        <v>500</v>
      </c>
      <c r="N1923" s="661">
        <v>2</v>
      </c>
      <c r="O1923" s="742">
        <v>2</v>
      </c>
      <c r="P1923" s="662">
        <v>500</v>
      </c>
      <c r="Q1923" s="677">
        <v>1</v>
      </c>
      <c r="R1923" s="661">
        <v>2</v>
      </c>
      <c r="S1923" s="677">
        <v>1</v>
      </c>
      <c r="T1923" s="742">
        <v>2</v>
      </c>
      <c r="U1923" s="700">
        <v>1</v>
      </c>
    </row>
    <row r="1924" spans="1:21" ht="14.4" customHeight="1" x14ac:dyDescent="0.3">
      <c r="A1924" s="660">
        <v>11</v>
      </c>
      <c r="B1924" s="661" t="s">
        <v>578</v>
      </c>
      <c r="C1924" s="661">
        <v>89301112</v>
      </c>
      <c r="D1924" s="740" t="s">
        <v>4351</v>
      </c>
      <c r="E1924" s="741" t="s">
        <v>2644</v>
      </c>
      <c r="F1924" s="661" t="s">
        <v>2622</v>
      </c>
      <c r="G1924" s="661" t="s">
        <v>2684</v>
      </c>
      <c r="H1924" s="661" t="s">
        <v>579</v>
      </c>
      <c r="I1924" s="661" t="s">
        <v>3202</v>
      </c>
      <c r="J1924" s="661" t="s">
        <v>3203</v>
      </c>
      <c r="K1924" s="661"/>
      <c r="L1924" s="662">
        <v>750</v>
      </c>
      <c r="M1924" s="662">
        <v>750</v>
      </c>
      <c r="N1924" s="661">
        <v>1</v>
      </c>
      <c r="O1924" s="742">
        <v>1</v>
      </c>
      <c r="P1924" s="662">
        <v>750</v>
      </c>
      <c r="Q1924" s="677">
        <v>1</v>
      </c>
      <c r="R1924" s="661">
        <v>1</v>
      </c>
      <c r="S1924" s="677">
        <v>1</v>
      </c>
      <c r="T1924" s="742">
        <v>1</v>
      </c>
      <c r="U1924" s="700">
        <v>1</v>
      </c>
    </row>
    <row r="1925" spans="1:21" ht="14.4" customHeight="1" x14ac:dyDescent="0.3">
      <c r="A1925" s="660">
        <v>11</v>
      </c>
      <c r="B1925" s="661" t="s">
        <v>578</v>
      </c>
      <c r="C1925" s="661">
        <v>89301112</v>
      </c>
      <c r="D1925" s="740" t="s">
        <v>4351</v>
      </c>
      <c r="E1925" s="741" t="s">
        <v>2644</v>
      </c>
      <c r="F1925" s="661" t="s">
        <v>2622</v>
      </c>
      <c r="G1925" s="661" t="s">
        <v>2684</v>
      </c>
      <c r="H1925" s="661" t="s">
        <v>579</v>
      </c>
      <c r="I1925" s="661" t="s">
        <v>2925</v>
      </c>
      <c r="J1925" s="661" t="s">
        <v>2926</v>
      </c>
      <c r="K1925" s="661"/>
      <c r="L1925" s="662">
        <v>600</v>
      </c>
      <c r="M1925" s="662">
        <v>600</v>
      </c>
      <c r="N1925" s="661">
        <v>1</v>
      </c>
      <c r="O1925" s="742">
        <v>1</v>
      </c>
      <c r="P1925" s="662"/>
      <c r="Q1925" s="677">
        <v>0</v>
      </c>
      <c r="R1925" s="661"/>
      <c r="S1925" s="677">
        <v>0</v>
      </c>
      <c r="T1925" s="742"/>
      <c r="U1925" s="700">
        <v>0</v>
      </c>
    </row>
    <row r="1926" spans="1:21" ht="14.4" customHeight="1" x14ac:dyDescent="0.3">
      <c r="A1926" s="660">
        <v>11</v>
      </c>
      <c r="B1926" s="661" t="s">
        <v>578</v>
      </c>
      <c r="C1926" s="661">
        <v>89301112</v>
      </c>
      <c r="D1926" s="740" t="s">
        <v>4351</v>
      </c>
      <c r="E1926" s="741" t="s">
        <v>2644</v>
      </c>
      <c r="F1926" s="661" t="s">
        <v>2622</v>
      </c>
      <c r="G1926" s="661" t="s">
        <v>2684</v>
      </c>
      <c r="H1926" s="661" t="s">
        <v>579</v>
      </c>
      <c r="I1926" s="661" t="s">
        <v>3590</v>
      </c>
      <c r="J1926" s="661" t="s">
        <v>3591</v>
      </c>
      <c r="K1926" s="661" t="s">
        <v>3592</v>
      </c>
      <c r="L1926" s="662">
        <v>180</v>
      </c>
      <c r="M1926" s="662">
        <v>180</v>
      </c>
      <c r="N1926" s="661">
        <v>1</v>
      </c>
      <c r="O1926" s="742">
        <v>1</v>
      </c>
      <c r="P1926" s="662">
        <v>180</v>
      </c>
      <c r="Q1926" s="677">
        <v>1</v>
      </c>
      <c r="R1926" s="661">
        <v>1</v>
      </c>
      <c r="S1926" s="677">
        <v>1</v>
      </c>
      <c r="T1926" s="742">
        <v>1</v>
      </c>
      <c r="U1926" s="700">
        <v>1</v>
      </c>
    </row>
    <row r="1927" spans="1:21" ht="14.4" customHeight="1" x14ac:dyDescent="0.3">
      <c r="A1927" s="660">
        <v>11</v>
      </c>
      <c r="B1927" s="661" t="s">
        <v>578</v>
      </c>
      <c r="C1927" s="661">
        <v>89301112</v>
      </c>
      <c r="D1927" s="740" t="s">
        <v>4351</v>
      </c>
      <c r="E1927" s="741" t="s">
        <v>2644</v>
      </c>
      <c r="F1927" s="661" t="s">
        <v>2622</v>
      </c>
      <c r="G1927" s="661" t="s">
        <v>2684</v>
      </c>
      <c r="H1927" s="661" t="s">
        <v>579</v>
      </c>
      <c r="I1927" s="661" t="s">
        <v>4192</v>
      </c>
      <c r="J1927" s="661" t="s">
        <v>4193</v>
      </c>
      <c r="K1927" s="661" t="s">
        <v>4194</v>
      </c>
      <c r="L1927" s="662">
        <v>579.94000000000005</v>
      </c>
      <c r="M1927" s="662">
        <v>1159.8800000000001</v>
      </c>
      <c r="N1927" s="661">
        <v>2</v>
      </c>
      <c r="O1927" s="742">
        <v>1</v>
      </c>
      <c r="P1927" s="662">
        <v>1159.8800000000001</v>
      </c>
      <c r="Q1927" s="677">
        <v>1</v>
      </c>
      <c r="R1927" s="661">
        <v>2</v>
      </c>
      <c r="S1927" s="677">
        <v>1</v>
      </c>
      <c r="T1927" s="742">
        <v>1</v>
      </c>
      <c r="U1927" s="700">
        <v>1</v>
      </c>
    </row>
    <row r="1928" spans="1:21" ht="14.4" customHeight="1" x14ac:dyDescent="0.3">
      <c r="A1928" s="660">
        <v>11</v>
      </c>
      <c r="B1928" s="661" t="s">
        <v>578</v>
      </c>
      <c r="C1928" s="661">
        <v>89301112</v>
      </c>
      <c r="D1928" s="740" t="s">
        <v>4351</v>
      </c>
      <c r="E1928" s="741" t="s">
        <v>2644</v>
      </c>
      <c r="F1928" s="661" t="s">
        <v>2622</v>
      </c>
      <c r="G1928" s="661" t="s">
        <v>2684</v>
      </c>
      <c r="H1928" s="661" t="s">
        <v>579</v>
      </c>
      <c r="I1928" s="661" t="s">
        <v>3204</v>
      </c>
      <c r="J1928" s="661" t="s">
        <v>3205</v>
      </c>
      <c r="K1928" s="661" t="s">
        <v>3206</v>
      </c>
      <c r="L1928" s="662">
        <v>600</v>
      </c>
      <c r="M1928" s="662">
        <v>600</v>
      </c>
      <c r="N1928" s="661">
        <v>1</v>
      </c>
      <c r="O1928" s="742">
        <v>1</v>
      </c>
      <c r="P1928" s="662">
        <v>600</v>
      </c>
      <c r="Q1928" s="677">
        <v>1</v>
      </c>
      <c r="R1928" s="661">
        <v>1</v>
      </c>
      <c r="S1928" s="677">
        <v>1</v>
      </c>
      <c r="T1928" s="742">
        <v>1</v>
      </c>
      <c r="U1928" s="700">
        <v>1</v>
      </c>
    </row>
    <row r="1929" spans="1:21" ht="14.4" customHeight="1" x14ac:dyDescent="0.3">
      <c r="A1929" s="660">
        <v>11</v>
      </c>
      <c r="B1929" s="661" t="s">
        <v>578</v>
      </c>
      <c r="C1929" s="661">
        <v>89301112</v>
      </c>
      <c r="D1929" s="740" t="s">
        <v>4351</v>
      </c>
      <c r="E1929" s="741" t="s">
        <v>2644</v>
      </c>
      <c r="F1929" s="661" t="s">
        <v>2622</v>
      </c>
      <c r="G1929" s="661" t="s">
        <v>2684</v>
      </c>
      <c r="H1929" s="661" t="s">
        <v>579</v>
      </c>
      <c r="I1929" s="661" t="s">
        <v>4195</v>
      </c>
      <c r="J1929" s="661" t="s">
        <v>4196</v>
      </c>
      <c r="K1929" s="661" t="s">
        <v>4197</v>
      </c>
      <c r="L1929" s="662">
        <v>750</v>
      </c>
      <c r="M1929" s="662">
        <v>750</v>
      </c>
      <c r="N1929" s="661">
        <v>1</v>
      </c>
      <c r="O1929" s="742">
        <v>1</v>
      </c>
      <c r="P1929" s="662">
        <v>750</v>
      </c>
      <c r="Q1929" s="677">
        <v>1</v>
      </c>
      <c r="R1929" s="661">
        <v>1</v>
      </c>
      <c r="S1929" s="677">
        <v>1</v>
      </c>
      <c r="T1929" s="742">
        <v>1</v>
      </c>
      <c r="U1929" s="700">
        <v>1</v>
      </c>
    </row>
    <row r="1930" spans="1:21" ht="14.4" customHeight="1" x14ac:dyDescent="0.3">
      <c r="A1930" s="660">
        <v>11</v>
      </c>
      <c r="B1930" s="661" t="s">
        <v>578</v>
      </c>
      <c r="C1930" s="661">
        <v>89301112</v>
      </c>
      <c r="D1930" s="740" t="s">
        <v>4351</v>
      </c>
      <c r="E1930" s="741" t="s">
        <v>2644</v>
      </c>
      <c r="F1930" s="661" t="s">
        <v>2622</v>
      </c>
      <c r="G1930" s="661" t="s">
        <v>2684</v>
      </c>
      <c r="H1930" s="661" t="s">
        <v>579</v>
      </c>
      <c r="I1930" s="661" t="s">
        <v>2927</v>
      </c>
      <c r="J1930" s="661" t="s">
        <v>2928</v>
      </c>
      <c r="K1930" s="661" t="s">
        <v>2929</v>
      </c>
      <c r="L1930" s="662">
        <v>1600</v>
      </c>
      <c r="M1930" s="662">
        <v>4800</v>
      </c>
      <c r="N1930" s="661">
        <v>3</v>
      </c>
      <c r="O1930" s="742">
        <v>3</v>
      </c>
      <c r="P1930" s="662">
        <v>4800</v>
      </c>
      <c r="Q1930" s="677">
        <v>1</v>
      </c>
      <c r="R1930" s="661">
        <v>3</v>
      </c>
      <c r="S1930" s="677">
        <v>1</v>
      </c>
      <c r="T1930" s="742">
        <v>3</v>
      </c>
      <c r="U1930" s="700">
        <v>1</v>
      </c>
    </row>
    <row r="1931" spans="1:21" ht="14.4" customHeight="1" x14ac:dyDescent="0.3">
      <c r="A1931" s="660">
        <v>11</v>
      </c>
      <c r="B1931" s="661" t="s">
        <v>578</v>
      </c>
      <c r="C1931" s="661">
        <v>89301112</v>
      </c>
      <c r="D1931" s="740" t="s">
        <v>4351</v>
      </c>
      <c r="E1931" s="741" t="s">
        <v>2644</v>
      </c>
      <c r="F1931" s="661" t="s">
        <v>2622</v>
      </c>
      <c r="G1931" s="661" t="s">
        <v>2684</v>
      </c>
      <c r="H1931" s="661" t="s">
        <v>579</v>
      </c>
      <c r="I1931" s="661" t="s">
        <v>3822</v>
      </c>
      <c r="J1931" s="661" t="s">
        <v>3823</v>
      </c>
      <c r="K1931" s="661" t="s">
        <v>3824</v>
      </c>
      <c r="L1931" s="662">
        <v>350</v>
      </c>
      <c r="M1931" s="662">
        <v>350</v>
      </c>
      <c r="N1931" s="661">
        <v>1</v>
      </c>
      <c r="O1931" s="742">
        <v>1</v>
      </c>
      <c r="P1931" s="662"/>
      <c r="Q1931" s="677">
        <v>0</v>
      </c>
      <c r="R1931" s="661"/>
      <c r="S1931" s="677">
        <v>0</v>
      </c>
      <c r="T1931" s="742"/>
      <c r="U1931" s="700">
        <v>0</v>
      </c>
    </row>
    <row r="1932" spans="1:21" ht="14.4" customHeight="1" x14ac:dyDescent="0.3">
      <c r="A1932" s="660">
        <v>11</v>
      </c>
      <c r="B1932" s="661" t="s">
        <v>578</v>
      </c>
      <c r="C1932" s="661">
        <v>89301112</v>
      </c>
      <c r="D1932" s="740" t="s">
        <v>4351</v>
      </c>
      <c r="E1932" s="741" t="s">
        <v>2644</v>
      </c>
      <c r="F1932" s="661" t="s">
        <v>2622</v>
      </c>
      <c r="G1932" s="661" t="s">
        <v>2684</v>
      </c>
      <c r="H1932" s="661" t="s">
        <v>579</v>
      </c>
      <c r="I1932" s="661" t="s">
        <v>3825</v>
      </c>
      <c r="J1932" s="661" t="s">
        <v>3826</v>
      </c>
      <c r="K1932" s="661" t="s">
        <v>3827</v>
      </c>
      <c r="L1932" s="662">
        <v>350</v>
      </c>
      <c r="M1932" s="662">
        <v>350</v>
      </c>
      <c r="N1932" s="661">
        <v>1</v>
      </c>
      <c r="O1932" s="742">
        <v>1</v>
      </c>
      <c r="P1932" s="662">
        <v>350</v>
      </c>
      <c r="Q1932" s="677">
        <v>1</v>
      </c>
      <c r="R1932" s="661">
        <v>1</v>
      </c>
      <c r="S1932" s="677">
        <v>1</v>
      </c>
      <c r="T1932" s="742">
        <v>1</v>
      </c>
      <c r="U1932" s="700">
        <v>1</v>
      </c>
    </row>
    <row r="1933" spans="1:21" ht="14.4" customHeight="1" x14ac:dyDescent="0.3">
      <c r="A1933" s="660">
        <v>11</v>
      </c>
      <c r="B1933" s="661" t="s">
        <v>578</v>
      </c>
      <c r="C1933" s="661">
        <v>89301112</v>
      </c>
      <c r="D1933" s="740" t="s">
        <v>4351</v>
      </c>
      <c r="E1933" s="741" t="s">
        <v>2644</v>
      </c>
      <c r="F1933" s="661" t="s">
        <v>2622</v>
      </c>
      <c r="G1933" s="661" t="s">
        <v>2684</v>
      </c>
      <c r="H1933" s="661" t="s">
        <v>579</v>
      </c>
      <c r="I1933" s="661" t="s">
        <v>4198</v>
      </c>
      <c r="J1933" s="661" t="s">
        <v>4199</v>
      </c>
      <c r="K1933" s="661" t="s">
        <v>4200</v>
      </c>
      <c r="L1933" s="662">
        <v>749.55</v>
      </c>
      <c r="M1933" s="662">
        <v>749.55</v>
      </c>
      <c r="N1933" s="661">
        <v>1</v>
      </c>
      <c r="O1933" s="742">
        <v>1</v>
      </c>
      <c r="P1933" s="662">
        <v>749.55</v>
      </c>
      <c r="Q1933" s="677">
        <v>1</v>
      </c>
      <c r="R1933" s="661">
        <v>1</v>
      </c>
      <c r="S1933" s="677">
        <v>1</v>
      </c>
      <c r="T1933" s="742">
        <v>1</v>
      </c>
      <c r="U1933" s="700">
        <v>1</v>
      </c>
    </row>
    <row r="1934" spans="1:21" ht="14.4" customHeight="1" x14ac:dyDescent="0.3">
      <c r="A1934" s="660">
        <v>11</v>
      </c>
      <c r="B1934" s="661" t="s">
        <v>578</v>
      </c>
      <c r="C1934" s="661">
        <v>89301112</v>
      </c>
      <c r="D1934" s="740" t="s">
        <v>4351</v>
      </c>
      <c r="E1934" s="741" t="s">
        <v>2644</v>
      </c>
      <c r="F1934" s="661" t="s">
        <v>2622</v>
      </c>
      <c r="G1934" s="661" t="s">
        <v>2684</v>
      </c>
      <c r="H1934" s="661" t="s">
        <v>579</v>
      </c>
      <c r="I1934" s="661" t="s">
        <v>3993</v>
      </c>
      <c r="J1934" s="661" t="s">
        <v>3994</v>
      </c>
      <c r="K1934" s="661" t="s">
        <v>3995</v>
      </c>
      <c r="L1934" s="662">
        <v>1600</v>
      </c>
      <c r="M1934" s="662">
        <v>1600</v>
      </c>
      <c r="N1934" s="661">
        <v>1</v>
      </c>
      <c r="O1934" s="742">
        <v>1</v>
      </c>
      <c r="P1934" s="662">
        <v>1600</v>
      </c>
      <c r="Q1934" s="677">
        <v>1</v>
      </c>
      <c r="R1934" s="661">
        <v>1</v>
      </c>
      <c r="S1934" s="677">
        <v>1</v>
      </c>
      <c r="T1934" s="742">
        <v>1</v>
      </c>
      <c r="U1934" s="700">
        <v>1</v>
      </c>
    </row>
    <row r="1935" spans="1:21" ht="14.4" customHeight="1" x14ac:dyDescent="0.3">
      <c r="A1935" s="660">
        <v>11</v>
      </c>
      <c r="B1935" s="661" t="s">
        <v>578</v>
      </c>
      <c r="C1935" s="661">
        <v>89301112</v>
      </c>
      <c r="D1935" s="740" t="s">
        <v>4351</v>
      </c>
      <c r="E1935" s="741" t="s">
        <v>2644</v>
      </c>
      <c r="F1935" s="661" t="s">
        <v>2622</v>
      </c>
      <c r="G1935" s="661" t="s">
        <v>2684</v>
      </c>
      <c r="H1935" s="661" t="s">
        <v>579</v>
      </c>
      <c r="I1935" s="661" t="s">
        <v>4201</v>
      </c>
      <c r="J1935" s="661" t="s">
        <v>4202</v>
      </c>
      <c r="K1935" s="661" t="s">
        <v>4203</v>
      </c>
      <c r="L1935" s="662">
        <v>180</v>
      </c>
      <c r="M1935" s="662">
        <v>360</v>
      </c>
      <c r="N1935" s="661">
        <v>2</v>
      </c>
      <c r="O1935" s="742">
        <v>2</v>
      </c>
      <c r="P1935" s="662">
        <v>180</v>
      </c>
      <c r="Q1935" s="677">
        <v>0.5</v>
      </c>
      <c r="R1935" s="661">
        <v>1</v>
      </c>
      <c r="S1935" s="677">
        <v>0.5</v>
      </c>
      <c r="T1935" s="742">
        <v>1</v>
      </c>
      <c r="U1935" s="700">
        <v>0.5</v>
      </c>
    </row>
    <row r="1936" spans="1:21" ht="14.4" customHeight="1" x14ac:dyDescent="0.3">
      <c r="A1936" s="660">
        <v>11</v>
      </c>
      <c r="B1936" s="661" t="s">
        <v>578</v>
      </c>
      <c r="C1936" s="661">
        <v>89301112</v>
      </c>
      <c r="D1936" s="740" t="s">
        <v>4351</v>
      </c>
      <c r="E1936" s="741" t="s">
        <v>2644</v>
      </c>
      <c r="F1936" s="661" t="s">
        <v>2622</v>
      </c>
      <c r="G1936" s="661" t="s">
        <v>2684</v>
      </c>
      <c r="H1936" s="661" t="s">
        <v>579</v>
      </c>
      <c r="I1936" s="661" t="s">
        <v>4204</v>
      </c>
      <c r="J1936" s="661" t="s">
        <v>4205</v>
      </c>
      <c r="K1936" s="661" t="s">
        <v>4206</v>
      </c>
      <c r="L1936" s="662">
        <v>180</v>
      </c>
      <c r="M1936" s="662">
        <v>180</v>
      </c>
      <c r="N1936" s="661">
        <v>1</v>
      </c>
      <c r="O1936" s="742">
        <v>1</v>
      </c>
      <c r="P1936" s="662"/>
      <c r="Q1936" s="677">
        <v>0</v>
      </c>
      <c r="R1936" s="661"/>
      <c r="S1936" s="677">
        <v>0</v>
      </c>
      <c r="T1936" s="742"/>
      <c r="U1936" s="700">
        <v>0</v>
      </c>
    </row>
    <row r="1937" spans="1:21" ht="14.4" customHeight="1" x14ac:dyDescent="0.3">
      <c r="A1937" s="660">
        <v>11</v>
      </c>
      <c r="B1937" s="661" t="s">
        <v>578</v>
      </c>
      <c r="C1937" s="661">
        <v>89301112</v>
      </c>
      <c r="D1937" s="740" t="s">
        <v>4351</v>
      </c>
      <c r="E1937" s="741" t="s">
        <v>2644</v>
      </c>
      <c r="F1937" s="661" t="s">
        <v>2622</v>
      </c>
      <c r="G1937" s="661" t="s">
        <v>2684</v>
      </c>
      <c r="H1937" s="661" t="s">
        <v>579</v>
      </c>
      <c r="I1937" s="661" t="s">
        <v>4207</v>
      </c>
      <c r="J1937" s="661" t="s">
        <v>4208</v>
      </c>
      <c r="K1937" s="661" t="s">
        <v>4209</v>
      </c>
      <c r="L1937" s="662">
        <v>300</v>
      </c>
      <c r="M1937" s="662">
        <v>300</v>
      </c>
      <c r="N1937" s="661">
        <v>1</v>
      </c>
      <c r="O1937" s="742">
        <v>1</v>
      </c>
      <c r="P1937" s="662"/>
      <c r="Q1937" s="677">
        <v>0</v>
      </c>
      <c r="R1937" s="661"/>
      <c r="S1937" s="677">
        <v>0</v>
      </c>
      <c r="T1937" s="742"/>
      <c r="U1937" s="700">
        <v>0</v>
      </c>
    </row>
    <row r="1938" spans="1:21" ht="14.4" customHeight="1" x14ac:dyDescent="0.3">
      <c r="A1938" s="660">
        <v>11</v>
      </c>
      <c r="B1938" s="661" t="s">
        <v>578</v>
      </c>
      <c r="C1938" s="661">
        <v>89301112</v>
      </c>
      <c r="D1938" s="740" t="s">
        <v>4351</v>
      </c>
      <c r="E1938" s="741" t="s">
        <v>2644</v>
      </c>
      <c r="F1938" s="661" t="s">
        <v>2622</v>
      </c>
      <c r="G1938" s="661" t="s">
        <v>2818</v>
      </c>
      <c r="H1938" s="661" t="s">
        <v>579</v>
      </c>
      <c r="I1938" s="661" t="s">
        <v>3604</v>
      </c>
      <c r="J1938" s="661" t="s">
        <v>3605</v>
      </c>
      <c r="K1938" s="661" t="s">
        <v>3606</v>
      </c>
      <c r="L1938" s="662">
        <v>0</v>
      </c>
      <c r="M1938" s="662">
        <v>0</v>
      </c>
      <c r="N1938" s="661">
        <v>4</v>
      </c>
      <c r="O1938" s="742">
        <v>3</v>
      </c>
      <c r="P1938" s="662">
        <v>0</v>
      </c>
      <c r="Q1938" s="677"/>
      <c r="R1938" s="661">
        <v>1</v>
      </c>
      <c r="S1938" s="677">
        <v>0.25</v>
      </c>
      <c r="T1938" s="742">
        <v>1</v>
      </c>
      <c r="U1938" s="700">
        <v>0.33333333333333331</v>
      </c>
    </row>
    <row r="1939" spans="1:21" ht="14.4" customHeight="1" x14ac:dyDescent="0.3">
      <c r="A1939" s="660">
        <v>11</v>
      </c>
      <c r="B1939" s="661" t="s">
        <v>578</v>
      </c>
      <c r="C1939" s="661">
        <v>89301112</v>
      </c>
      <c r="D1939" s="740" t="s">
        <v>4351</v>
      </c>
      <c r="E1939" s="741" t="s">
        <v>2644</v>
      </c>
      <c r="F1939" s="661" t="s">
        <v>2622</v>
      </c>
      <c r="G1939" s="661" t="s">
        <v>3220</v>
      </c>
      <c r="H1939" s="661" t="s">
        <v>579</v>
      </c>
      <c r="I1939" s="661" t="s">
        <v>2903</v>
      </c>
      <c r="J1939" s="661" t="s">
        <v>2904</v>
      </c>
      <c r="K1939" s="661" t="s">
        <v>2905</v>
      </c>
      <c r="L1939" s="662">
        <v>35.75</v>
      </c>
      <c r="M1939" s="662">
        <v>107.25</v>
      </c>
      <c r="N1939" s="661">
        <v>3</v>
      </c>
      <c r="O1939" s="742">
        <v>2</v>
      </c>
      <c r="P1939" s="662">
        <v>71.5</v>
      </c>
      <c r="Q1939" s="677">
        <v>0.66666666666666663</v>
      </c>
      <c r="R1939" s="661">
        <v>2</v>
      </c>
      <c r="S1939" s="677">
        <v>0.66666666666666663</v>
      </c>
      <c r="T1939" s="742">
        <v>1</v>
      </c>
      <c r="U1939" s="700">
        <v>0.5</v>
      </c>
    </row>
    <row r="1940" spans="1:21" ht="14.4" customHeight="1" x14ac:dyDescent="0.3">
      <c r="A1940" s="660">
        <v>11</v>
      </c>
      <c r="B1940" s="661" t="s">
        <v>578</v>
      </c>
      <c r="C1940" s="661">
        <v>89301112</v>
      </c>
      <c r="D1940" s="740" t="s">
        <v>4351</v>
      </c>
      <c r="E1940" s="741" t="s">
        <v>2644</v>
      </c>
      <c r="F1940" s="661" t="s">
        <v>2622</v>
      </c>
      <c r="G1940" s="661" t="s">
        <v>2720</v>
      </c>
      <c r="H1940" s="661" t="s">
        <v>579</v>
      </c>
      <c r="I1940" s="661" t="s">
        <v>2717</v>
      </c>
      <c r="J1940" s="661" t="s">
        <v>2718</v>
      </c>
      <c r="K1940" s="661" t="s">
        <v>2719</v>
      </c>
      <c r="L1940" s="662">
        <v>350</v>
      </c>
      <c r="M1940" s="662">
        <v>350</v>
      </c>
      <c r="N1940" s="661">
        <v>1</v>
      </c>
      <c r="O1940" s="742">
        <v>1</v>
      </c>
      <c r="P1940" s="662"/>
      <c r="Q1940" s="677">
        <v>0</v>
      </c>
      <c r="R1940" s="661"/>
      <c r="S1940" s="677">
        <v>0</v>
      </c>
      <c r="T1940" s="742"/>
      <c r="U1940" s="700">
        <v>0</v>
      </c>
    </row>
    <row r="1941" spans="1:21" ht="14.4" customHeight="1" x14ac:dyDescent="0.3">
      <c r="A1941" s="660">
        <v>11</v>
      </c>
      <c r="B1941" s="661" t="s">
        <v>578</v>
      </c>
      <c r="C1941" s="661">
        <v>89301112</v>
      </c>
      <c r="D1941" s="740" t="s">
        <v>4351</v>
      </c>
      <c r="E1941" s="741" t="s">
        <v>2644</v>
      </c>
      <c r="F1941" s="661" t="s">
        <v>2622</v>
      </c>
      <c r="G1941" s="661" t="s">
        <v>2720</v>
      </c>
      <c r="H1941" s="661" t="s">
        <v>579</v>
      </c>
      <c r="I1941" s="661" t="s">
        <v>3068</v>
      </c>
      <c r="J1941" s="661" t="s">
        <v>3069</v>
      </c>
      <c r="K1941" s="661" t="s">
        <v>3070</v>
      </c>
      <c r="L1941" s="662">
        <v>180</v>
      </c>
      <c r="M1941" s="662">
        <v>900</v>
      </c>
      <c r="N1941" s="661">
        <v>5</v>
      </c>
      <c r="O1941" s="742">
        <v>4</v>
      </c>
      <c r="P1941" s="662">
        <v>900</v>
      </c>
      <c r="Q1941" s="677">
        <v>1</v>
      </c>
      <c r="R1941" s="661">
        <v>5</v>
      </c>
      <c r="S1941" s="677">
        <v>1</v>
      </c>
      <c r="T1941" s="742">
        <v>4</v>
      </c>
      <c r="U1941" s="700">
        <v>1</v>
      </c>
    </row>
    <row r="1942" spans="1:21" ht="14.4" customHeight="1" x14ac:dyDescent="0.3">
      <c r="A1942" s="660">
        <v>11</v>
      </c>
      <c r="B1942" s="661" t="s">
        <v>578</v>
      </c>
      <c r="C1942" s="661">
        <v>89301112</v>
      </c>
      <c r="D1942" s="740" t="s">
        <v>4351</v>
      </c>
      <c r="E1942" s="741" t="s">
        <v>2644</v>
      </c>
      <c r="F1942" s="661" t="s">
        <v>2622</v>
      </c>
      <c r="G1942" s="661" t="s">
        <v>2724</v>
      </c>
      <c r="H1942" s="661" t="s">
        <v>579</v>
      </c>
      <c r="I1942" s="661" t="s">
        <v>4210</v>
      </c>
      <c r="J1942" s="661" t="s">
        <v>4211</v>
      </c>
      <c r="K1942" s="661" t="s">
        <v>4212</v>
      </c>
      <c r="L1942" s="662">
        <v>300</v>
      </c>
      <c r="M1942" s="662">
        <v>600</v>
      </c>
      <c r="N1942" s="661">
        <v>2</v>
      </c>
      <c r="O1942" s="742">
        <v>1</v>
      </c>
      <c r="P1942" s="662"/>
      <c r="Q1942" s="677">
        <v>0</v>
      </c>
      <c r="R1942" s="661"/>
      <c r="S1942" s="677">
        <v>0</v>
      </c>
      <c r="T1942" s="742"/>
      <c r="U1942" s="700">
        <v>0</v>
      </c>
    </row>
    <row r="1943" spans="1:21" ht="14.4" customHeight="1" x14ac:dyDescent="0.3">
      <c r="A1943" s="660">
        <v>11</v>
      </c>
      <c r="B1943" s="661" t="s">
        <v>578</v>
      </c>
      <c r="C1943" s="661">
        <v>89301112</v>
      </c>
      <c r="D1943" s="740" t="s">
        <v>4351</v>
      </c>
      <c r="E1943" s="741" t="s">
        <v>2644</v>
      </c>
      <c r="F1943" s="661" t="s">
        <v>2622</v>
      </c>
      <c r="G1943" s="661" t="s">
        <v>2724</v>
      </c>
      <c r="H1943" s="661" t="s">
        <v>579</v>
      </c>
      <c r="I1943" s="661" t="s">
        <v>2678</v>
      </c>
      <c r="J1943" s="661" t="s">
        <v>2679</v>
      </c>
      <c r="K1943" s="661" t="s">
        <v>2680</v>
      </c>
      <c r="L1943" s="662">
        <v>200</v>
      </c>
      <c r="M1943" s="662">
        <v>4000</v>
      </c>
      <c r="N1943" s="661">
        <v>20</v>
      </c>
      <c r="O1943" s="742">
        <v>10</v>
      </c>
      <c r="P1943" s="662">
        <v>4000</v>
      </c>
      <c r="Q1943" s="677">
        <v>1</v>
      </c>
      <c r="R1943" s="661">
        <v>20</v>
      </c>
      <c r="S1943" s="677">
        <v>1</v>
      </c>
      <c r="T1943" s="742">
        <v>10</v>
      </c>
      <c r="U1943" s="700">
        <v>1</v>
      </c>
    </row>
    <row r="1944" spans="1:21" ht="14.4" customHeight="1" x14ac:dyDescent="0.3">
      <c r="A1944" s="660">
        <v>11</v>
      </c>
      <c r="B1944" s="661" t="s">
        <v>578</v>
      </c>
      <c r="C1944" s="661">
        <v>89301112</v>
      </c>
      <c r="D1944" s="740" t="s">
        <v>4351</v>
      </c>
      <c r="E1944" s="741" t="s">
        <v>2644</v>
      </c>
      <c r="F1944" s="661" t="s">
        <v>2622</v>
      </c>
      <c r="G1944" s="661" t="s">
        <v>2724</v>
      </c>
      <c r="H1944" s="661" t="s">
        <v>579</v>
      </c>
      <c r="I1944" s="661" t="s">
        <v>2681</v>
      </c>
      <c r="J1944" s="661" t="s">
        <v>2682</v>
      </c>
      <c r="K1944" s="661" t="s">
        <v>2683</v>
      </c>
      <c r="L1944" s="662">
        <v>278.75</v>
      </c>
      <c r="M1944" s="662">
        <v>3902.5</v>
      </c>
      <c r="N1944" s="661">
        <v>14</v>
      </c>
      <c r="O1944" s="742">
        <v>7</v>
      </c>
      <c r="P1944" s="662">
        <v>3902.5</v>
      </c>
      <c r="Q1944" s="677">
        <v>1</v>
      </c>
      <c r="R1944" s="661">
        <v>14</v>
      </c>
      <c r="S1944" s="677">
        <v>1</v>
      </c>
      <c r="T1944" s="742">
        <v>7</v>
      </c>
      <c r="U1944" s="700">
        <v>1</v>
      </c>
    </row>
    <row r="1945" spans="1:21" ht="14.4" customHeight="1" x14ac:dyDescent="0.3">
      <c r="A1945" s="660">
        <v>11</v>
      </c>
      <c r="B1945" s="661" t="s">
        <v>578</v>
      </c>
      <c r="C1945" s="661">
        <v>89301112</v>
      </c>
      <c r="D1945" s="740" t="s">
        <v>4351</v>
      </c>
      <c r="E1945" s="741" t="s">
        <v>2644</v>
      </c>
      <c r="F1945" s="661" t="s">
        <v>2622</v>
      </c>
      <c r="G1945" s="661" t="s">
        <v>2725</v>
      </c>
      <c r="H1945" s="661" t="s">
        <v>579</v>
      </c>
      <c r="I1945" s="661" t="s">
        <v>3604</v>
      </c>
      <c r="J1945" s="661" t="s">
        <v>3605</v>
      </c>
      <c r="K1945" s="661" t="s">
        <v>3606</v>
      </c>
      <c r="L1945" s="662">
        <v>0</v>
      </c>
      <c r="M1945" s="662">
        <v>0</v>
      </c>
      <c r="N1945" s="661">
        <v>1</v>
      </c>
      <c r="O1945" s="742">
        <v>1</v>
      </c>
      <c r="P1945" s="662"/>
      <c r="Q1945" s="677"/>
      <c r="R1945" s="661"/>
      <c r="S1945" s="677">
        <v>0</v>
      </c>
      <c r="T1945" s="742"/>
      <c r="U1945" s="700">
        <v>0</v>
      </c>
    </row>
    <row r="1946" spans="1:21" ht="14.4" customHeight="1" x14ac:dyDescent="0.3">
      <c r="A1946" s="660">
        <v>11</v>
      </c>
      <c r="B1946" s="661" t="s">
        <v>578</v>
      </c>
      <c r="C1946" s="661">
        <v>89301112</v>
      </c>
      <c r="D1946" s="740" t="s">
        <v>4351</v>
      </c>
      <c r="E1946" s="741" t="s">
        <v>2644</v>
      </c>
      <c r="F1946" s="661" t="s">
        <v>2622</v>
      </c>
      <c r="G1946" s="661" t="s">
        <v>3084</v>
      </c>
      <c r="H1946" s="661" t="s">
        <v>579</v>
      </c>
      <c r="I1946" s="661" t="s">
        <v>2907</v>
      </c>
      <c r="J1946" s="661" t="s">
        <v>2908</v>
      </c>
      <c r="K1946" s="661" t="s">
        <v>2909</v>
      </c>
      <c r="L1946" s="662">
        <v>1659.44</v>
      </c>
      <c r="M1946" s="662">
        <v>29869.920000000006</v>
      </c>
      <c r="N1946" s="661">
        <v>18</v>
      </c>
      <c r="O1946" s="742">
        <v>16</v>
      </c>
      <c r="P1946" s="662">
        <v>19913.280000000002</v>
      </c>
      <c r="Q1946" s="677">
        <v>0.66666666666666663</v>
      </c>
      <c r="R1946" s="661">
        <v>12</v>
      </c>
      <c r="S1946" s="677">
        <v>0.66666666666666663</v>
      </c>
      <c r="T1946" s="742">
        <v>10</v>
      </c>
      <c r="U1946" s="700">
        <v>0.625</v>
      </c>
    </row>
    <row r="1947" spans="1:21" ht="14.4" customHeight="1" x14ac:dyDescent="0.3">
      <c r="A1947" s="660">
        <v>11</v>
      </c>
      <c r="B1947" s="661" t="s">
        <v>578</v>
      </c>
      <c r="C1947" s="661">
        <v>89301112</v>
      </c>
      <c r="D1947" s="740" t="s">
        <v>4351</v>
      </c>
      <c r="E1947" s="741" t="s">
        <v>2645</v>
      </c>
      <c r="F1947" s="661" t="s">
        <v>2621</v>
      </c>
      <c r="G1947" s="661" t="s">
        <v>2654</v>
      </c>
      <c r="H1947" s="661" t="s">
        <v>579</v>
      </c>
      <c r="I1947" s="661" t="s">
        <v>1210</v>
      </c>
      <c r="J1947" s="661" t="s">
        <v>2491</v>
      </c>
      <c r="K1947" s="661" t="s">
        <v>2492</v>
      </c>
      <c r="L1947" s="662">
        <v>333.31</v>
      </c>
      <c r="M1947" s="662">
        <v>1999.8600000000001</v>
      </c>
      <c r="N1947" s="661">
        <v>6</v>
      </c>
      <c r="O1947" s="742">
        <v>3</v>
      </c>
      <c r="P1947" s="662">
        <v>1333.24</v>
      </c>
      <c r="Q1947" s="677">
        <v>0.66666666666666663</v>
      </c>
      <c r="R1947" s="661">
        <v>4</v>
      </c>
      <c r="S1947" s="677">
        <v>0.66666666666666663</v>
      </c>
      <c r="T1947" s="742">
        <v>2</v>
      </c>
      <c r="U1947" s="700">
        <v>0.66666666666666663</v>
      </c>
    </row>
    <row r="1948" spans="1:21" ht="14.4" customHeight="1" x14ac:dyDescent="0.3">
      <c r="A1948" s="660">
        <v>11</v>
      </c>
      <c r="B1948" s="661" t="s">
        <v>578</v>
      </c>
      <c r="C1948" s="661">
        <v>89301112</v>
      </c>
      <c r="D1948" s="740" t="s">
        <v>4351</v>
      </c>
      <c r="E1948" s="741" t="s">
        <v>2645</v>
      </c>
      <c r="F1948" s="661" t="s">
        <v>2621</v>
      </c>
      <c r="G1948" s="661" t="s">
        <v>2654</v>
      </c>
      <c r="H1948" s="661" t="s">
        <v>579</v>
      </c>
      <c r="I1948" s="661" t="s">
        <v>1210</v>
      </c>
      <c r="J1948" s="661" t="s">
        <v>2491</v>
      </c>
      <c r="K1948" s="661" t="s">
        <v>2492</v>
      </c>
      <c r="L1948" s="662">
        <v>156.86000000000001</v>
      </c>
      <c r="M1948" s="662">
        <v>941.16000000000008</v>
      </c>
      <c r="N1948" s="661">
        <v>6</v>
      </c>
      <c r="O1948" s="742">
        <v>4</v>
      </c>
      <c r="P1948" s="662">
        <v>627.44000000000005</v>
      </c>
      <c r="Q1948" s="677">
        <v>0.66666666666666663</v>
      </c>
      <c r="R1948" s="661">
        <v>4</v>
      </c>
      <c r="S1948" s="677">
        <v>0.66666666666666663</v>
      </c>
      <c r="T1948" s="742">
        <v>3</v>
      </c>
      <c r="U1948" s="700">
        <v>0.75</v>
      </c>
    </row>
    <row r="1949" spans="1:21" ht="14.4" customHeight="1" x14ac:dyDescent="0.3">
      <c r="A1949" s="660">
        <v>11</v>
      </c>
      <c r="B1949" s="661" t="s">
        <v>578</v>
      </c>
      <c r="C1949" s="661">
        <v>89301112</v>
      </c>
      <c r="D1949" s="740" t="s">
        <v>4351</v>
      </c>
      <c r="E1949" s="741" t="s">
        <v>2645</v>
      </c>
      <c r="F1949" s="661" t="s">
        <v>2621</v>
      </c>
      <c r="G1949" s="661" t="s">
        <v>2654</v>
      </c>
      <c r="H1949" s="661" t="s">
        <v>579</v>
      </c>
      <c r="I1949" s="661" t="s">
        <v>2754</v>
      </c>
      <c r="J1949" s="661" t="s">
        <v>2491</v>
      </c>
      <c r="K1949" s="661" t="s">
        <v>2492</v>
      </c>
      <c r="L1949" s="662">
        <v>156.86000000000001</v>
      </c>
      <c r="M1949" s="662">
        <v>313.72000000000003</v>
      </c>
      <c r="N1949" s="661">
        <v>2</v>
      </c>
      <c r="O1949" s="742">
        <v>1</v>
      </c>
      <c r="P1949" s="662">
        <v>313.72000000000003</v>
      </c>
      <c r="Q1949" s="677">
        <v>1</v>
      </c>
      <c r="R1949" s="661">
        <v>2</v>
      </c>
      <c r="S1949" s="677">
        <v>1</v>
      </c>
      <c r="T1949" s="742">
        <v>1</v>
      </c>
      <c r="U1949" s="700">
        <v>1</v>
      </c>
    </row>
    <row r="1950" spans="1:21" ht="14.4" customHeight="1" x14ac:dyDescent="0.3">
      <c r="A1950" s="660">
        <v>11</v>
      </c>
      <c r="B1950" s="661" t="s">
        <v>578</v>
      </c>
      <c r="C1950" s="661">
        <v>89301112</v>
      </c>
      <c r="D1950" s="740" t="s">
        <v>4351</v>
      </c>
      <c r="E1950" s="741" t="s">
        <v>2645</v>
      </c>
      <c r="F1950" s="661" t="s">
        <v>2621</v>
      </c>
      <c r="G1950" s="661" t="s">
        <v>3359</v>
      </c>
      <c r="H1950" s="661" t="s">
        <v>1059</v>
      </c>
      <c r="I1950" s="661" t="s">
        <v>3360</v>
      </c>
      <c r="J1950" s="661" t="s">
        <v>3361</v>
      </c>
      <c r="K1950" s="661" t="s">
        <v>3362</v>
      </c>
      <c r="L1950" s="662">
        <v>222.25</v>
      </c>
      <c r="M1950" s="662">
        <v>444.5</v>
      </c>
      <c r="N1950" s="661">
        <v>2</v>
      </c>
      <c r="O1950" s="742">
        <v>1</v>
      </c>
      <c r="P1950" s="662">
        <v>444.5</v>
      </c>
      <c r="Q1950" s="677">
        <v>1</v>
      </c>
      <c r="R1950" s="661">
        <v>2</v>
      </c>
      <c r="S1950" s="677">
        <v>1</v>
      </c>
      <c r="T1950" s="742">
        <v>1</v>
      </c>
      <c r="U1950" s="700">
        <v>1</v>
      </c>
    </row>
    <row r="1951" spans="1:21" ht="14.4" customHeight="1" x14ac:dyDescent="0.3">
      <c r="A1951" s="660">
        <v>11</v>
      </c>
      <c r="B1951" s="661" t="s">
        <v>578</v>
      </c>
      <c r="C1951" s="661">
        <v>89301112</v>
      </c>
      <c r="D1951" s="740" t="s">
        <v>4351</v>
      </c>
      <c r="E1951" s="741" t="s">
        <v>2645</v>
      </c>
      <c r="F1951" s="661" t="s">
        <v>2621</v>
      </c>
      <c r="G1951" s="661" t="s">
        <v>3359</v>
      </c>
      <c r="H1951" s="661" t="s">
        <v>1059</v>
      </c>
      <c r="I1951" s="661" t="s">
        <v>3363</v>
      </c>
      <c r="J1951" s="661" t="s">
        <v>3361</v>
      </c>
      <c r="K1951" s="661" t="s">
        <v>3364</v>
      </c>
      <c r="L1951" s="662">
        <v>0</v>
      </c>
      <c r="M1951" s="662">
        <v>0</v>
      </c>
      <c r="N1951" s="661">
        <v>2</v>
      </c>
      <c r="O1951" s="742">
        <v>1</v>
      </c>
      <c r="P1951" s="662"/>
      <c r="Q1951" s="677"/>
      <c r="R1951" s="661"/>
      <c r="S1951" s="677">
        <v>0</v>
      </c>
      <c r="T1951" s="742"/>
      <c r="U1951" s="700">
        <v>0</v>
      </c>
    </row>
    <row r="1952" spans="1:21" ht="14.4" customHeight="1" x14ac:dyDescent="0.3">
      <c r="A1952" s="660">
        <v>11</v>
      </c>
      <c r="B1952" s="661" t="s">
        <v>578</v>
      </c>
      <c r="C1952" s="661">
        <v>89301112</v>
      </c>
      <c r="D1952" s="740" t="s">
        <v>4351</v>
      </c>
      <c r="E1952" s="741" t="s">
        <v>2645</v>
      </c>
      <c r="F1952" s="661" t="s">
        <v>2621</v>
      </c>
      <c r="G1952" s="661" t="s">
        <v>2655</v>
      </c>
      <c r="H1952" s="661" t="s">
        <v>1059</v>
      </c>
      <c r="I1952" s="661" t="s">
        <v>1243</v>
      </c>
      <c r="J1952" s="661" t="s">
        <v>1244</v>
      </c>
      <c r="K1952" s="661" t="s">
        <v>1578</v>
      </c>
      <c r="L1952" s="662">
        <v>178.27</v>
      </c>
      <c r="M1952" s="662">
        <v>356.54</v>
      </c>
      <c r="N1952" s="661">
        <v>2</v>
      </c>
      <c r="O1952" s="742">
        <v>1</v>
      </c>
      <c r="P1952" s="662"/>
      <c r="Q1952" s="677">
        <v>0</v>
      </c>
      <c r="R1952" s="661"/>
      <c r="S1952" s="677">
        <v>0</v>
      </c>
      <c r="T1952" s="742"/>
      <c r="U1952" s="700">
        <v>0</v>
      </c>
    </row>
    <row r="1953" spans="1:21" ht="14.4" customHeight="1" x14ac:dyDescent="0.3">
      <c r="A1953" s="660">
        <v>11</v>
      </c>
      <c r="B1953" s="661" t="s">
        <v>578</v>
      </c>
      <c r="C1953" s="661">
        <v>89301112</v>
      </c>
      <c r="D1953" s="740" t="s">
        <v>4351</v>
      </c>
      <c r="E1953" s="741" t="s">
        <v>2645</v>
      </c>
      <c r="F1953" s="661" t="s">
        <v>2621</v>
      </c>
      <c r="G1953" s="661" t="s">
        <v>2655</v>
      </c>
      <c r="H1953" s="661" t="s">
        <v>1059</v>
      </c>
      <c r="I1953" s="661" t="s">
        <v>1243</v>
      </c>
      <c r="J1953" s="661" t="s">
        <v>1244</v>
      </c>
      <c r="K1953" s="661" t="s">
        <v>1578</v>
      </c>
      <c r="L1953" s="662">
        <v>184.22</v>
      </c>
      <c r="M1953" s="662">
        <v>2579.08</v>
      </c>
      <c r="N1953" s="661">
        <v>14</v>
      </c>
      <c r="O1953" s="742">
        <v>6.5</v>
      </c>
      <c r="P1953" s="662">
        <v>1473.76</v>
      </c>
      <c r="Q1953" s="677">
        <v>0.5714285714285714</v>
      </c>
      <c r="R1953" s="661">
        <v>8</v>
      </c>
      <c r="S1953" s="677">
        <v>0.5714285714285714</v>
      </c>
      <c r="T1953" s="742">
        <v>3.5</v>
      </c>
      <c r="U1953" s="700">
        <v>0.53846153846153844</v>
      </c>
    </row>
    <row r="1954" spans="1:21" ht="14.4" customHeight="1" x14ac:dyDescent="0.3">
      <c r="A1954" s="660">
        <v>11</v>
      </c>
      <c r="B1954" s="661" t="s">
        <v>578</v>
      </c>
      <c r="C1954" s="661">
        <v>89301112</v>
      </c>
      <c r="D1954" s="740" t="s">
        <v>4351</v>
      </c>
      <c r="E1954" s="741" t="s">
        <v>2645</v>
      </c>
      <c r="F1954" s="661" t="s">
        <v>2621</v>
      </c>
      <c r="G1954" s="661" t="s">
        <v>3092</v>
      </c>
      <c r="H1954" s="661" t="s">
        <v>1059</v>
      </c>
      <c r="I1954" s="661" t="s">
        <v>1158</v>
      </c>
      <c r="J1954" s="661" t="s">
        <v>1159</v>
      </c>
      <c r="K1954" s="661" t="s">
        <v>2519</v>
      </c>
      <c r="L1954" s="662">
        <v>162.13</v>
      </c>
      <c r="M1954" s="662">
        <v>162.13</v>
      </c>
      <c r="N1954" s="661">
        <v>1</v>
      </c>
      <c r="O1954" s="742">
        <v>0.5</v>
      </c>
      <c r="P1954" s="662"/>
      <c r="Q1954" s="677">
        <v>0</v>
      </c>
      <c r="R1954" s="661"/>
      <c r="S1954" s="677">
        <v>0</v>
      </c>
      <c r="T1954" s="742"/>
      <c r="U1954" s="700">
        <v>0</v>
      </c>
    </row>
    <row r="1955" spans="1:21" ht="14.4" customHeight="1" x14ac:dyDescent="0.3">
      <c r="A1955" s="660">
        <v>11</v>
      </c>
      <c r="B1955" s="661" t="s">
        <v>578</v>
      </c>
      <c r="C1955" s="661">
        <v>89301112</v>
      </c>
      <c r="D1955" s="740" t="s">
        <v>4351</v>
      </c>
      <c r="E1955" s="741" t="s">
        <v>2645</v>
      </c>
      <c r="F1955" s="661" t="s">
        <v>2621</v>
      </c>
      <c r="G1955" s="661" t="s">
        <v>2946</v>
      </c>
      <c r="H1955" s="661" t="s">
        <v>579</v>
      </c>
      <c r="I1955" s="661" t="s">
        <v>2947</v>
      </c>
      <c r="J1955" s="661" t="s">
        <v>2948</v>
      </c>
      <c r="K1955" s="661" t="s">
        <v>2949</v>
      </c>
      <c r="L1955" s="662">
        <v>83.48</v>
      </c>
      <c r="M1955" s="662">
        <v>250.44</v>
      </c>
      <c r="N1955" s="661">
        <v>3</v>
      </c>
      <c r="O1955" s="742">
        <v>1</v>
      </c>
      <c r="P1955" s="662"/>
      <c r="Q1955" s="677">
        <v>0</v>
      </c>
      <c r="R1955" s="661"/>
      <c r="S1955" s="677">
        <v>0</v>
      </c>
      <c r="T1955" s="742"/>
      <c r="U1955" s="700">
        <v>0</v>
      </c>
    </row>
    <row r="1956" spans="1:21" ht="14.4" customHeight="1" x14ac:dyDescent="0.3">
      <c r="A1956" s="660">
        <v>11</v>
      </c>
      <c r="B1956" s="661" t="s">
        <v>578</v>
      </c>
      <c r="C1956" s="661">
        <v>89301112</v>
      </c>
      <c r="D1956" s="740" t="s">
        <v>4351</v>
      </c>
      <c r="E1956" s="741" t="s">
        <v>2645</v>
      </c>
      <c r="F1956" s="661" t="s">
        <v>2621</v>
      </c>
      <c r="G1956" s="661" t="s">
        <v>2824</v>
      </c>
      <c r="H1956" s="661" t="s">
        <v>579</v>
      </c>
      <c r="I1956" s="661" t="s">
        <v>926</v>
      </c>
      <c r="J1956" s="661" t="s">
        <v>927</v>
      </c>
      <c r="K1956" s="661" t="s">
        <v>928</v>
      </c>
      <c r="L1956" s="662">
        <v>84.78</v>
      </c>
      <c r="M1956" s="662">
        <v>1017.36</v>
      </c>
      <c r="N1956" s="661">
        <v>12</v>
      </c>
      <c r="O1956" s="742">
        <v>5.5</v>
      </c>
      <c r="P1956" s="662">
        <v>339.12</v>
      </c>
      <c r="Q1956" s="677">
        <v>0.33333333333333331</v>
      </c>
      <c r="R1956" s="661">
        <v>4</v>
      </c>
      <c r="S1956" s="677">
        <v>0.33333333333333331</v>
      </c>
      <c r="T1956" s="742">
        <v>2.5</v>
      </c>
      <c r="U1956" s="700">
        <v>0.45454545454545453</v>
      </c>
    </row>
    <row r="1957" spans="1:21" ht="14.4" customHeight="1" x14ac:dyDescent="0.3">
      <c r="A1957" s="660">
        <v>11</v>
      </c>
      <c r="B1957" s="661" t="s">
        <v>578</v>
      </c>
      <c r="C1957" s="661">
        <v>89301112</v>
      </c>
      <c r="D1957" s="740" t="s">
        <v>4351</v>
      </c>
      <c r="E1957" s="741" t="s">
        <v>2645</v>
      </c>
      <c r="F1957" s="661" t="s">
        <v>2621</v>
      </c>
      <c r="G1957" s="661" t="s">
        <v>2824</v>
      </c>
      <c r="H1957" s="661" t="s">
        <v>579</v>
      </c>
      <c r="I1957" s="661" t="s">
        <v>926</v>
      </c>
      <c r="J1957" s="661" t="s">
        <v>927</v>
      </c>
      <c r="K1957" s="661" t="s">
        <v>928</v>
      </c>
      <c r="L1957" s="662">
        <v>105.7</v>
      </c>
      <c r="M1957" s="662">
        <v>422.8</v>
      </c>
      <c r="N1957" s="661">
        <v>4</v>
      </c>
      <c r="O1957" s="742">
        <v>3</v>
      </c>
      <c r="P1957" s="662"/>
      <c r="Q1957" s="677">
        <v>0</v>
      </c>
      <c r="R1957" s="661"/>
      <c r="S1957" s="677">
        <v>0</v>
      </c>
      <c r="T1957" s="742"/>
      <c r="U1957" s="700">
        <v>0</v>
      </c>
    </row>
    <row r="1958" spans="1:21" ht="14.4" customHeight="1" x14ac:dyDescent="0.3">
      <c r="A1958" s="660">
        <v>11</v>
      </c>
      <c r="B1958" s="661" t="s">
        <v>578</v>
      </c>
      <c r="C1958" s="661">
        <v>89301112</v>
      </c>
      <c r="D1958" s="740" t="s">
        <v>4351</v>
      </c>
      <c r="E1958" s="741" t="s">
        <v>2645</v>
      </c>
      <c r="F1958" s="661" t="s">
        <v>2621</v>
      </c>
      <c r="G1958" s="661" t="s">
        <v>2824</v>
      </c>
      <c r="H1958" s="661" t="s">
        <v>579</v>
      </c>
      <c r="I1958" s="661" t="s">
        <v>3767</v>
      </c>
      <c r="J1958" s="661" t="s">
        <v>3768</v>
      </c>
      <c r="K1958" s="661" t="s">
        <v>3769</v>
      </c>
      <c r="L1958" s="662">
        <v>0</v>
      </c>
      <c r="M1958" s="662">
        <v>0</v>
      </c>
      <c r="N1958" s="661">
        <v>1</v>
      </c>
      <c r="O1958" s="742">
        <v>0.5</v>
      </c>
      <c r="P1958" s="662">
        <v>0</v>
      </c>
      <c r="Q1958" s="677"/>
      <c r="R1958" s="661">
        <v>1</v>
      </c>
      <c r="S1958" s="677">
        <v>1</v>
      </c>
      <c r="T1958" s="742">
        <v>0.5</v>
      </c>
      <c r="U1958" s="700">
        <v>1</v>
      </c>
    </row>
    <row r="1959" spans="1:21" ht="14.4" customHeight="1" x14ac:dyDescent="0.3">
      <c r="A1959" s="660">
        <v>11</v>
      </c>
      <c r="B1959" s="661" t="s">
        <v>578</v>
      </c>
      <c r="C1959" s="661">
        <v>89301112</v>
      </c>
      <c r="D1959" s="740" t="s">
        <v>4351</v>
      </c>
      <c r="E1959" s="741" t="s">
        <v>2645</v>
      </c>
      <c r="F1959" s="661" t="s">
        <v>2621</v>
      </c>
      <c r="G1959" s="661" t="s">
        <v>2824</v>
      </c>
      <c r="H1959" s="661" t="s">
        <v>579</v>
      </c>
      <c r="I1959" s="661" t="s">
        <v>3373</v>
      </c>
      <c r="J1959" s="661" t="s">
        <v>3374</v>
      </c>
      <c r="K1959" s="661" t="s">
        <v>3375</v>
      </c>
      <c r="L1959" s="662">
        <v>39.700000000000003</v>
      </c>
      <c r="M1959" s="662">
        <v>39.700000000000003</v>
      </c>
      <c r="N1959" s="661">
        <v>1</v>
      </c>
      <c r="O1959" s="742">
        <v>1</v>
      </c>
      <c r="P1959" s="662">
        <v>39.700000000000003</v>
      </c>
      <c r="Q1959" s="677">
        <v>1</v>
      </c>
      <c r="R1959" s="661">
        <v>1</v>
      </c>
      <c r="S1959" s="677">
        <v>1</v>
      </c>
      <c r="T1959" s="742">
        <v>1</v>
      </c>
      <c r="U1959" s="700">
        <v>1</v>
      </c>
    </row>
    <row r="1960" spans="1:21" ht="14.4" customHeight="1" x14ac:dyDescent="0.3">
      <c r="A1960" s="660">
        <v>11</v>
      </c>
      <c r="B1960" s="661" t="s">
        <v>578</v>
      </c>
      <c r="C1960" s="661">
        <v>89301112</v>
      </c>
      <c r="D1960" s="740" t="s">
        <v>4351</v>
      </c>
      <c r="E1960" s="741" t="s">
        <v>2645</v>
      </c>
      <c r="F1960" s="661" t="s">
        <v>2621</v>
      </c>
      <c r="G1960" s="661" t="s">
        <v>2824</v>
      </c>
      <c r="H1960" s="661" t="s">
        <v>579</v>
      </c>
      <c r="I1960" s="661" t="s">
        <v>3101</v>
      </c>
      <c r="J1960" s="661" t="s">
        <v>3102</v>
      </c>
      <c r="K1960" s="661" t="s">
        <v>3100</v>
      </c>
      <c r="L1960" s="662">
        <v>0</v>
      </c>
      <c r="M1960" s="662">
        <v>0</v>
      </c>
      <c r="N1960" s="661">
        <v>5</v>
      </c>
      <c r="O1960" s="742">
        <v>3.5</v>
      </c>
      <c r="P1960" s="662">
        <v>0</v>
      </c>
      <c r="Q1960" s="677"/>
      <c r="R1960" s="661">
        <v>3</v>
      </c>
      <c r="S1960" s="677">
        <v>0.6</v>
      </c>
      <c r="T1960" s="742">
        <v>2.5</v>
      </c>
      <c r="U1960" s="700">
        <v>0.7142857142857143</v>
      </c>
    </row>
    <row r="1961" spans="1:21" ht="14.4" customHeight="1" x14ac:dyDescent="0.3">
      <c r="A1961" s="660">
        <v>11</v>
      </c>
      <c r="B1961" s="661" t="s">
        <v>578</v>
      </c>
      <c r="C1961" s="661">
        <v>89301112</v>
      </c>
      <c r="D1961" s="740" t="s">
        <v>4351</v>
      </c>
      <c r="E1961" s="741" t="s">
        <v>2645</v>
      </c>
      <c r="F1961" s="661" t="s">
        <v>2621</v>
      </c>
      <c r="G1961" s="661" t="s">
        <v>2824</v>
      </c>
      <c r="H1961" s="661" t="s">
        <v>579</v>
      </c>
      <c r="I1961" s="661" t="s">
        <v>2961</v>
      </c>
      <c r="J1961" s="661" t="s">
        <v>2962</v>
      </c>
      <c r="K1961" s="661" t="s">
        <v>2963</v>
      </c>
      <c r="L1961" s="662">
        <v>113.04</v>
      </c>
      <c r="M1961" s="662">
        <v>565.20000000000005</v>
      </c>
      <c r="N1961" s="661">
        <v>5</v>
      </c>
      <c r="O1961" s="742">
        <v>2</v>
      </c>
      <c r="P1961" s="662">
        <v>113.04</v>
      </c>
      <c r="Q1961" s="677">
        <v>0.19999999999999998</v>
      </c>
      <c r="R1961" s="661">
        <v>1</v>
      </c>
      <c r="S1961" s="677">
        <v>0.2</v>
      </c>
      <c r="T1961" s="742">
        <v>0.5</v>
      </c>
      <c r="U1961" s="700">
        <v>0.25</v>
      </c>
    </row>
    <row r="1962" spans="1:21" ht="14.4" customHeight="1" x14ac:dyDescent="0.3">
      <c r="A1962" s="660">
        <v>11</v>
      </c>
      <c r="B1962" s="661" t="s">
        <v>578</v>
      </c>
      <c r="C1962" s="661">
        <v>89301112</v>
      </c>
      <c r="D1962" s="740" t="s">
        <v>4351</v>
      </c>
      <c r="E1962" s="741" t="s">
        <v>2645</v>
      </c>
      <c r="F1962" s="661" t="s">
        <v>2621</v>
      </c>
      <c r="G1962" s="661" t="s">
        <v>2824</v>
      </c>
      <c r="H1962" s="661" t="s">
        <v>579</v>
      </c>
      <c r="I1962" s="661" t="s">
        <v>2961</v>
      </c>
      <c r="J1962" s="661" t="s">
        <v>2962</v>
      </c>
      <c r="K1962" s="661" t="s">
        <v>2963</v>
      </c>
      <c r="L1962" s="662">
        <v>93.96</v>
      </c>
      <c r="M1962" s="662">
        <v>187.92</v>
      </c>
      <c r="N1962" s="661">
        <v>2</v>
      </c>
      <c r="O1962" s="742">
        <v>1.5</v>
      </c>
      <c r="P1962" s="662">
        <v>93.96</v>
      </c>
      <c r="Q1962" s="677">
        <v>0.5</v>
      </c>
      <c r="R1962" s="661">
        <v>1</v>
      </c>
      <c r="S1962" s="677">
        <v>0.5</v>
      </c>
      <c r="T1962" s="742">
        <v>0.5</v>
      </c>
      <c r="U1962" s="700">
        <v>0.33333333333333331</v>
      </c>
    </row>
    <row r="1963" spans="1:21" ht="14.4" customHeight="1" x14ac:dyDescent="0.3">
      <c r="A1963" s="660">
        <v>11</v>
      </c>
      <c r="B1963" s="661" t="s">
        <v>578</v>
      </c>
      <c r="C1963" s="661">
        <v>89301112</v>
      </c>
      <c r="D1963" s="740" t="s">
        <v>4351</v>
      </c>
      <c r="E1963" s="741" t="s">
        <v>2645</v>
      </c>
      <c r="F1963" s="661" t="s">
        <v>2621</v>
      </c>
      <c r="G1963" s="661" t="s">
        <v>2824</v>
      </c>
      <c r="H1963" s="661" t="s">
        <v>579</v>
      </c>
      <c r="I1963" s="661" t="s">
        <v>3104</v>
      </c>
      <c r="J1963" s="661" t="s">
        <v>3102</v>
      </c>
      <c r="K1963" s="661" t="s">
        <v>3105</v>
      </c>
      <c r="L1963" s="662">
        <v>75.36</v>
      </c>
      <c r="M1963" s="662">
        <v>452.15999999999997</v>
      </c>
      <c r="N1963" s="661">
        <v>6</v>
      </c>
      <c r="O1963" s="742">
        <v>6</v>
      </c>
      <c r="P1963" s="662">
        <v>301.44</v>
      </c>
      <c r="Q1963" s="677">
        <v>0.66666666666666674</v>
      </c>
      <c r="R1963" s="661">
        <v>4</v>
      </c>
      <c r="S1963" s="677">
        <v>0.66666666666666663</v>
      </c>
      <c r="T1963" s="742">
        <v>4</v>
      </c>
      <c r="U1963" s="700">
        <v>0.66666666666666663</v>
      </c>
    </row>
    <row r="1964" spans="1:21" ht="14.4" customHeight="1" x14ac:dyDescent="0.3">
      <c r="A1964" s="660">
        <v>11</v>
      </c>
      <c r="B1964" s="661" t="s">
        <v>578</v>
      </c>
      <c r="C1964" s="661">
        <v>89301112</v>
      </c>
      <c r="D1964" s="740" t="s">
        <v>4351</v>
      </c>
      <c r="E1964" s="741" t="s">
        <v>2645</v>
      </c>
      <c r="F1964" s="661" t="s">
        <v>2621</v>
      </c>
      <c r="G1964" s="661" t="s">
        <v>2824</v>
      </c>
      <c r="H1964" s="661" t="s">
        <v>579</v>
      </c>
      <c r="I1964" s="661" t="s">
        <v>3104</v>
      </c>
      <c r="J1964" s="661" t="s">
        <v>3102</v>
      </c>
      <c r="K1964" s="661" t="s">
        <v>3105</v>
      </c>
      <c r="L1964" s="662">
        <v>67.489999999999995</v>
      </c>
      <c r="M1964" s="662">
        <v>67.489999999999995</v>
      </c>
      <c r="N1964" s="661">
        <v>1</v>
      </c>
      <c r="O1964" s="742">
        <v>1</v>
      </c>
      <c r="P1964" s="662">
        <v>67.489999999999995</v>
      </c>
      <c r="Q1964" s="677">
        <v>1</v>
      </c>
      <c r="R1964" s="661">
        <v>1</v>
      </c>
      <c r="S1964" s="677">
        <v>1</v>
      </c>
      <c r="T1964" s="742">
        <v>1</v>
      </c>
      <c r="U1964" s="700">
        <v>1</v>
      </c>
    </row>
    <row r="1965" spans="1:21" ht="14.4" customHeight="1" x14ac:dyDescent="0.3">
      <c r="A1965" s="660">
        <v>11</v>
      </c>
      <c r="B1965" s="661" t="s">
        <v>578</v>
      </c>
      <c r="C1965" s="661">
        <v>89301112</v>
      </c>
      <c r="D1965" s="740" t="s">
        <v>4351</v>
      </c>
      <c r="E1965" s="741" t="s">
        <v>2645</v>
      </c>
      <c r="F1965" s="661" t="s">
        <v>2621</v>
      </c>
      <c r="G1965" s="661" t="s">
        <v>2824</v>
      </c>
      <c r="H1965" s="661" t="s">
        <v>579</v>
      </c>
      <c r="I1965" s="661" t="s">
        <v>3104</v>
      </c>
      <c r="J1965" s="661" t="s">
        <v>3102</v>
      </c>
      <c r="K1965" s="661" t="s">
        <v>3105</v>
      </c>
      <c r="L1965" s="662">
        <v>79.400000000000006</v>
      </c>
      <c r="M1965" s="662">
        <v>238.20000000000002</v>
      </c>
      <c r="N1965" s="661">
        <v>3</v>
      </c>
      <c r="O1965" s="742">
        <v>2.5</v>
      </c>
      <c r="P1965" s="662">
        <v>158.80000000000001</v>
      </c>
      <c r="Q1965" s="677">
        <v>0.66666666666666663</v>
      </c>
      <c r="R1965" s="661">
        <v>2</v>
      </c>
      <c r="S1965" s="677">
        <v>0.66666666666666663</v>
      </c>
      <c r="T1965" s="742">
        <v>2</v>
      </c>
      <c r="U1965" s="700">
        <v>0.8</v>
      </c>
    </row>
    <row r="1966" spans="1:21" ht="14.4" customHeight="1" x14ac:dyDescent="0.3">
      <c r="A1966" s="660">
        <v>11</v>
      </c>
      <c r="B1966" s="661" t="s">
        <v>578</v>
      </c>
      <c r="C1966" s="661">
        <v>89301112</v>
      </c>
      <c r="D1966" s="740" t="s">
        <v>4351</v>
      </c>
      <c r="E1966" s="741" t="s">
        <v>2645</v>
      </c>
      <c r="F1966" s="661" t="s">
        <v>2621</v>
      </c>
      <c r="G1966" s="661" t="s">
        <v>2824</v>
      </c>
      <c r="H1966" s="661" t="s">
        <v>579</v>
      </c>
      <c r="I1966" s="661" t="s">
        <v>3106</v>
      </c>
      <c r="J1966" s="661" t="s">
        <v>3102</v>
      </c>
      <c r="K1966" s="661" t="s">
        <v>3107</v>
      </c>
      <c r="L1966" s="662">
        <v>198.51</v>
      </c>
      <c r="M1966" s="662">
        <v>198.51</v>
      </c>
      <c r="N1966" s="661">
        <v>1</v>
      </c>
      <c r="O1966" s="742">
        <v>1</v>
      </c>
      <c r="P1966" s="662">
        <v>198.51</v>
      </c>
      <c r="Q1966" s="677">
        <v>1</v>
      </c>
      <c r="R1966" s="661">
        <v>1</v>
      </c>
      <c r="S1966" s="677">
        <v>1</v>
      </c>
      <c r="T1966" s="742">
        <v>1</v>
      </c>
      <c r="U1966" s="700">
        <v>1</v>
      </c>
    </row>
    <row r="1967" spans="1:21" ht="14.4" customHeight="1" x14ac:dyDescent="0.3">
      <c r="A1967" s="660">
        <v>11</v>
      </c>
      <c r="B1967" s="661" t="s">
        <v>578</v>
      </c>
      <c r="C1967" s="661">
        <v>89301112</v>
      </c>
      <c r="D1967" s="740" t="s">
        <v>4351</v>
      </c>
      <c r="E1967" s="741" t="s">
        <v>2645</v>
      </c>
      <c r="F1967" s="661" t="s">
        <v>2621</v>
      </c>
      <c r="G1967" s="661" t="s">
        <v>2824</v>
      </c>
      <c r="H1967" s="661" t="s">
        <v>579</v>
      </c>
      <c r="I1967" s="661" t="s">
        <v>3106</v>
      </c>
      <c r="J1967" s="661" t="s">
        <v>3102</v>
      </c>
      <c r="K1967" s="661" t="s">
        <v>3107</v>
      </c>
      <c r="L1967" s="662">
        <v>168.74</v>
      </c>
      <c r="M1967" s="662">
        <v>168.74</v>
      </c>
      <c r="N1967" s="661">
        <v>1</v>
      </c>
      <c r="O1967" s="742">
        <v>1</v>
      </c>
      <c r="P1967" s="662">
        <v>168.74</v>
      </c>
      <c r="Q1967" s="677">
        <v>1</v>
      </c>
      <c r="R1967" s="661">
        <v>1</v>
      </c>
      <c r="S1967" s="677">
        <v>1</v>
      </c>
      <c r="T1967" s="742">
        <v>1</v>
      </c>
      <c r="U1967" s="700">
        <v>1</v>
      </c>
    </row>
    <row r="1968" spans="1:21" ht="14.4" customHeight="1" x14ac:dyDescent="0.3">
      <c r="A1968" s="660">
        <v>11</v>
      </c>
      <c r="B1968" s="661" t="s">
        <v>578</v>
      </c>
      <c r="C1968" s="661">
        <v>89301112</v>
      </c>
      <c r="D1968" s="740" t="s">
        <v>4351</v>
      </c>
      <c r="E1968" s="741" t="s">
        <v>2645</v>
      </c>
      <c r="F1968" s="661" t="s">
        <v>2621</v>
      </c>
      <c r="G1968" s="661" t="s">
        <v>2824</v>
      </c>
      <c r="H1968" s="661" t="s">
        <v>579</v>
      </c>
      <c r="I1968" s="661" t="s">
        <v>3108</v>
      </c>
      <c r="J1968" s="661" t="s">
        <v>2962</v>
      </c>
      <c r="K1968" s="661" t="s">
        <v>3109</v>
      </c>
      <c r="L1968" s="662">
        <v>0</v>
      </c>
      <c r="M1968" s="662">
        <v>0</v>
      </c>
      <c r="N1968" s="661">
        <v>1</v>
      </c>
      <c r="O1968" s="742">
        <v>1</v>
      </c>
      <c r="P1968" s="662"/>
      <c r="Q1968" s="677"/>
      <c r="R1968" s="661"/>
      <c r="S1968" s="677">
        <v>0</v>
      </c>
      <c r="T1968" s="742"/>
      <c r="U1968" s="700">
        <v>0</v>
      </c>
    </row>
    <row r="1969" spans="1:21" ht="14.4" customHeight="1" x14ac:dyDescent="0.3">
      <c r="A1969" s="660">
        <v>11</v>
      </c>
      <c r="B1969" s="661" t="s">
        <v>578</v>
      </c>
      <c r="C1969" s="661">
        <v>89301112</v>
      </c>
      <c r="D1969" s="740" t="s">
        <v>4351</v>
      </c>
      <c r="E1969" s="741" t="s">
        <v>2645</v>
      </c>
      <c r="F1969" s="661" t="s">
        <v>2621</v>
      </c>
      <c r="G1969" s="661" t="s">
        <v>2824</v>
      </c>
      <c r="H1969" s="661" t="s">
        <v>579</v>
      </c>
      <c r="I1969" s="661" t="s">
        <v>4213</v>
      </c>
      <c r="J1969" s="661" t="s">
        <v>2962</v>
      </c>
      <c r="K1969" s="661" t="s">
        <v>4214</v>
      </c>
      <c r="L1969" s="662">
        <v>46.98</v>
      </c>
      <c r="M1969" s="662">
        <v>46.98</v>
      </c>
      <c r="N1969" s="661">
        <v>1</v>
      </c>
      <c r="O1969" s="742">
        <v>1</v>
      </c>
      <c r="P1969" s="662"/>
      <c r="Q1969" s="677">
        <v>0</v>
      </c>
      <c r="R1969" s="661"/>
      <c r="S1969" s="677">
        <v>0</v>
      </c>
      <c r="T1969" s="742"/>
      <c r="U1969" s="700">
        <v>0</v>
      </c>
    </row>
    <row r="1970" spans="1:21" ht="14.4" customHeight="1" x14ac:dyDescent="0.3">
      <c r="A1970" s="660">
        <v>11</v>
      </c>
      <c r="B1970" s="661" t="s">
        <v>578</v>
      </c>
      <c r="C1970" s="661">
        <v>89301112</v>
      </c>
      <c r="D1970" s="740" t="s">
        <v>4351</v>
      </c>
      <c r="E1970" s="741" t="s">
        <v>2645</v>
      </c>
      <c r="F1970" s="661" t="s">
        <v>2621</v>
      </c>
      <c r="G1970" s="661" t="s">
        <v>3230</v>
      </c>
      <c r="H1970" s="661" t="s">
        <v>579</v>
      </c>
      <c r="I1970" s="661" t="s">
        <v>4215</v>
      </c>
      <c r="J1970" s="661" t="s">
        <v>3232</v>
      </c>
      <c r="K1970" s="661" t="s">
        <v>4216</v>
      </c>
      <c r="L1970" s="662">
        <v>0</v>
      </c>
      <c r="M1970" s="662">
        <v>0</v>
      </c>
      <c r="N1970" s="661">
        <v>3</v>
      </c>
      <c r="O1970" s="742">
        <v>2</v>
      </c>
      <c r="P1970" s="662">
        <v>0</v>
      </c>
      <c r="Q1970" s="677"/>
      <c r="R1970" s="661">
        <v>3</v>
      </c>
      <c r="S1970" s="677">
        <v>1</v>
      </c>
      <c r="T1970" s="742">
        <v>2</v>
      </c>
      <c r="U1970" s="700">
        <v>1</v>
      </c>
    </row>
    <row r="1971" spans="1:21" ht="14.4" customHeight="1" x14ac:dyDescent="0.3">
      <c r="A1971" s="660">
        <v>11</v>
      </c>
      <c r="B1971" s="661" t="s">
        <v>578</v>
      </c>
      <c r="C1971" s="661">
        <v>89301112</v>
      </c>
      <c r="D1971" s="740" t="s">
        <v>4351</v>
      </c>
      <c r="E1971" s="741" t="s">
        <v>2645</v>
      </c>
      <c r="F1971" s="661" t="s">
        <v>2621</v>
      </c>
      <c r="G1971" s="661" t="s">
        <v>3849</v>
      </c>
      <c r="H1971" s="661" t="s">
        <v>579</v>
      </c>
      <c r="I1971" s="661" t="s">
        <v>4217</v>
      </c>
      <c r="J1971" s="661" t="s">
        <v>4218</v>
      </c>
      <c r="K1971" s="661" t="s">
        <v>4219</v>
      </c>
      <c r="L1971" s="662">
        <v>39.39</v>
      </c>
      <c r="M1971" s="662">
        <v>39.39</v>
      </c>
      <c r="N1971" s="661">
        <v>1</v>
      </c>
      <c r="O1971" s="742">
        <v>0.5</v>
      </c>
      <c r="P1971" s="662"/>
      <c r="Q1971" s="677">
        <v>0</v>
      </c>
      <c r="R1971" s="661"/>
      <c r="S1971" s="677">
        <v>0</v>
      </c>
      <c r="T1971" s="742"/>
      <c r="U1971" s="700">
        <v>0</v>
      </c>
    </row>
    <row r="1972" spans="1:21" ht="14.4" customHeight="1" x14ac:dyDescent="0.3">
      <c r="A1972" s="660">
        <v>11</v>
      </c>
      <c r="B1972" s="661" t="s">
        <v>578</v>
      </c>
      <c r="C1972" s="661">
        <v>89301112</v>
      </c>
      <c r="D1972" s="740" t="s">
        <v>4351</v>
      </c>
      <c r="E1972" s="741" t="s">
        <v>2645</v>
      </c>
      <c r="F1972" s="661" t="s">
        <v>2621</v>
      </c>
      <c r="G1972" s="661" t="s">
        <v>3914</v>
      </c>
      <c r="H1972" s="661" t="s">
        <v>579</v>
      </c>
      <c r="I1972" s="661" t="s">
        <v>3915</v>
      </c>
      <c r="J1972" s="661" t="s">
        <v>3916</v>
      </c>
      <c r="K1972" s="661" t="s">
        <v>4220</v>
      </c>
      <c r="L1972" s="662">
        <v>0</v>
      </c>
      <c r="M1972" s="662">
        <v>0</v>
      </c>
      <c r="N1972" s="661">
        <v>1</v>
      </c>
      <c r="O1972" s="742">
        <v>1</v>
      </c>
      <c r="P1972" s="662"/>
      <c r="Q1972" s="677"/>
      <c r="R1972" s="661"/>
      <c r="S1972" s="677">
        <v>0</v>
      </c>
      <c r="T1972" s="742"/>
      <c r="U1972" s="700">
        <v>0</v>
      </c>
    </row>
    <row r="1973" spans="1:21" ht="14.4" customHeight="1" x14ac:dyDescent="0.3">
      <c r="A1973" s="660">
        <v>11</v>
      </c>
      <c r="B1973" s="661" t="s">
        <v>578</v>
      </c>
      <c r="C1973" s="661">
        <v>89301112</v>
      </c>
      <c r="D1973" s="740" t="s">
        <v>4351</v>
      </c>
      <c r="E1973" s="741" t="s">
        <v>2645</v>
      </c>
      <c r="F1973" s="661" t="s">
        <v>2621</v>
      </c>
      <c r="G1973" s="661" t="s">
        <v>3914</v>
      </c>
      <c r="H1973" s="661" t="s">
        <v>579</v>
      </c>
      <c r="I1973" s="661" t="s">
        <v>4221</v>
      </c>
      <c r="J1973" s="661" t="s">
        <v>4222</v>
      </c>
      <c r="K1973" s="661" t="s">
        <v>3917</v>
      </c>
      <c r="L1973" s="662">
        <v>0</v>
      </c>
      <c r="M1973" s="662">
        <v>0</v>
      </c>
      <c r="N1973" s="661">
        <v>1</v>
      </c>
      <c r="O1973" s="742">
        <v>1</v>
      </c>
      <c r="P1973" s="662"/>
      <c r="Q1973" s="677"/>
      <c r="R1973" s="661"/>
      <c r="S1973" s="677">
        <v>0</v>
      </c>
      <c r="T1973" s="742"/>
      <c r="U1973" s="700">
        <v>0</v>
      </c>
    </row>
    <row r="1974" spans="1:21" ht="14.4" customHeight="1" x14ac:dyDescent="0.3">
      <c r="A1974" s="660">
        <v>11</v>
      </c>
      <c r="B1974" s="661" t="s">
        <v>578</v>
      </c>
      <c r="C1974" s="661">
        <v>89301112</v>
      </c>
      <c r="D1974" s="740" t="s">
        <v>4351</v>
      </c>
      <c r="E1974" s="741" t="s">
        <v>2645</v>
      </c>
      <c r="F1974" s="661" t="s">
        <v>2621</v>
      </c>
      <c r="G1974" s="661" t="s">
        <v>4223</v>
      </c>
      <c r="H1974" s="661" t="s">
        <v>579</v>
      </c>
      <c r="I1974" s="661" t="s">
        <v>4224</v>
      </c>
      <c r="J1974" s="661" t="s">
        <v>4225</v>
      </c>
      <c r="K1974" s="661" t="s">
        <v>4226</v>
      </c>
      <c r="L1974" s="662">
        <v>224.86</v>
      </c>
      <c r="M1974" s="662">
        <v>449.72</v>
      </c>
      <c r="N1974" s="661">
        <v>2</v>
      </c>
      <c r="O1974" s="742">
        <v>1</v>
      </c>
      <c r="P1974" s="662">
        <v>449.72</v>
      </c>
      <c r="Q1974" s="677">
        <v>1</v>
      </c>
      <c r="R1974" s="661">
        <v>2</v>
      </c>
      <c r="S1974" s="677">
        <v>1</v>
      </c>
      <c r="T1974" s="742">
        <v>1</v>
      </c>
      <c r="U1974" s="700">
        <v>1</v>
      </c>
    </row>
    <row r="1975" spans="1:21" ht="14.4" customHeight="1" x14ac:dyDescent="0.3">
      <c r="A1975" s="660">
        <v>11</v>
      </c>
      <c r="B1975" s="661" t="s">
        <v>578</v>
      </c>
      <c r="C1975" s="661">
        <v>89301112</v>
      </c>
      <c r="D1975" s="740" t="s">
        <v>4351</v>
      </c>
      <c r="E1975" s="741" t="s">
        <v>2645</v>
      </c>
      <c r="F1975" s="661" t="s">
        <v>2621</v>
      </c>
      <c r="G1975" s="661" t="s">
        <v>2881</v>
      </c>
      <c r="H1975" s="661" t="s">
        <v>579</v>
      </c>
      <c r="I1975" s="661" t="s">
        <v>2978</v>
      </c>
      <c r="J1975" s="661" t="s">
        <v>2883</v>
      </c>
      <c r="K1975" s="661" t="s">
        <v>2979</v>
      </c>
      <c r="L1975" s="662">
        <v>166.97</v>
      </c>
      <c r="M1975" s="662">
        <v>4007.2799999999997</v>
      </c>
      <c r="N1975" s="661">
        <v>24</v>
      </c>
      <c r="O1975" s="742">
        <v>7</v>
      </c>
      <c r="P1975" s="662">
        <v>2504.5499999999997</v>
      </c>
      <c r="Q1975" s="677">
        <v>0.625</v>
      </c>
      <c r="R1975" s="661">
        <v>15</v>
      </c>
      <c r="S1975" s="677">
        <v>0.625</v>
      </c>
      <c r="T1975" s="742">
        <v>4</v>
      </c>
      <c r="U1975" s="700">
        <v>0.5714285714285714</v>
      </c>
    </row>
    <row r="1976" spans="1:21" ht="14.4" customHeight="1" x14ac:dyDescent="0.3">
      <c r="A1976" s="660">
        <v>11</v>
      </c>
      <c r="B1976" s="661" t="s">
        <v>578</v>
      </c>
      <c r="C1976" s="661">
        <v>89301112</v>
      </c>
      <c r="D1976" s="740" t="s">
        <v>4351</v>
      </c>
      <c r="E1976" s="741" t="s">
        <v>2645</v>
      </c>
      <c r="F1976" s="661" t="s">
        <v>2621</v>
      </c>
      <c r="G1976" s="661" t="s">
        <v>4227</v>
      </c>
      <c r="H1976" s="661" t="s">
        <v>579</v>
      </c>
      <c r="I1976" s="661" t="s">
        <v>1918</v>
      </c>
      <c r="J1976" s="661" t="s">
        <v>1919</v>
      </c>
      <c r="K1976" s="661" t="s">
        <v>4228</v>
      </c>
      <c r="L1976" s="662">
        <v>22.1</v>
      </c>
      <c r="M1976" s="662">
        <v>22.1</v>
      </c>
      <c r="N1976" s="661">
        <v>1</v>
      </c>
      <c r="O1976" s="742">
        <v>1</v>
      </c>
      <c r="P1976" s="662"/>
      <c r="Q1976" s="677">
        <v>0</v>
      </c>
      <c r="R1976" s="661"/>
      <c r="S1976" s="677">
        <v>0</v>
      </c>
      <c r="T1976" s="742"/>
      <c r="U1976" s="700">
        <v>0</v>
      </c>
    </row>
    <row r="1977" spans="1:21" ht="14.4" customHeight="1" x14ac:dyDescent="0.3">
      <c r="A1977" s="660">
        <v>11</v>
      </c>
      <c r="B1977" s="661" t="s">
        <v>578</v>
      </c>
      <c r="C1977" s="661">
        <v>89301112</v>
      </c>
      <c r="D1977" s="740" t="s">
        <v>4351</v>
      </c>
      <c r="E1977" s="741" t="s">
        <v>2645</v>
      </c>
      <c r="F1977" s="661" t="s">
        <v>2621</v>
      </c>
      <c r="G1977" s="661" t="s">
        <v>4227</v>
      </c>
      <c r="H1977" s="661" t="s">
        <v>579</v>
      </c>
      <c r="I1977" s="661" t="s">
        <v>747</v>
      </c>
      <c r="J1977" s="661" t="s">
        <v>748</v>
      </c>
      <c r="K1977" s="661" t="s">
        <v>4229</v>
      </c>
      <c r="L1977" s="662">
        <v>0</v>
      </c>
      <c r="M1977" s="662">
        <v>0</v>
      </c>
      <c r="N1977" s="661">
        <v>1</v>
      </c>
      <c r="O1977" s="742">
        <v>1</v>
      </c>
      <c r="P1977" s="662"/>
      <c r="Q1977" s="677"/>
      <c r="R1977" s="661"/>
      <c r="S1977" s="677">
        <v>0</v>
      </c>
      <c r="T1977" s="742"/>
      <c r="U1977" s="700">
        <v>0</v>
      </c>
    </row>
    <row r="1978" spans="1:21" ht="14.4" customHeight="1" x14ac:dyDescent="0.3">
      <c r="A1978" s="660">
        <v>11</v>
      </c>
      <c r="B1978" s="661" t="s">
        <v>578</v>
      </c>
      <c r="C1978" s="661">
        <v>89301112</v>
      </c>
      <c r="D1978" s="740" t="s">
        <v>4351</v>
      </c>
      <c r="E1978" s="741" t="s">
        <v>2645</v>
      </c>
      <c r="F1978" s="661" t="s">
        <v>2621</v>
      </c>
      <c r="G1978" s="661" t="s">
        <v>4230</v>
      </c>
      <c r="H1978" s="661" t="s">
        <v>579</v>
      </c>
      <c r="I1978" s="661" t="s">
        <v>4231</v>
      </c>
      <c r="J1978" s="661" t="s">
        <v>4232</v>
      </c>
      <c r="K1978" s="661" t="s">
        <v>4233</v>
      </c>
      <c r="L1978" s="662">
        <v>85.44</v>
      </c>
      <c r="M1978" s="662">
        <v>85.44</v>
      </c>
      <c r="N1978" s="661">
        <v>1</v>
      </c>
      <c r="O1978" s="742">
        <v>0.5</v>
      </c>
      <c r="P1978" s="662">
        <v>85.44</v>
      </c>
      <c r="Q1978" s="677">
        <v>1</v>
      </c>
      <c r="R1978" s="661">
        <v>1</v>
      </c>
      <c r="S1978" s="677">
        <v>1</v>
      </c>
      <c r="T1978" s="742">
        <v>0.5</v>
      </c>
      <c r="U1978" s="700">
        <v>1</v>
      </c>
    </row>
    <row r="1979" spans="1:21" ht="14.4" customHeight="1" x14ac:dyDescent="0.3">
      <c r="A1979" s="660">
        <v>11</v>
      </c>
      <c r="B1979" s="661" t="s">
        <v>578</v>
      </c>
      <c r="C1979" s="661">
        <v>89301112</v>
      </c>
      <c r="D1979" s="740" t="s">
        <v>4351</v>
      </c>
      <c r="E1979" s="741" t="s">
        <v>2645</v>
      </c>
      <c r="F1979" s="661" t="s">
        <v>2621</v>
      </c>
      <c r="G1979" s="661" t="s">
        <v>2984</v>
      </c>
      <c r="H1979" s="661" t="s">
        <v>579</v>
      </c>
      <c r="I1979" s="661" t="s">
        <v>2985</v>
      </c>
      <c r="J1979" s="661" t="s">
        <v>2986</v>
      </c>
      <c r="K1979" s="661" t="s">
        <v>2958</v>
      </c>
      <c r="L1979" s="662">
        <v>77.08</v>
      </c>
      <c r="M1979" s="662">
        <v>77.08</v>
      </c>
      <c r="N1979" s="661">
        <v>1</v>
      </c>
      <c r="O1979" s="742">
        <v>1</v>
      </c>
      <c r="P1979" s="662">
        <v>77.08</v>
      </c>
      <c r="Q1979" s="677">
        <v>1</v>
      </c>
      <c r="R1979" s="661">
        <v>1</v>
      </c>
      <c r="S1979" s="677">
        <v>1</v>
      </c>
      <c r="T1979" s="742">
        <v>1</v>
      </c>
      <c r="U1979" s="700">
        <v>1</v>
      </c>
    </row>
    <row r="1980" spans="1:21" ht="14.4" customHeight="1" x14ac:dyDescent="0.3">
      <c r="A1980" s="660">
        <v>11</v>
      </c>
      <c r="B1980" s="661" t="s">
        <v>578</v>
      </c>
      <c r="C1980" s="661">
        <v>89301112</v>
      </c>
      <c r="D1980" s="740" t="s">
        <v>4351</v>
      </c>
      <c r="E1980" s="741" t="s">
        <v>2645</v>
      </c>
      <c r="F1980" s="661" t="s">
        <v>2621</v>
      </c>
      <c r="G1980" s="661" t="s">
        <v>2666</v>
      </c>
      <c r="H1980" s="661" t="s">
        <v>1059</v>
      </c>
      <c r="I1980" s="661" t="s">
        <v>1258</v>
      </c>
      <c r="J1980" s="661" t="s">
        <v>1259</v>
      </c>
      <c r="K1980" s="661" t="s">
        <v>1260</v>
      </c>
      <c r="L1980" s="662">
        <v>154.01</v>
      </c>
      <c r="M1980" s="662">
        <v>616.04</v>
      </c>
      <c r="N1980" s="661">
        <v>4</v>
      </c>
      <c r="O1980" s="742">
        <v>1</v>
      </c>
      <c r="P1980" s="662">
        <v>616.04</v>
      </c>
      <c r="Q1980" s="677">
        <v>1</v>
      </c>
      <c r="R1980" s="661">
        <v>4</v>
      </c>
      <c r="S1980" s="677">
        <v>1</v>
      </c>
      <c r="T1980" s="742">
        <v>1</v>
      </c>
      <c r="U1980" s="700">
        <v>1</v>
      </c>
    </row>
    <row r="1981" spans="1:21" ht="14.4" customHeight="1" x14ac:dyDescent="0.3">
      <c r="A1981" s="660">
        <v>11</v>
      </c>
      <c r="B1981" s="661" t="s">
        <v>578</v>
      </c>
      <c r="C1981" s="661">
        <v>89301112</v>
      </c>
      <c r="D1981" s="740" t="s">
        <v>4351</v>
      </c>
      <c r="E1981" s="741" t="s">
        <v>2645</v>
      </c>
      <c r="F1981" s="661" t="s">
        <v>2621</v>
      </c>
      <c r="G1981" s="661" t="s">
        <v>2987</v>
      </c>
      <c r="H1981" s="661" t="s">
        <v>579</v>
      </c>
      <c r="I1981" s="661" t="s">
        <v>4234</v>
      </c>
      <c r="J1981" s="661" t="s">
        <v>4235</v>
      </c>
      <c r="K1981" s="661" t="s">
        <v>4236</v>
      </c>
      <c r="L1981" s="662">
        <v>61.29</v>
      </c>
      <c r="M1981" s="662">
        <v>61.29</v>
      </c>
      <c r="N1981" s="661">
        <v>1</v>
      </c>
      <c r="O1981" s="742">
        <v>1</v>
      </c>
      <c r="P1981" s="662"/>
      <c r="Q1981" s="677">
        <v>0</v>
      </c>
      <c r="R1981" s="661"/>
      <c r="S1981" s="677">
        <v>0</v>
      </c>
      <c r="T1981" s="742"/>
      <c r="U1981" s="700">
        <v>0</v>
      </c>
    </row>
    <row r="1982" spans="1:21" ht="14.4" customHeight="1" x14ac:dyDescent="0.3">
      <c r="A1982" s="660">
        <v>11</v>
      </c>
      <c r="B1982" s="661" t="s">
        <v>578</v>
      </c>
      <c r="C1982" s="661">
        <v>89301112</v>
      </c>
      <c r="D1982" s="740" t="s">
        <v>4351</v>
      </c>
      <c r="E1982" s="741" t="s">
        <v>2645</v>
      </c>
      <c r="F1982" s="661" t="s">
        <v>2621</v>
      </c>
      <c r="G1982" s="661" t="s">
        <v>2887</v>
      </c>
      <c r="H1982" s="661" t="s">
        <v>579</v>
      </c>
      <c r="I1982" s="661" t="s">
        <v>2888</v>
      </c>
      <c r="J1982" s="661" t="s">
        <v>2889</v>
      </c>
      <c r="K1982" s="661" t="s">
        <v>2890</v>
      </c>
      <c r="L1982" s="662">
        <v>1857.44</v>
      </c>
      <c r="M1982" s="662">
        <v>1857.44</v>
      </c>
      <c r="N1982" s="661">
        <v>1</v>
      </c>
      <c r="O1982" s="742">
        <v>1</v>
      </c>
      <c r="P1982" s="662">
        <v>1857.44</v>
      </c>
      <c r="Q1982" s="677">
        <v>1</v>
      </c>
      <c r="R1982" s="661">
        <v>1</v>
      </c>
      <c r="S1982" s="677">
        <v>1</v>
      </c>
      <c r="T1982" s="742">
        <v>1</v>
      </c>
      <c r="U1982" s="700">
        <v>1</v>
      </c>
    </row>
    <row r="1983" spans="1:21" ht="14.4" customHeight="1" x14ac:dyDescent="0.3">
      <c r="A1983" s="660">
        <v>11</v>
      </c>
      <c r="B1983" s="661" t="s">
        <v>578</v>
      </c>
      <c r="C1983" s="661">
        <v>89301112</v>
      </c>
      <c r="D1983" s="740" t="s">
        <v>4351</v>
      </c>
      <c r="E1983" s="741" t="s">
        <v>2645</v>
      </c>
      <c r="F1983" s="661" t="s">
        <v>2621</v>
      </c>
      <c r="G1983" s="661" t="s">
        <v>3151</v>
      </c>
      <c r="H1983" s="661" t="s">
        <v>579</v>
      </c>
      <c r="I1983" s="661" t="s">
        <v>3782</v>
      </c>
      <c r="J1983" s="661" t="s">
        <v>3783</v>
      </c>
      <c r="K1983" s="661" t="s">
        <v>2466</v>
      </c>
      <c r="L1983" s="662">
        <v>64.13</v>
      </c>
      <c r="M1983" s="662">
        <v>513.04</v>
      </c>
      <c r="N1983" s="661">
        <v>8</v>
      </c>
      <c r="O1983" s="742">
        <v>4.5</v>
      </c>
      <c r="P1983" s="662">
        <v>128.26</v>
      </c>
      <c r="Q1983" s="677">
        <v>0.25</v>
      </c>
      <c r="R1983" s="661">
        <v>2</v>
      </c>
      <c r="S1983" s="677">
        <v>0.25</v>
      </c>
      <c r="T1983" s="742">
        <v>1</v>
      </c>
      <c r="U1983" s="700">
        <v>0.22222222222222221</v>
      </c>
    </row>
    <row r="1984" spans="1:21" ht="14.4" customHeight="1" x14ac:dyDescent="0.3">
      <c r="A1984" s="660">
        <v>11</v>
      </c>
      <c r="B1984" s="661" t="s">
        <v>578</v>
      </c>
      <c r="C1984" s="661">
        <v>89301112</v>
      </c>
      <c r="D1984" s="740" t="s">
        <v>4351</v>
      </c>
      <c r="E1984" s="741" t="s">
        <v>2645</v>
      </c>
      <c r="F1984" s="661" t="s">
        <v>2621</v>
      </c>
      <c r="G1984" s="661" t="s">
        <v>2997</v>
      </c>
      <c r="H1984" s="661" t="s">
        <v>1059</v>
      </c>
      <c r="I1984" s="661" t="s">
        <v>2998</v>
      </c>
      <c r="J1984" s="661" t="s">
        <v>1548</v>
      </c>
      <c r="K1984" s="661" t="s">
        <v>2999</v>
      </c>
      <c r="L1984" s="662">
        <v>193.26</v>
      </c>
      <c r="M1984" s="662">
        <v>386.52</v>
      </c>
      <c r="N1984" s="661">
        <v>2</v>
      </c>
      <c r="O1984" s="742">
        <v>2</v>
      </c>
      <c r="P1984" s="662">
        <v>386.52</v>
      </c>
      <c r="Q1984" s="677">
        <v>1</v>
      </c>
      <c r="R1984" s="661">
        <v>2</v>
      </c>
      <c r="S1984" s="677">
        <v>1</v>
      </c>
      <c r="T1984" s="742">
        <v>2</v>
      </c>
      <c r="U1984" s="700">
        <v>1</v>
      </c>
    </row>
    <row r="1985" spans="1:21" ht="14.4" customHeight="1" x14ac:dyDescent="0.3">
      <c r="A1985" s="660">
        <v>11</v>
      </c>
      <c r="B1985" s="661" t="s">
        <v>578</v>
      </c>
      <c r="C1985" s="661">
        <v>89301112</v>
      </c>
      <c r="D1985" s="740" t="s">
        <v>4351</v>
      </c>
      <c r="E1985" s="741" t="s">
        <v>2645</v>
      </c>
      <c r="F1985" s="661" t="s">
        <v>2621</v>
      </c>
      <c r="G1985" s="661" t="s">
        <v>2997</v>
      </c>
      <c r="H1985" s="661" t="s">
        <v>1059</v>
      </c>
      <c r="I1985" s="661" t="s">
        <v>2998</v>
      </c>
      <c r="J1985" s="661" t="s">
        <v>1548</v>
      </c>
      <c r="K1985" s="661" t="s">
        <v>2999</v>
      </c>
      <c r="L1985" s="662">
        <v>119.11</v>
      </c>
      <c r="M1985" s="662">
        <v>238.22</v>
      </c>
      <c r="N1985" s="661">
        <v>2</v>
      </c>
      <c r="O1985" s="742">
        <v>1.5</v>
      </c>
      <c r="P1985" s="662">
        <v>238.22</v>
      </c>
      <c r="Q1985" s="677">
        <v>1</v>
      </c>
      <c r="R1985" s="661">
        <v>2</v>
      </c>
      <c r="S1985" s="677">
        <v>1</v>
      </c>
      <c r="T1985" s="742">
        <v>1.5</v>
      </c>
      <c r="U1985" s="700">
        <v>1</v>
      </c>
    </row>
    <row r="1986" spans="1:21" ht="14.4" customHeight="1" x14ac:dyDescent="0.3">
      <c r="A1986" s="660">
        <v>11</v>
      </c>
      <c r="B1986" s="661" t="s">
        <v>578</v>
      </c>
      <c r="C1986" s="661">
        <v>89301112</v>
      </c>
      <c r="D1986" s="740" t="s">
        <v>4351</v>
      </c>
      <c r="E1986" s="741" t="s">
        <v>2645</v>
      </c>
      <c r="F1986" s="661" t="s">
        <v>2621</v>
      </c>
      <c r="G1986" s="661" t="s">
        <v>2997</v>
      </c>
      <c r="H1986" s="661" t="s">
        <v>1059</v>
      </c>
      <c r="I1986" s="661" t="s">
        <v>3154</v>
      </c>
      <c r="J1986" s="661" t="s">
        <v>1548</v>
      </c>
      <c r="K1986" s="661" t="s">
        <v>3155</v>
      </c>
      <c r="L1986" s="662">
        <v>386.51</v>
      </c>
      <c r="M1986" s="662">
        <v>386.51</v>
      </c>
      <c r="N1986" s="661">
        <v>1</v>
      </c>
      <c r="O1986" s="742">
        <v>1</v>
      </c>
      <c r="P1986" s="662">
        <v>386.51</v>
      </c>
      <c r="Q1986" s="677">
        <v>1</v>
      </c>
      <c r="R1986" s="661">
        <v>1</v>
      </c>
      <c r="S1986" s="677">
        <v>1</v>
      </c>
      <c r="T1986" s="742">
        <v>1</v>
      </c>
      <c r="U1986" s="700">
        <v>1</v>
      </c>
    </row>
    <row r="1987" spans="1:21" ht="14.4" customHeight="1" x14ac:dyDescent="0.3">
      <c r="A1987" s="660">
        <v>11</v>
      </c>
      <c r="B1987" s="661" t="s">
        <v>578</v>
      </c>
      <c r="C1987" s="661">
        <v>89301112</v>
      </c>
      <c r="D1987" s="740" t="s">
        <v>4351</v>
      </c>
      <c r="E1987" s="741" t="s">
        <v>2645</v>
      </c>
      <c r="F1987" s="661" t="s">
        <v>2621</v>
      </c>
      <c r="G1987" s="661" t="s">
        <v>2997</v>
      </c>
      <c r="H1987" s="661" t="s">
        <v>1059</v>
      </c>
      <c r="I1987" s="661" t="s">
        <v>4237</v>
      </c>
      <c r="J1987" s="661" t="s">
        <v>1548</v>
      </c>
      <c r="K1987" s="661" t="s">
        <v>3280</v>
      </c>
      <c r="L1987" s="662">
        <v>0</v>
      </c>
      <c r="M1987" s="662">
        <v>0</v>
      </c>
      <c r="N1987" s="661">
        <v>1</v>
      </c>
      <c r="O1987" s="742">
        <v>1</v>
      </c>
      <c r="P1987" s="662">
        <v>0</v>
      </c>
      <c r="Q1987" s="677"/>
      <c r="R1987" s="661">
        <v>1</v>
      </c>
      <c r="S1987" s="677">
        <v>1</v>
      </c>
      <c r="T1987" s="742">
        <v>1</v>
      </c>
      <c r="U1987" s="700">
        <v>1</v>
      </c>
    </row>
    <row r="1988" spans="1:21" ht="14.4" customHeight="1" x14ac:dyDescent="0.3">
      <c r="A1988" s="660">
        <v>11</v>
      </c>
      <c r="B1988" s="661" t="s">
        <v>578</v>
      </c>
      <c r="C1988" s="661">
        <v>89301112</v>
      </c>
      <c r="D1988" s="740" t="s">
        <v>4351</v>
      </c>
      <c r="E1988" s="741" t="s">
        <v>2645</v>
      </c>
      <c r="F1988" s="661" t="s">
        <v>2621</v>
      </c>
      <c r="G1988" s="661" t="s">
        <v>2997</v>
      </c>
      <c r="H1988" s="661" t="s">
        <v>1059</v>
      </c>
      <c r="I1988" s="661" t="s">
        <v>1547</v>
      </c>
      <c r="J1988" s="661" t="s">
        <v>1548</v>
      </c>
      <c r="K1988" s="661" t="s">
        <v>2547</v>
      </c>
      <c r="L1988" s="662">
        <v>128.84</v>
      </c>
      <c r="M1988" s="662">
        <v>1546.0800000000002</v>
      </c>
      <c r="N1988" s="661">
        <v>12</v>
      </c>
      <c r="O1988" s="742">
        <v>11</v>
      </c>
      <c r="P1988" s="662">
        <v>901.88000000000011</v>
      </c>
      <c r="Q1988" s="677">
        <v>0.58333333333333337</v>
      </c>
      <c r="R1988" s="661">
        <v>7</v>
      </c>
      <c r="S1988" s="677">
        <v>0.58333333333333337</v>
      </c>
      <c r="T1988" s="742">
        <v>6.5</v>
      </c>
      <c r="U1988" s="700">
        <v>0.59090909090909094</v>
      </c>
    </row>
    <row r="1989" spans="1:21" ht="14.4" customHeight="1" x14ac:dyDescent="0.3">
      <c r="A1989" s="660">
        <v>11</v>
      </c>
      <c r="B1989" s="661" t="s">
        <v>578</v>
      </c>
      <c r="C1989" s="661">
        <v>89301112</v>
      </c>
      <c r="D1989" s="740" t="s">
        <v>4351</v>
      </c>
      <c r="E1989" s="741" t="s">
        <v>2645</v>
      </c>
      <c r="F1989" s="661" t="s">
        <v>2621</v>
      </c>
      <c r="G1989" s="661" t="s">
        <v>2997</v>
      </c>
      <c r="H1989" s="661" t="s">
        <v>1059</v>
      </c>
      <c r="I1989" s="661" t="s">
        <v>1547</v>
      </c>
      <c r="J1989" s="661" t="s">
        <v>1548</v>
      </c>
      <c r="K1989" s="661" t="s">
        <v>2547</v>
      </c>
      <c r="L1989" s="662">
        <v>67.489999999999995</v>
      </c>
      <c r="M1989" s="662">
        <v>67.489999999999995</v>
      </c>
      <c r="N1989" s="661">
        <v>1</v>
      </c>
      <c r="O1989" s="742">
        <v>1</v>
      </c>
      <c r="P1989" s="662">
        <v>67.489999999999995</v>
      </c>
      <c r="Q1989" s="677">
        <v>1</v>
      </c>
      <c r="R1989" s="661">
        <v>1</v>
      </c>
      <c r="S1989" s="677">
        <v>1</v>
      </c>
      <c r="T1989" s="742">
        <v>1</v>
      </c>
      <c r="U1989" s="700">
        <v>1</v>
      </c>
    </row>
    <row r="1990" spans="1:21" ht="14.4" customHeight="1" x14ac:dyDescent="0.3">
      <c r="A1990" s="660">
        <v>11</v>
      </c>
      <c r="B1990" s="661" t="s">
        <v>578</v>
      </c>
      <c r="C1990" s="661">
        <v>89301112</v>
      </c>
      <c r="D1990" s="740" t="s">
        <v>4351</v>
      </c>
      <c r="E1990" s="741" t="s">
        <v>2645</v>
      </c>
      <c r="F1990" s="661" t="s">
        <v>2621</v>
      </c>
      <c r="G1990" s="661" t="s">
        <v>2997</v>
      </c>
      <c r="H1990" s="661" t="s">
        <v>1059</v>
      </c>
      <c r="I1990" s="661" t="s">
        <v>1547</v>
      </c>
      <c r="J1990" s="661" t="s">
        <v>1548</v>
      </c>
      <c r="K1990" s="661" t="s">
        <v>2547</v>
      </c>
      <c r="L1990" s="662">
        <v>79.400000000000006</v>
      </c>
      <c r="M1990" s="662">
        <v>79.400000000000006</v>
      </c>
      <c r="N1990" s="661">
        <v>1</v>
      </c>
      <c r="O1990" s="742"/>
      <c r="P1990" s="662">
        <v>79.400000000000006</v>
      </c>
      <c r="Q1990" s="677">
        <v>1</v>
      </c>
      <c r="R1990" s="661">
        <v>1</v>
      </c>
      <c r="S1990" s="677">
        <v>1</v>
      </c>
      <c r="T1990" s="742"/>
      <c r="U1990" s="700"/>
    </row>
    <row r="1991" spans="1:21" ht="14.4" customHeight="1" x14ac:dyDescent="0.3">
      <c r="A1991" s="660">
        <v>11</v>
      </c>
      <c r="B1991" s="661" t="s">
        <v>578</v>
      </c>
      <c r="C1991" s="661">
        <v>89301112</v>
      </c>
      <c r="D1991" s="740" t="s">
        <v>4351</v>
      </c>
      <c r="E1991" s="741" t="s">
        <v>2645</v>
      </c>
      <c r="F1991" s="661" t="s">
        <v>2621</v>
      </c>
      <c r="G1991" s="661" t="s">
        <v>4238</v>
      </c>
      <c r="H1991" s="661" t="s">
        <v>1059</v>
      </c>
      <c r="I1991" s="661" t="s">
        <v>1092</v>
      </c>
      <c r="J1991" s="661" t="s">
        <v>1093</v>
      </c>
      <c r="K1991" s="661" t="s">
        <v>2486</v>
      </c>
      <c r="L1991" s="662">
        <v>38.130000000000003</v>
      </c>
      <c r="M1991" s="662">
        <v>38.130000000000003</v>
      </c>
      <c r="N1991" s="661">
        <v>1</v>
      </c>
      <c r="O1991" s="742">
        <v>1</v>
      </c>
      <c r="P1991" s="662"/>
      <c r="Q1991" s="677">
        <v>0</v>
      </c>
      <c r="R1991" s="661"/>
      <c r="S1991" s="677">
        <v>0</v>
      </c>
      <c r="T1991" s="742"/>
      <c r="U1991" s="700">
        <v>0</v>
      </c>
    </row>
    <row r="1992" spans="1:21" ht="14.4" customHeight="1" x14ac:dyDescent="0.3">
      <c r="A1992" s="660">
        <v>11</v>
      </c>
      <c r="B1992" s="661" t="s">
        <v>578</v>
      </c>
      <c r="C1992" s="661">
        <v>89301112</v>
      </c>
      <c r="D1992" s="740" t="s">
        <v>4351</v>
      </c>
      <c r="E1992" s="741" t="s">
        <v>2645</v>
      </c>
      <c r="F1992" s="661" t="s">
        <v>2621</v>
      </c>
      <c r="G1992" s="661" t="s">
        <v>4239</v>
      </c>
      <c r="H1992" s="661" t="s">
        <v>579</v>
      </c>
      <c r="I1992" s="661" t="s">
        <v>1989</v>
      </c>
      <c r="J1992" s="661" t="s">
        <v>1990</v>
      </c>
      <c r="K1992" s="661" t="s">
        <v>4240</v>
      </c>
      <c r="L1992" s="662">
        <v>23.4</v>
      </c>
      <c r="M1992" s="662">
        <v>23.4</v>
      </c>
      <c r="N1992" s="661">
        <v>1</v>
      </c>
      <c r="O1992" s="742">
        <v>1</v>
      </c>
      <c r="P1992" s="662"/>
      <c r="Q1992" s="677">
        <v>0</v>
      </c>
      <c r="R1992" s="661"/>
      <c r="S1992" s="677">
        <v>0</v>
      </c>
      <c r="T1992" s="742"/>
      <c r="U1992" s="700">
        <v>0</v>
      </c>
    </row>
    <row r="1993" spans="1:21" ht="14.4" customHeight="1" x14ac:dyDescent="0.3">
      <c r="A1993" s="660">
        <v>11</v>
      </c>
      <c r="B1993" s="661" t="s">
        <v>578</v>
      </c>
      <c r="C1993" s="661">
        <v>89301112</v>
      </c>
      <c r="D1993" s="740" t="s">
        <v>4351</v>
      </c>
      <c r="E1993" s="741" t="s">
        <v>2645</v>
      </c>
      <c r="F1993" s="661" t="s">
        <v>2621</v>
      </c>
      <c r="G1993" s="661" t="s">
        <v>2667</v>
      </c>
      <c r="H1993" s="661" t="s">
        <v>1059</v>
      </c>
      <c r="I1993" s="661" t="s">
        <v>1173</v>
      </c>
      <c r="J1993" s="661" t="s">
        <v>1078</v>
      </c>
      <c r="K1993" s="661" t="s">
        <v>1174</v>
      </c>
      <c r="L1993" s="662">
        <v>625.29</v>
      </c>
      <c r="M1993" s="662">
        <v>625.29</v>
      </c>
      <c r="N1993" s="661">
        <v>1</v>
      </c>
      <c r="O1993" s="742">
        <v>1</v>
      </c>
      <c r="P1993" s="662"/>
      <c r="Q1993" s="677">
        <v>0</v>
      </c>
      <c r="R1993" s="661"/>
      <c r="S1993" s="677">
        <v>0</v>
      </c>
      <c r="T1993" s="742"/>
      <c r="U1993" s="700">
        <v>0</v>
      </c>
    </row>
    <row r="1994" spans="1:21" ht="14.4" customHeight="1" x14ac:dyDescent="0.3">
      <c r="A1994" s="660">
        <v>11</v>
      </c>
      <c r="B1994" s="661" t="s">
        <v>578</v>
      </c>
      <c r="C1994" s="661">
        <v>89301112</v>
      </c>
      <c r="D1994" s="740" t="s">
        <v>4351</v>
      </c>
      <c r="E1994" s="741" t="s">
        <v>2645</v>
      </c>
      <c r="F1994" s="661" t="s">
        <v>2621</v>
      </c>
      <c r="G1994" s="661" t="s">
        <v>2667</v>
      </c>
      <c r="H1994" s="661" t="s">
        <v>1059</v>
      </c>
      <c r="I1994" s="661" t="s">
        <v>1077</v>
      </c>
      <c r="J1994" s="661" t="s">
        <v>1078</v>
      </c>
      <c r="K1994" s="661" t="s">
        <v>1079</v>
      </c>
      <c r="L1994" s="662">
        <v>937.93</v>
      </c>
      <c r="M1994" s="662">
        <v>11255.16</v>
      </c>
      <c r="N1994" s="661">
        <v>12</v>
      </c>
      <c r="O1994" s="742">
        <v>8</v>
      </c>
      <c r="P1994" s="662">
        <v>11255.16</v>
      </c>
      <c r="Q1994" s="677">
        <v>1</v>
      </c>
      <c r="R1994" s="661">
        <v>12</v>
      </c>
      <c r="S1994" s="677">
        <v>1</v>
      </c>
      <c r="T1994" s="742">
        <v>8</v>
      </c>
      <c r="U1994" s="700">
        <v>1</v>
      </c>
    </row>
    <row r="1995" spans="1:21" ht="14.4" customHeight="1" x14ac:dyDescent="0.3">
      <c r="A1995" s="660">
        <v>11</v>
      </c>
      <c r="B1995" s="661" t="s">
        <v>578</v>
      </c>
      <c r="C1995" s="661">
        <v>89301112</v>
      </c>
      <c r="D1995" s="740" t="s">
        <v>4351</v>
      </c>
      <c r="E1995" s="741" t="s">
        <v>2645</v>
      </c>
      <c r="F1995" s="661" t="s">
        <v>2621</v>
      </c>
      <c r="G1995" s="661" t="s">
        <v>2668</v>
      </c>
      <c r="H1995" s="661" t="s">
        <v>1059</v>
      </c>
      <c r="I1995" s="661" t="s">
        <v>1064</v>
      </c>
      <c r="J1995" s="661" t="s">
        <v>612</v>
      </c>
      <c r="K1995" s="661" t="s">
        <v>613</v>
      </c>
      <c r="L1995" s="662">
        <v>96.63</v>
      </c>
      <c r="M1995" s="662">
        <v>676.41</v>
      </c>
      <c r="N1995" s="661">
        <v>7</v>
      </c>
      <c r="O1995" s="742">
        <v>4</v>
      </c>
      <c r="P1995" s="662">
        <v>386.52</v>
      </c>
      <c r="Q1995" s="677">
        <v>0.5714285714285714</v>
      </c>
      <c r="R1995" s="661">
        <v>4</v>
      </c>
      <c r="S1995" s="677">
        <v>0.5714285714285714</v>
      </c>
      <c r="T1995" s="742">
        <v>2.5</v>
      </c>
      <c r="U1995" s="700">
        <v>0.625</v>
      </c>
    </row>
    <row r="1996" spans="1:21" ht="14.4" customHeight="1" x14ac:dyDescent="0.3">
      <c r="A1996" s="660">
        <v>11</v>
      </c>
      <c r="B1996" s="661" t="s">
        <v>578</v>
      </c>
      <c r="C1996" s="661">
        <v>89301112</v>
      </c>
      <c r="D1996" s="740" t="s">
        <v>4351</v>
      </c>
      <c r="E1996" s="741" t="s">
        <v>2645</v>
      </c>
      <c r="F1996" s="661" t="s">
        <v>2621</v>
      </c>
      <c r="G1996" s="661" t="s">
        <v>2668</v>
      </c>
      <c r="H1996" s="661" t="s">
        <v>1059</v>
      </c>
      <c r="I1996" s="661" t="s">
        <v>1064</v>
      </c>
      <c r="J1996" s="661" t="s">
        <v>612</v>
      </c>
      <c r="K1996" s="661" t="s">
        <v>613</v>
      </c>
      <c r="L1996" s="662">
        <v>59.55</v>
      </c>
      <c r="M1996" s="662">
        <v>416.84999999999997</v>
      </c>
      <c r="N1996" s="661">
        <v>7</v>
      </c>
      <c r="O1996" s="742">
        <v>3.5</v>
      </c>
      <c r="P1996" s="662">
        <v>178.64999999999998</v>
      </c>
      <c r="Q1996" s="677">
        <v>0.42857142857142855</v>
      </c>
      <c r="R1996" s="661">
        <v>3</v>
      </c>
      <c r="S1996" s="677">
        <v>0.42857142857142855</v>
      </c>
      <c r="T1996" s="742">
        <v>1.5</v>
      </c>
      <c r="U1996" s="700">
        <v>0.42857142857142855</v>
      </c>
    </row>
    <row r="1997" spans="1:21" ht="14.4" customHeight="1" x14ac:dyDescent="0.3">
      <c r="A1997" s="660">
        <v>11</v>
      </c>
      <c r="B1997" s="661" t="s">
        <v>578</v>
      </c>
      <c r="C1997" s="661">
        <v>89301112</v>
      </c>
      <c r="D1997" s="740" t="s">
        <v>4351</v>
      </c>
      <c r="E1997" s="741" t="s">
        <v>2645</v>
      </c>
      <c r="F1997" s="661" t="s">
        <v>2621</v>
      </c>
      <c r="G1997" s="661" t="s">
        <v>2668</v>
      </c>
      <c r="H1997" s="661" t="s">
        <v>1059</v>
      </c>
      <c r="I1997" s="661" t="s">
        <v>3002</v>
      </c>
      <c r="J1997" s="661" t="s">
        <v>612</v>
      </c>
      <c r="K1997" s="661" t="s">
        <v>3003</v>
      </c>
      <c r="L1997" s="662">
        <v>193.26</v>
      </c>
      <c r="M1997" s="662">
        <v>579.78</v>
      </c>
      <c r="N1997" s="661">
        <v>3</v>
      </c>
      <c r="O1997" s="742">
        <v>3</v>
      </c>
      <c r="P1997" s="662">
        <v>579.78</v>
      </c>
      <c r="Q1997" s="677">
        <v>1</v>
      </c>
      <c r="R1997" s="661">
        <v>3</v>
      </c>
      <c r="S1997" s="677">
        <v>1</v>
      </c>
      <c r="T1997" s="742">
        <v>3</v>
      </c>
      <c r="U1997" s="700">
        <v>1</v>
      </c>
    </row>
    <row r="1998" spans="1:21" ht="14.4" customHeight="1" x14ac:dyDescent="0.3">
      <c r="A1998" s="660">
        <v>11</v>
      </c>
      <c r="B1998" s="661" t="s">
        <v>578</v>
      </c>
      <c r="C1998" s="661">
        <v>89301112</v>
      </c>
      <c r="D1998" s="740" t="s">
        <v>4351</v>
      </c>
      <c r="E1998" s="741" t="s">
        <v>2645</v>
      </c>
      <c r="F1998" s="661" t="s">
        <v>2621</v>
      </c>
      <c r="G1998" s="661" t="s">
        <v>2668</v>
      </c>
      <c r="H1998" s="661" t="s">
        <v>579</v>
      </c>
      <c r="I1998" s="661" t="s">
        <v>2177</v>
      </c>
      <c r="J1998" s="661" t="s">
        <v>612</v>
      </c>
      <c r="K1998" s="661" t="s">
        <v>2735</v>
      </c>
      <c r="L1998" s="662">
        <v>96.63</v>
      </c>
      <c r="M1998" s="662">
        <v>193.26</v>
      </c>
      <c r="N1998" s="661">
        <v>2</v>
      </c>
      <c r="O1998" s="742">
        <v>1</v>
      </c>
      <c r="P1998" s="662">
        <v>193.26</v>
      </c>
      <c r="Q1998" s="677">
        <v>1</v>
      </c>
      <c r="R1998" s="661">
        <v>2</v>
      </c>
      <c r="S1998" s="677">
        <v>1</v>
      </c>
      <c r="T1998" s="742">
        <v>1</v>
      </c>
      <c r="U1998" s="700">
        <v>1</v>
      </c>
    </row>
    <row r="1999" spans="1:21" ht="14.4" customHeight="1" x14ac:dyDescent="0.3">
      <c r="A1999" s="660">
        <v>11</v>
      </c>
      <c r="B1999" s="661" t="s">
        <v>578</v>
      </c>
      <c r="C1999" s="661">
        <v>89301112</v>
      </c>
      <c r="D1999" s="740" t="s">
        <v>4351</v>
      </c>
      <c r="E1999" s="741" t="s">
        <v>2645</v>
      </c>
      <c r="F1999" s="661" t="s">
        <v>2621</v>
      </c>
      <c r="G1999" s="661" t="s">
        <v>2668</v>
      </c>
      <c r="H1999" s="661" t="s">
        <v>579</v>
      </c>
      <c r="I1999" s="661" t="s">
        <v>2177</v>
      </c>
      <c r="J1999" s="661" t="s">
        <v>612</v>
      </c>
      <c r="K1999" s="661" t="s">
        <v>2735</v>
      </c>
      <c r="L1999" s="662">
        <v>59.55</v>
      </c>
      <c r="M1999" s="662">
        <v>59.55</v>
      </c>
      <c r="N1999" s="661">
        <v>1</v>
      </c>
      <c r="O1999" s="742">
        <v>1</v>
      </c>
      <c r="P1999" s="662"/>
      <c r="Q1999" s="677">
        <v>0</v>
      </c>
      <c r="R1999" s="661"/>
      <c r="S1999" s="677">
        <v>0</v>
      </c>
      <c r="T1999" s="742"/>
      <c r="U1999" s="700">
        <v>0</v>
      </c>
    </row>
    <row r="2000" spans="1:21" ht="14.4" customHeight="1" x14ac:dyDescent="0.3">
      <c r="A2000" s="660">
        <v>11</v>
      </c>
      <c r="B2000" s="661" t="s">
        <v>578</v>
      </c>
      <c r="C2000" s="661">
        <v>89301112</v>
      </c>
      <c r="D2000" s="740" t="s">
        <v>4351</v>
      </c>
      <c r="E2000" s="741" t="s">
        <v>2645</v>
      </c>
      <c r="F2000" s="661" t="s">
        <v>2621</v>
      </c>
      <c r="G2000" s="661" t="s">
        <v>2891</v>
      </c>
      <c r="H2000" s="661" t="s">
        <v>579</v>
      </c>
      <c r="I2000" s="661" t="s">
        <v>663</v>
      </c>
      <c r="J2000" s="661" t="s">
        <v>2892</v>
      </c>
      <c r="K2000" s="661" t="s">
        <v>1890</v>
      </c>
      <c r="L2000" s="662">
        <v>0</v>
      </c>
      <c r="M2000" s="662">
        <v>0</v>
      </c>
      <c r="N2000" s="661">
        <v>1</v>
      </c>
      <c r="O2000" s="742">
        <v>1</v>
      </c>
      <c r="P2000" s="662"/>
      <c r="Q2000" s="677"/>
      <c r="R2000" s="661"/>
      <c r="S2000" s="677">
        <v>0</v>
      </c>
      <c r="T2000" s="742"/>
      <c r="U2000" s="700">
        <v>0</v>
      </c>
    </row>
    <row r="2001" spans="1:21" ht="14.4" customHeight="1" x14ac:dyDescent="0.3">
      <c r="A2001" s="660">
        <v>11</v>
      </c>
      <c r="B2001" s="661" t="s">
        <v>578</v>
      </c>
      <c r="C2001" s="661">
        <v>89301112</v>
      </c>
      <c r="D2001" s="740" t="s">
        <v>4351</v>
      </c>
      <c r="E2001" s="741" t="s">
        <v>2645</v>
      </c>
      <c r="F2001" s="661" t="s">
        <v>2621</v>
      </c>
      <c r="G2001" s="661" t="s">
        <v>4241</v>
      </c>
      <c r="H2001" s="661" t="s">
        <v>579</v>
      </c>
      <c r="I2001" s="661" t="s">
        <v>1692</v>
      </c>
      <c r="J2001" s="661" t="s">
        <v>1693</v>
      </c>
      <c r="K2001" s="661" t="s">
        <v>1694</v>
      </c>
      <c r="L2001" s="662">
        <v>73.260000000000005</v>
      </c>
      <c r="M2001" s="662">
        <v>73.260000000000005</v>
      </c>
      <c r="N2001" s="661">
        <v>1</v>
      </c>
      <c r="O2001" s="742">
        <v>1</v>
      </c>
      <c r="P2001" s="662">
        <v>73.260000000000005</v>
      </c>
      <c r="Q2001" s="677">
        <v>1</v>
      </c>
      <c r="R2001" s="661">
        <v>1</v>
      </c>
      <c r="S2001" s="677">
        <v>1</v>
      </c>
      <c r="T2001" s="742">
        <v>1</v>
      </c>
      <c r="U2001" s="700">
        <v>1</v>
      </c>
    </row>
    <row r="2002" spans="1:21" ht="14.4" customHeight="1" x14ac:dyDescent="0.3">
      <c r="A2002" s="660">
        <v>11</v>
      </c>
      <c r="B2002" s="661" t="s">
        <v>578</v>
      </c>
      <c r="C2002" s="661">
        <v>89301112</v>
      </c>
      <c r="D2002" s="740" t="s">
        <v>4351</v>
      </c>
      <c r="E2002" s="741" t="s">
        <v>2645</v>
      </c>
      <c r="F2002" s="661" t="s">
        <v>2621</v>
      </c>
      <c r="G2002" s="661" t="s">
        <v>3500</v>
      </c>
      <c r="H2002" s="661" t="s">
        <v>579</v>
      </c>
      <c r="I2002" s="661" t="s">
        <v>1723</v>
      </c>
      <c r="J2002" s="661" t="s">
        <v>3501</v>
      </c>
      <c r="K2002" s="661" t="s">
        <v>3502</v>
      </c>
      <c r="L2002" s="662">
        <v>91.52</v>
      </c>
      <c r="M2002" s="662">
        <v>91.52</v>
      </c>
      <c r="N2002" s="661">
        <v>1</v>
      </c>
      <c r="O2002" s="742">
        <v>0.5</v>
      </c>
      <c r="P2002" s="662">
        <v>91.52</v>
      </c>
      <c r="Q2002" s="677">
        <v>1</v>
      </c>
      <c r="R2002" s="661">
        <v>1</v>
      </c>
      <c r="S2002" s="677">
        <v>1</v>
      </c>
      <c r="T2002" s="742">
        <v>0.5</v>
      </c>
      <c r="U2002" s="700">
        <v>1</v>
      </c>
    </row>
    <row r="2003" spans="1:21" ht="14.4" customHeight="1" x14ac:dyDescent="0.3">
      <c r="A2003" s="660">
        <v>11</v>
      </c>
      <c r="B2003" s="661" t="s">
        <v>578</v>
      </c>
      <c r="C2003" s="661">
        <v>89301112</v>
      </c>
      <c r="D2003" s="740" t="s">
        <v>4351</v>
      </c>
      <c r="E2003" s="741" t="s">
        <v>2645</v>
      </c>
      <c r="F2003" s="661" t="s">
        <v>2621</v>
      </c>
      <c r="G2003" s="661" t="s">
        <v>4242</v>
      </c>
      <c r="H2003" s="661" t="s">
        <v>579</v>
      </c>
      <c r="I2003" s="661" t="s">
        <v>1907</v>
      </c>
      <c r="J2003" s="661" t="s">
        <v>4243</v>
      </c>
      <c r="K2003" s="661" t="s">
        <v>4244</v>
      </c>
      <c r="L2003" s="662">
        <v>113.2</v>
      </c>
      <c r="M2003" s="662">
        <v>226.4</v>
      </c>
      <c r="N2003" s="661">
        <v>2</v>
      </c>
      <c r="O2003" s="742">
        <v>0.5</v>
      </c>
      <c r="P2003" s="662">
        <v>226.4</v>
      </c>
      <c r="Q2003" s="677">
        <v>1</v>
      </c>
      <c r="R2003" s="661">
        <v>2</v>
      </c>
      <c r="S2003" s="677">
        <v>1</v>
      </c>
      <c r="T2003" s="742">
        <v>0.5</v>
      </c>
      <c r="U2003" s="700">
        <v>1</v>
      </c>
    </row>
    <row r="2004" spans="1:21" ht="14.4" customHeight="1" x14ac:dyDescent="0.3">
      <c r="A2004" s="660">
        <v>11</v>
      </c>
      <c r="B2004" s="661" t="s">
        <v>578</v>
      </c>
      <c r="C2004" s="661">
        <v>89301112</v>
      </c>
      <c r="D2004" s="740" t="s">
        <v>4351</v>
      </c>
      <c r="E2004" s="741" t="s">
        <v>2645</v>
      </c>
      <c r="F2004" s="661" t="s">
        <v>2621</v>
      </c>
      <c r="G2004" s="661" t="s">
        <v>2674</v>
      </c>
      <c r="H2004" s="661" t="s">
        <v>579</v>
      </c>
      <c r="I2004" s="661" t="s">
        <v>736</v>
      </c>
      <c r="J2004" s="661" t="s">
        <v>2675</v>
      </c>
      <c r="K2004" s="661" t="s">
        <v>2676</v>
      </c>
      <c r="L2004" s="662">
        <v>0</v>
      </c>
      <c r="M2004" s="662">
        <v>0</v>
      </c>
      <c r="N2004" s="661">
        <v>22</v>
      </c>
      <c r="O2004" s="742">
        <v>11</v>
      </c>
      <c r="P2004" s="662">
        <v>0</v>
      </c>
      <c r="Q2004" s="677"/>
      <c r="R2004" s="661">
        <v>15</v>
      </c>
      <c r="S2004" s="677">
        <v>0.68181818181818177</v>
      </c>
      <c r="T2004" s="742">
        <v>7</v>
      </c>
      <c r="U2004" s="700">
        <v>0.63636363636363635</v>
      </c>
    </row>
    <row r="2005" spans="1:21" ht="14.4" customHeight="1" x14ac:dyDescent="0.3">
      <c r="A2005" s="660">
        <v>11</v>
      </c>
      <c r="B2005" s="661" t="s">
        <v>578</v>
      </c>
      <c r="C2005" s="661">
        <v>89301112</v>
      </c>
      <c r="D2005" s="740" t="s">
        <v>4351</v>
      </c>
      <c r="E2005" s="741" t="s">
        <v>2645</v>
      </c>
      <c r="F2005" s="661" t="s">
        <v>2621</v>
      </c>
      <c r="G2005" s="661" t="s">
        <v>4245</v>
      </c>
      <c r="H2005" s="661" t="s">
        <v>579</v>
      </c>
      <c r="I2005" s="661" t="s">
        <v>1648</v>
      </c>
      <c r="J2005" s="661" t="s">
        <v>1649</v>
      </c>
      <c r="K2005" s="661" t="s">
        <v>4246</v>
      </c>
      <c r="L2005" s="662">
        <v>472.71</v>
      </c>
      <c r="M2005" s="662">
        <v>472.71</v>
      </c>
      <c r="N2005" s="661">
        <v>1</v>
      </c>
      <c r="O2005" s="742">
        <v>0.5</v>
      </c>
      <c r="P2005" s="662">
        <v>472.71</v>
      </c>
      <c r="Q2005" s="677">
        <v>1</v>
      </c>
      <c r="R2005" s="661">
        <v>1</v>
      </c>
      <c r="S2005" s="677">
        <v>1</v>
      </c>
      <c r="T2005" s="742">
        <v>0.5</v>
      </c>
      <c r="U2005" s="700">
        <v>1</v>
      </c>
    </row>
    <row r="2006" spans="1:21" ht="14.4" customHeight="1" x14ac:dyDescent="0.3">
      <c r="A2006" s="660">
        <v>11</v>
      </c>
      <c r="B2006" s="661" t="s">
        <v>578</v>
      </c>
      <c r="C2006" s="661">
        <v>89301112</v>
      </c>
      <c r="D2006" s="740" t="s">
        <v>4351</v>
      </c>
      <c r="E2006" s="741" t="s">
        <v>2645</v>
      </c>
      <c r="F2006" s="661" t="s">
        <v>2621</v>
      </c>
      <c r="G2006" s="661" t="s">
        <v>3297</v>
      </c>
      <c r="H2006" s="661" t="s">
        <v>579</v>
      </c>
      <c r="I2006" s="661" t="s">
        <v>3445</v>
      </c>
      <c r="J2006" s="661" t="s">
        <v>1021</v>
      </c>
      <c r="K2006" s="661" t="s">
        <v>2983</v>
      </c>
      <c r="L2006" s="662">
        <v>0</v>
      </c>
      <c r="M2006" s="662">
        <v>0</v>
      </c>
      <c r="N2006" s="661">
        <v>1</v>
      </c>
      <c r="O2006" s="742">
        <v>0.5</v>
      </c>
      <c r="P2006" s="662"/>
      <c r="Q2006" s="677"/>
      <c r="R2006" s="661"/>
      <c r="S2006" s="677">
        <v>0</v>
      </c>
      <c r="T2006" s="742"/>
      <c r="U2006" s="700">
        <v>0</v>
      </c>
    </row>
    <row r="2007" spans="1:21" ht="14.4" customHeight="1" x14ac:dyDescent="0.3">
      <c r="A2007" s="660">
        <v>11</v>
      </c>
      <c r="B2007" s="661" t="s">
        <v>578</v>
      </c>
      <c r="C2007" s="661">
        <v>89301112</v>
      </c>
      <c r="D2007" s="740" t="s">
        <v>4351</v>
      </c>
      <c r="E2007" s="741" t="s">
        <v>2645</v>
      </c>
      <c r="F2007" s="661" t="s">
        <v>2621</v>
      </c>
      <c r="G2007" s="661" t="s">
        <v>3297</v>
      </c>
      <c r="H2007" s="661" t="s">
        <v>579</v>
      </c>
      <c r="I2007" s="661" t="s">
        <v>1020</v>
      </c>
      <c r="J2007" s="661" t="s">
        <v>1021</v>
      </c>
      <c r="K2007" s="661" t="s">
        <v>1022</v>
      </c>
      <c r="L2007" s="662">
        <v>64.13</v>
      </c>
      <c r="M2007" s="662">
        <v>64.13</v>
      </c>
      <c r="N2007" s="661">
        <v>1</v>
      </c>
      <c r="O2007" s="742">
        <v>1</v>
      </c>
      <c r="P2007" s="662">
        <v>64.13</v>
      </c>
      <c r="Q2007" s="677">
        <v>1</v>
      </c>
      <c r="R2007" s="661">
        <v>1</v>
      </c>
      <c r="S2007" s="677">
        <v>1</v>
      </c>
      <c r="T2007" s="742">
        <v>1</v>
      </c>
      <c r="U2007" s="700">
        <v>1</v>
      </c>
    </row>
    <row r="2008" spans="1:21" ht="14.4" customHeight="1" x14ac:dyDescent="0.3">
      <c r="A2008" s="660">
        <v>11</v>
      </c>
      <c r="B2008" s="661" t="s">
        <v>578</v>
      </c>
      <c r="C2008" s="661">
        <v>89301112</v>
      </c>
      <c r="D2008" s="740" t="s">
        <v>4351</v>
      </c>
      <c r="E2008" s="741" t="s">
        <v>2645</v>
      </c>
      <c r="F2008" s="661" t="s">
        <v>2621</v>
      </c>
      <c r="G2008" s="661" t="s">
        <v>3297</v>
      </c>
      <c r="H2008" s="661" t="s">
        <v>579</v>
      </c>
      <c r="I2008" s="661" t="s">
        <v>3298</v>
      </c>
      <c r="J2008" s="661" t="s">
        <v>3299</v>
      </c>
      <c r="K2008" s="661" t="s">
        <v>2486</v>
      </c>
      <c r="L2008" s="662">
        <v>85.49</v>
      </c>
      <c r="M2008" s="662">
        <v>85.49</v>
      </c>
      <c r="N2008" s="661">
        <v>1</v>
      </c>
      <c r="O2008" s="742">
        <v>0.5</v>
      </c>
      <c r="P2008" s="662"/>
      <c r="Q2008" s="677">
        <v>0</v>
      </c>
      <c r="R2008" s="661"/>
      <c r="S2008" s="677">
        <v>0</v>
      </c>
      <c r="T2008" s="742"/>
      <c r="U2008" s="700">
        <v>0</v>
      </c>
    </row>
    <row r="2009" spans="1:21" ht="14.4" customHeight="1" x14ac:dyDescent="0.3">
      <c r="A2009" s="660">
        <v>11</v>
      </c>
      <c r="B2009" s="661" t="s">
        <v>578</v>
      </c>
      <c r="C2009" s="661">
        <v>89301112</v>
      </c>
      <c r="D2009" s="740" t="s">
        <v>4351</v>
      </c>
      <c r="E2009" s="741" t="s">
        <v>2645</v>
      </c>
      <c r="F2009" s="661" t="s">
        <v>2621</v>
      </c>
      <c r="G2009" s="661" t="s">
        <v>2713</v>
      </c>
      <c r="H2009" s="661" t="s">
        <v>1059</v>
      </c>
      <c r="I2009" s="661" t="s">
        <v>2773</v>
      </c>
      <c r="J2009" s="661" t="s">
        <v>2774</v>
      </c>
      <c r="K2009" s="661" t="s">
        <v>2775</v>
      </c>
      <c r="L2009" s="662">
        <v>32.74</v>
      </c>
      <c r="M2009" s="662">
        <v>32.74</v>
      </c>
      <c r="N2009" s="661">
        <v>1</v>
      </c>
      <c r="O2009" s="742">
        <v>1</v>
      </c>
      <c r="P2009" s="662"/>
      <c r="Q2009" s="677">
        <v>0</v>
      </c>
      <c r="R2009" s="661"/>
      <c r="S2009" s="677">
        <v>0</v>
      </c>
      <c r="T2009" s="742"/>
      <c r="U2009" s="700">
        <v>0</v>
      </c>
    </row>
    <row r="2010" spans="1:21" ht="14.4" customHeight="1" x14ac:dyDescent="0.3">
      <c r="A2010" s="660">
        <v>11</v>
      </c>
      <c r="B2010" s="661" t="s">
        <v>578</v>
      </c>
      <c r="C2010" s="661">
        <v>89301112</v>
      </c>
      <c r="D2010" s="740" t="s">
        <v>4351</v>
      </c>
      <c r="E2010" s="741" t="s">
        <v>2645</v>
      </c>
      <c r="F2010" s="661" t="s">
        <v>2621</v>
      </c>
      <c r="G2010" s="661" t="s">
        <v>2713</v>
      </c>
      <c r="H2010" s="661" t="s">
        <v>1059</v>
      </c>
      <c r="I2010" s="661" t="s">
        <v>1514</v>
      </c>
      <c r="J2010" s="661" t="s">
        <v>1515</v>
      </c>
      <c r="K2010" s="661" t="s">
        <v>1516</v>
      </c>
      <c r="L2010" s="662">
        <v>32.74</v>
      </c>
      <c r="M2010" s="662">
        <v>229.18</v>
      </c>
      <c r="N2010" s="661">
        <v>7</v>
      </c>
      <c r="O2010" s="742">
        <v>5</v>
      </c>
      <c r="P2010" s="662">
        <v>98.22</v>
      </c>
      <c r="Q2010" s="677">
        <v>0.42857142857142855</v>
      </c>
      <c r="R2010" s="661">
        <v>3</v>
      </c>
      <c r="S2010" s="677">
        <v>0.42857142857142855</v>
      </c>
      <c r="T2010" s="742">
        <v>1.5</v>
      </c>
      <c r="U2010" s="700">
        <v>0.3</v>
      </c>
    </row>
    <row r="2011" spans="1:21" ht="14.4" customHeight="1" x14ac:dyDescent="0.3">
      <c r="A2011" s="660">
        <v>11</v>
      </c>
      <c r="B2011" s="661" t="s">
        <v>578</v>
      </c>
      <c r="C2011" s="661">
        <v>89301112</v>
      </c>
      <c r="D2011" s="740" t="s">
        <v>4351</v>
      </c>
      <c r="E2011" s="741" t="s">
        <v>2645</v>
      </c>
      <c r="F2011" s="661" t="s">
        <v>2621</v>
      </c>
      <c r="G2011" s="661" t="s">
        <v>2713</v>
      </c>
      <c r="H2011" s="661" t="s">
        <v>1059</v>
      </c>
      <c r="I2011" s="661" t="s">
        <v>2714</v>
      </c>
      <c r="J2011" s="661" t="s">
        <v>2715</v>
      </c>
      <c r="K2011" s="661" t="s">
        <v>2716</v>
      </c>
      <c r="L2011" s="662">
        <v>147.36000000000001</v>
      </c>
      <c r="M2011" s="662">
        <v>147.36000000000001</v>
      </c>
      <c r="N2011" s="661">
        <v>1</v>
      </c>
      <c r="O2011" s="742">
        <v>1</v>
      </c>
      <c r="P2011" s="662"/>
      <c r="Q2011" s="677">
        <v>0</v>
      </c>
      <c r="R2011" s="661"/>
      <c r="S2011" s="677">
        <v>0</v>
      </c>
      <c r="T2011" s="742"/>
      <c r="U2011" s="700">
        <v>0</v>
      </c>
    </row>
    <row r="2012" spans="1:21" ht="14.4" customHeight="1" x14ac:dyDescent="0.3">
      <c r="A2012" s="660">
        <v>11</v>
      </c>
      <c r="B2012" s="661" t="s">
        <v>578</v>
      </c>
      <c r="C2012" s="661">
        <v>89301112</v>
      </c>
      <c r="D2012" s="740" t="s">
        <v>4351</v>
      </c>
      <c r="E2012" s="741" t="s">
        <v>2645</v>
      </c>
      <c r="F2012" s="661" t="s">
        <v>2621</v>
      </c>
      <c r="G2012" s="661" t="s">
        <v>2713</v>
      </c>
      <c r="H2012" s="661" t="s">
        <v>579</v>
      </c>
      <c r="I2012" s="661" t="s">
        <v>3446</v>
      </c>
      <c r="J2012" s="661" t="s">
        <v>3301</v>
      </c>
      <c r="K2012" s="661" t="s">
        <v>2894</v>
      </c>
      <c r="L2012" s="662">
        <v>314.33999999999997</v>
      </c>
      <c r="M2012" s="662">
        <v>314.33999999999997</v>
      </c>
      <c r="N2012" s="661">
        <v>1</v>
      </c>
      <c r="O2012" s="742">
        <v>0.5</v>
      </c>
      <c r="P2012" s="662">
        <v>314.33999999999997</v>
      </c>
      <c r="Q2012" s="677">
        <v>1</v>
      </c>
      <c r="R2012" s="661">
        <v>1</v>
      </c>
      <c r="S2012" s="677">
        <v>1</v>
      </c>
      <c r="T2012" s="742">
        <v>0.5</v>
      </c>
      <c r="U2012" s="700">
        <v>1</v>
      </c>
    </row>
    <row r="2013" spans="1:21" ht="14.4" customHeight="1" x14ac:dyDescent="0.3">
      <c r="A2013" s="660">
        <v>11</v>
      </c>
      <c r="B2013" s="661" t="s">
        <v>578</v>
      </c>
      <c r="C2013" s="661">
        <v>89301112</v>
      </c>
      <c r="D2013" s="740" t="s">
        <v>4351</v>
      </c>
      <c r="E2013" s="741" t="s">
        <v>2645</v>
      </c>
      <c r="F2013" s="661" t="s">
        <v>2621</v>
      </c>
      <c r="G2013" s="661" t="s">
        <v>2713</v>
      </c>
      <c r="H2013" s="661" t="s">
        <v>1059</v>
      </c>
      <c r="I2013" s="661" t="s">
        <v>1525</v>
      </c>
      <c r="J2013" s="661" t="s">
        <v>1112</v>
      </c>
      <c r="K2013" s="661" t="s">
        <v>2548</v>
      </c>
      <c r="L2013" s="662">
        <v>32.74</v>
      </c>
      <c r="M2013" s="662">
        <v>65.48</v>
      </c>
      <c r="N2013" s="661">
        <v>2</v>
      </c>
      <c r="O2013" s="742">
        <v>1.5</v>
      </c>
      <c r="P2013" s="662">
        <v>32.74</v>
      </c>
      <c r="Q2013" s="677">
        <v>0.5</v>
      </c>
      <c r="R2013" s="661">
        <v>1</v>
      </c>
      <c r="S2013" s="677">
        <v>0.5</v>
      </c>
      <c r="T2013" s="742">
        <v>0.5</v>
      </c>
      <c r="U2013" s="700">
        <v>0.33333333333333331</v>
      </c>
    </row>
    <row r="2014" spans="1:21" ht="14.4" customHeight="1" x14ac:dyDescent="0.3">
      <c r="A2014" s="660">
        <v>11</v>
      </c>
      <c r="B2014" s="661" t="s">
        <v>578</v>
      </c>
      <c r="C2014" s="661">
        <v>89301112</v>
      </c>
      <c r="D2014" s="740" t="s">
        <v>4351</v>
      </c>
      <c r="E2014" s="741" t="s">
        <v>2645</v>
      </c>
      <c r="F2014" s="661" t="s">
        <v>2621</v>
      </c>
      <c r="G2014" s="661" t="s">
        <v>2713</v>
      </c>
      <c r="H2014" s="661" t="s">
        <v>1059</v>
      </c>
      <c r="I2014" s="661" t="s">
        <v>1111</v>
      </c>
      <c r="J2014" s="661" t="s">
        <v>1112</v>
      </c>
      <c r="K2014" s="661" t="s">
        <v>2507</v>
      </c>
      <c r="L2014" s="662">
        <v>98.23</v>
      </c>
      <c r="M2014" s="662">
        <v>392.92</v>
      </c>
      <c r="N2014" s="661">
        <v>4</v>
      </c>
      <c r="O2014" s="742">
        <v>3</v>
      </c>
      <c r="P2014" s="662">
        <v>294.69</v>
      </c>
      <c r="Q2014" s="677">
        <v>0.75</v>
      </c>
      <c r="R2014" s="661">
        <v>3</v>
      </c>
      <c r="S2014" s="677">
        <v>0.75</v>
      </c>
      <c r="T2014" s="742">
        <v>2.5</v>
      </c>
      <c r="U2014" s="700">
        <v>0.83333333333333337</v>
      </c>
    </row>
    <row r="2015" spans="1:21" ht="14.4" customHeight="1" x14ac:dyDescent="0.3">
      <c r="A2015" s="660">
        <v>11</v>
      </c>
      <c r="B2015" s="661" t="s">
        <v>578</v>
      </c>
      <c r="C2015" s="661">
        <v>89301112</v>
      </c>
      <c r="D2015" s="740" t="s">
        <v>4351</v>
      </c>
      <c r="E2015" s="741" t="s">
        <v>2645</v>
      </c>
      <c r="F2015" s="661" t="s">
        <v>2621</v>
      </c>
      <c r="G2015" s="661" t="s">
        <v>2713</v>
      </c>
      <c r="H2015" s="661" t="s">
        <v>1059</v>
      </c>
      <c r="I2015" s="661" t="s">
        <v>1812</v>
      </c>
      <c r="J2015" s="661" t="s">
        <v>1112</v>
      </c>
      <c r="K2015" s="661" t="s">
        <v>2582</v>
      </c>
      <c r="L2015" s="662">
        <v>163.72999999999999</v>
      </c>
      <c r="M2015" s="662">
        <v>163.72999999999999</v>
      </c>
      <c r="N2015" s="661">
        <v>1</v>
      </c>
      <c r="O2015" s="742">
        <v>1</v>
      </c>
      <c r="P2015" s="662">
        <v>163.72999999999999</v>
      </c>
      <c r="Q2015" s="677">
        <v>1</v>
      </c>
      <c r="R2015" s="661">
        <v>1</v>
      </c>
      <c r="S2015" s="677">
        <v>1</v>
      </c>
      <c r="T2015" s="742">
        <v>1</v>
      </c>
      <c r="U2015" s="700">
        <v>1</v>
      </c>
    </row>
    <row r="2016" spans="1:21" ht="14.4" customHeight="1" x14ac:dyDescent="0.3">
      <c r="A2016" s="660">
        <v>11</v>
      </c>
      <c r="B2016" s="661" t="s">
        <v>578</v>
      </c>
      <c r="C2016" s="661">
        <v>89301112</v>
      </c>
      <c r="D2016" s="740" t="s">
        <v>4351</v>
      </c>
      <c r="E2016" s="741" t="s">
        <v>2645</v>
      </c>
      <c r="F2016" s="661" t="s">
        <v>2621</v>
      </c>
      <c r="G2016" s="661" t="s">
        <v>2713</v>
      </c>
      <c r="H2016" s="661" t="s">
        <v>1059</v>
      </c>
      <c r="I2016" s="661" t="s">
        <v>2893</v>
      </c>
      <c r="J2016" s="661" t="s">
        <v>2774</v>
      </c>
      <c r="K2016" s="661" t="s">
        <v>2894</v>
      </c>
      <c r="L2016" s="662">
        <v>314.33999999999997</v>
      </c>
      <c r="M2016" s="662">
        <v>314.33999999999997</v>
      </c>
      <c r="N2016" s="661">
        <v>1</v>
      </c>
      <c r="O2016" s="742">
        <v>1</v>
      </c>
      <c r="P2016" s="662"/>
      <c r="Q2016" s="677">
        <v>0</v>
      </c>
      <c r="R2016" s="661"/>
      <c r="S2016" s="677">
        <v>0</v>
      </c>
      <c r="T2016" s="742"/>
      <c r="U2016" s="700">
        <v>0</v>
      </c>
    </row>
    <row r="2017" spans="1:21" ht="14.4" customHeight="1" x14ac:dyDescent="0.3">
      <c r="A2017" s="660">
        <v>11</v>
      </c>
      <c r="B2017" s="661" t="s">
        <v>578</v>
      </c>
      <c r="C2017" s="661">
        <v>89301112</v>
      </c>
      <c r="D2017" s="740" t="s">
        <v>4351</v>
      </c>
      <c r="E2017" s="741" t="s">
        <v>2645</v>
      </c>
      <c r="F2017" s="661" t="s">
        <v>2621</v>
      </c>
      <c r="G2017" s="661" t="s">
        <v>2848</v>
      </c>
      <c r="H2017" s="661" t="s">
        <v>579</v>
      </c>
      <c r="I2017" s="661" t="s">
        <v>2849</v>
      </c>
      <c r="J2017" s="661" t="s">
        <v>2850</v>
      </c>
      <c r="K2017" s="661" t="s">
        <v>881</v>
      </c>
      <c r="L2017" s="662">
        <v>154.33000000000001</v>
      </c>
      <c r="M2017" s="662">
        <v>154.33000000000001</v>
      </c>
      <c r="N2017" s="661">
        <v>1</v>
      </c>
      <c r="O2017" s="742">
        <v>0.5</v>
      </c>
      <c r="P2017" s="662">
        <v>154.33000000000001</v>
      </c>
      <c r="Q2017" s="677">
        <v>1</v>
      </c>
      <c r="R2017" s="661">
        <v>1</v>
      </c>
      <c r="S2017" s="677">
        <v>1</v>
      </c>
      <c r="T2017" s="742">
        <v>0.5</v>
      </c>
      <c r="U2017" s="700">
        <v>1</v>
      </c>
    </row>
    <row r="2018" spans="1:21" ht="14.4" customHeight="1" x14ac:dyDescent="0.3">
      <c r="A2018" s="660">
        <v>11</v>
      </c>
      <c r="B2018" s="661" t="s">
        <v>578</v>
      </c>
      <c r="C2018" s="661">
        <v>89301112</v>
      </c>
      <c r="D2018" s="740" t="s">
        <v>4351</v>
      </c>
      <c r="E2018" s="741" t="s">
        <v>2645</v>
      </c>
      <c r="F2018" s="661" t="s">
        <v>2621</v>
      </c>
      <c r="G2018" s="661" t="s">
        <v>4247</v>
      </c>
      <c r="H2018" s="661" t="s">
        <v>579</v>
      </c>
      <c r="I2018" s="661" t="s">
        <v>1741</v>
      </c>
      <c r="J2018" s="661" t="s">
        <v>4248</v>
      </c>
      <c r="K2018" s="661" t="s">
        <v>4228</v>
      </c>
      <c r="L2018" s="662">
        <v>17.53</v>
      </c>
      <c r="M2018" s="662">
        <v>17.53</v>
      </c>
      <c r="N2018" s="661">
        <v>1</v>
      </c>
      <c r="O2018" s="742">
        <v>0.5</v>
      </c>
      <c r="P2018" s="662"/>
      <c r="Q2018" s="677">
        <v>0</v>
      </c>
      <c r="R2018" s="661"/>
      <c r="S2018" s="677">
        <v>0</v>
      </c>
      <c r="T2018" s="742"/>
      <c r="U2018" s="700">
        <v>0</v>
      </c>
    </row>
    <row r="2019" spans="1:21" ht="14.4" customHeight="1" x14ac:dyDescent="0.3">
      <c r="A2019" s="660">
        <v>11</v>
      </c>
      <c r="B2019" s="661" t="s">
        <v>578</v>
      </c>
      <c r="C2019" s="661">
        <v>89301112</v>
      </c>
      <c r="D2019" s="740" t="s">
        <v>4351</v>
      </c>
      <c r="E2019" s="741" t="s">
        <v>2645</v>
      </c>
      <c r="F2019" s="661" t="s">
        <v>2621</v>
      </c>
      <c r="G2019" s="661" t="s">
        <v>2750</v>
      </c>
      <c r="H2019" s="661" t="s">
        <v>579</v>
      </c>
      <c r="I2019" s="661" t="s">
        <v>4249</v>
      </c>
      <c r="J2019" s="661" t="s">
        <v>802</v>
      </c>
      <c r="K2019" s="661" t="s">
        <v>982</v>
      </c>
      <c r="L2019" s="662">
        <v>0</v>
      </c>
      <c r="M2019" s="662">
        <v>0</v>
      </c>
      <c r="N2019" s="661">
        <v>1</v>
      </c>
      <c r="O2019" s="742">
        <v>1</v>
      </c>
      <c r="P2019" s="662">
        <v>0</v>
      </c>
      <c r="Q2019" s="677"/>
      <c r="R2019" s="661">
        <v>1</v>
      </c>
      <c r="S2019" s="677">
        <v>1</v>
      </c>
      <c r="T2019" s="742">
        <v>1</v>
      </c>
      <c r="U2019" s="700">
        <v>1</v>
      </c>
    </row>
    <row r="2020" spans="1:21" ht="14.4" customHeight="1" x14ac:dyDescent="0.3">
      <c r="A2020" s="660">
        <v>11</v>
      </c>
      <c r="B2020" s="661" t="s">
        <v>578</v>
      </c>
      <c r="C2020" s="661">
        <v>89301112</v>
      </c>
      <c r="D2020" s="740" t="s">
        <v>4351</v>
      </c>
      <c r="E2020" s="741" t="s">
        <v>2645</v>
      </c>
      <c r="F2020" s="661" t="s">
        <v>2621</v>
      </c>
      <c r="G2020" s="661" t="s">
        <v>2750</v>
      </c>
      <c r="H2020" s="661" t="s">
        <v>579</v>
      </c>
      <c r="I2020" s="661" t="s">
        <v>1057</v>
      </c>
      <c r="J2020" s="661" t="s">
        <v>1058</v>
      </c>
      <c r="K2020" s="661" t="s">
        <v>982</v>
      </c>
      <c r="L2020" s="662">
        <v>0</v>
      </c>
      <c r="M2020" s="662">
        <v>0</v>
      </c>
      <c r="N2020" s="661">
        <v>2</v>
      </c>
      <c r="O2020" s="742">
        <v>2</v>
      </c>
      <c r="P2020" s="662">
        <v>0</v>
      </c>
      <c r="Q2020" s="677"/>
      <c r="R2020" s="661">
        <v>2</v>
      </c>
      <c r="S2020" s="677">
        <v>1</v>
      </c>
      <c r="T2020" s="742">
        <v>2</v>
      </c>
      <c r="U2020" s="700">
        <v>1</v>
      </c>
    </row>
    <row r="2021" spans="1:21" ht="14.4" customHeight="1" x14ac:dyDescent="0.3">
      <c r="A2021" s="660">
        <v>11</v>
      </c>
      <c r="B2021" s="661" t="s">
        <v>578</v>
      </c>
      <c r="C2021" s="661">
        <v>89301112</v>
      </c>
      <c r="D2021" s="740" t="s">
        <v>4351</v>
      </c>
      <c r="E2021" s="741" t="s">
        <v>2645</v>
      </c>
      <c r="F2021" s="661" t="s">
        <v>2621</v>
      </c>
      <c r="G2021" s="661" t="s">
        <v>4250</v>
      </c>
      <c r="H2021" s="661" t="s">
        <v>579</v>
      </c>
      <c r="I2021" s="661" t="s">
        <v>2113</v>
      </c>
      <c r="J2021" s="661" t="s">
        <v>2114</v>
      </c>
      <c r="K2021" s="661" t="s">
        <v>4251</v>
      </c>
      <c r="L2021" s="662">
        <v>224.86</v>
      </c>
      <c r="M2021" s="662">
        <v>224.86</v>
      </c>
      <c r="N2021" s="661">
        <v>1</v>
      </c>
      <c r="O2021" s="742">
        <v>0.5</v>
      </c>
      <c r="P2021" s="662">
        <v>224.86</v>
      </c>
      <c r="Q2021" s="677">
        <v>1</v>
      </c>
      <c r="R2021" s="661">
        <v>1</v>
      </c>
      <c r="S2021" s="677">
        <v>1</v>
      </c>
      <c r="T2021" s="742">
        <v>0.5</v>
      </c>
      <c r="U2021" s="700">
        <v>1</v>
      </c>
    </row>
    <row r="2022" spans="1:21" ht="14.4" customHeight="1" x14ac:dyDescent="0.3">
      <c r="A2022" s="660">
        <v>11</v>
      </c>
      <c r="B2022" s="661" t="s">
        <v>578</v>
      </c>
      <c r="C2022" s="661">
        <v>89301112</v>
      </c>
      <c r="D2022" s="740" t="s">
        <v>4351</v>
      </c>
      <c r="E2022" s="741" t="s">
        <v>2645</v>
      </c>
      <c r="F2022" s="661" t="s">
        <v>2622</v>
      </c>
      <c r="G2022" s="661" t="s">
        <v>3026</v>
      </c>
      <c r="H2022" s="661" t="s">
        <v>579</v>
      </c>
      <c r="I2022" s="661" t="s">
        <v>4252</v>
      </c>
      <c r="J2022" s="661" t="s">
        <v>4253</v>
      </c>
      <c r="K2022" s="661" t="s">
        <v>4254</v>
      </c>
      <c r="L2022" s="662">
        <v>410</v>
      </c>
      <c r="M2022" s="662">
        <v>410</v>
      </c>
      <c r="N2022" s="661">
        <v>1</v>
      </c>
      <c r="O2022" s="742">
        <v>1</v>
      </c>
      <c r="P2022" s="662">
        <v>410</v>
      </c>
      <c r="Q2022" s="677">
        <v>1</v>
      </c>
      <c r="R2022" s="661">
        <v>1</v>
      </c>
      <c r="S2022" s="677">
        <v>1</v>
      </c>
      <c r="T2022" s="742">
        <v>1</v>
      </c>
      <c r="U2022" s="700">
        <v>1</v>
      </c>
    </row>
    <row r="2023" spans="1:21" ht="14.4" customHeight="1" x14ac:dyDescent="0.3">
      <c r="A2023" s="660">
        <v>11</v>
      </c>
      <c r="B2023" s="661" t="s">
        <v>578</v>
      </c>
      <c r="C2023" s="661">
        <v>89301112</v>
      </c>
      <c r="D2023" s="740" t="s">
        <v>4351</v>
      </c>
      <c r="E2023" s="741" t="s">
        <v>2645</v>
      </c>
      <c r="F2023" s="661" t="s">
        <v>2622</v>
      </c>
      <c r="G2023" s="661" t="s">
        <v>2895</v>
      </c>
      <c r="H2023" s="661" t="s">
        <v>579</v>
      </c>
      <c r="I2023" s="661" t="s">
        <v>3033</v>
      </c>
      <c r="J2023" s="661" t="s">
        <v>3034</v>
      </c>
      <c r="K2023" s="661"/>
      <c r="L2023" s="662">
        <v>0</v>
      </c>
      <c r="M2023" s="662">
        <v>0</v>
      </c>
      <c r="N2023" s="661">
        <v>2</v>
      </c>
      <c r="O2023" s="742">
        <v>2</v>
      </c>
      <c r="P2023" s="662"/>
      <c r="Q2023" s="677"/>
      <c r="R2023" s="661"/>
      <c r="S2023" s="677">
        <v>0</v>
      </c>
      <c r="T2023" s="742"/>
      <c r="U2023" s="700">
        <v>0</v>
      </c>
    </row>
    <row r="2024" spans="1:21" ht="14.4" customHeight="1" x14ac:dyDescent="0.3">
      <c r="A2024" s="660">
        <v>11</v>
      </c>
      <c r="B2024" s="661" t="s">
        <v>578</v>
      </c>
      <c r="C2024" s="661">
        <v>89301112</v>
      </c>
      <c r="D2024" s="740" t="s">
        <v>4351</v>
      </c>
      <c r="E2024" s="741" t="s">
        <v>2645</v>
      </c>
      <c r="F2024" s="661" t="s">
        <v>2622</v>
      </c>
      <c r="G2024" s="661" t="s">
        <v>2895</v>
      </c>
      <c r="H2024" s="661" t="s">
        <v>579</v>
      </c>
      <c r="I2024" s="661" t="s">
        <v>2896</v>
      </c>
      <c r="J2024" s="661" t="s">
        <v>2897</v>
      </c>
      <c r="K2024" s="661" t="s">
        <v>2898</v>
      </c>
      <c r="L2024" s="662">
        <v>0</v>
      </c>
      <c r="M2024" s="662">
        <v>0</v>
      </c>
      <c r="N2024" s="661">
        <v>30</v>
      </c>
      <c r="O2024" s="742">
        <v>30</v>
      </c>
      <c r="P2024" s="662"/>
      <c r="Q2024" s="677"/>
      <c r="R2024" s="661"/>
      <c r="S2024" s="677">
        <v>0</v>
      </c>
      <c r="T2024" s="742"/>
      <c r="U2024" s="700">
        <v>0</v>
      </c>
    </row>
    <row r="2025" spans="1:21" ht="14.4" customHeight="1" x14ac:dyDescent="0.3">
      <c r="A2025" s="660">
        <v>11</v>
      </c>
      <c r="B2025" s="661" t="s">
        <v>578</v>
      </c>
      <c r="C2025" s="661">
        <v>89301112</v>
      </c>
      <c r="D2025" s="740" t="s">
        <v>4351</v>
      </c>
      <c r="E2025" s="741" t="s">
        <v>2645</v>
      </c>
      <c r="F2025" s="661" t="s">
        <v>2622</v>
      </c>
      <c r="G2025" s="661" t="s">
        <v>2895</v>
      </c>
      <c r="H2025" s="661" t="s">
        <v>579</v>
      </c>
      <c r="I2025" s="661" t="s">
        <v>3038</v>
      </c>
      <c r="J2025" s="661" t="s">
        <v>3039</v>
      </c>
      <c r="K2025" s="661" t="s">
        <v>3040</v>
      </c>
      <c r="L2025" s="662">
        <v>0</v>
      </c>
      <c r="M2025" s="662">
        <v>0</v>
      </c>
      <c r="N2025" s="661">
        <v>1</v>
      </c>
      <c r="O2025" s="742">
        <v>1</v>
      </c>
      <c r="P2025" s="662"/>
      <c r="Q2025" s="677"/>
      <c r="R2025" s="661"/>
      <c r="S2025" s="677">
        <v>0</v>
      </c>
      <c r="T2025" s="742"/>
      <c r="U2025" s="700">
        <v>0</v>
      </c>
    </row>
    <row r="2026" spans="1:21" ht="14.4" customHeight="1" x14ac:dyDescent="0.3">
      <c r="A2026" s="660">
        <v>11</v>
      </c>
      <c r="B2026" s="661" t="s">
        <v>578</v>
      </c>
      <c r="C2026" s="661">
        <v>89301112</v>
      </c>
      <c r="D2026" s="740" t="s">
        <v>4351</v>
      </c>
      <c r="E2026" s="741" t="s">
        <v>2645</v>
      </c>
      <c r="F2026" s="661" t="s">
        <v>2622</v>
      </c>
      <c r="G2026" s="661" t="s">
        <v>2895</v>
      </c>
      <c r="H2026" s="661" t="s">
        <v>579</v>
      </c>
      <c r="I2026" s="661" t="s">
        <v>3519</v>
      </c>
      <c r="J2026" s="661" t="s">
        <v>3520</v>
      </c>
      <c r="K2026" s="661" t="s">
        <v>3040</v>
      </c>
      <c r="L2026" s="662">
        <v>0</v>
      </c>
      <c r="M2026" s="662">
        <v>0</v>
      </c>
      <c r="N2026" s="661">
        <v>2</v>
      </c>
      <c r="O2026" s="742">
        <v>2</v>
      </c>
      <c r="P2026" s="662"/>
      <c r="Q2026" s="677"/>
      <c r="R2026" s="661"/>
      <c r="S2026" s="677">
        <v>0</v>
      </c>
      <c r="T2026" s="742"/>
      <c r="U2026" s="700">
        <v>0</v>
      </c>
    </row>
    <row r="2027" spans="1:21" ht="14.4" customHeight="1" x14ac:dyDescent="0.3">
      <c r="A2027" s="660">
        <v>11</v>
      </c>
      <c r="B2027" s="661" t="s">
        <v>578</v>
      </c>
      <c r="C2027" s="661">
        <v>89301112</v>
      </c>
      <c r="D2027" s="740" t="s">
        <v>4351</v>
      </c>
      <c r="E2027" s="741" t="s">
        <v>2645</v>
      </c>
      <c r="F2027" s="661" t="s">
        <v>2622</v>
      </c>
      <c r="G2027" s="661" t="s">
        <v>2899</v>
      </c>
      <c r="H2027" s="661" t="s">
        <v>579</v>
      </c>
      <c r="I2027" s="661" t="s">
        <v>2900</v>
      </c>
      <c r="J2027" s="661" t="s">
        <v>2901</v>
      </c>
      <c r="K2027" s="661" t="s">
        <v>2902</v>
      </c>
      <c r="L2027" s="662">
        <v>186.96</v>
      </c>
      <c r="M2027" s="662">
        <v>186.96</v>
      </c>
      <c r="N2027" s="661">
        <v>1</v>
      </c>
      <c r="O2027" s="742">
        <v>1</v>
      </c>
      <c r="P2027" s="662">
        <v>186.96</v>
      </c>
      <c r="Q2027" s="677">
        <v>1</v>
      </c>
      <c r="R2027" s="661">
        <v>1</v>
      </c>
      <c r="S2027" s="677">
        <v>1</v>
      </c>
      <c r="T2027" s="742">
        <v>1</v>
      </c>
      <c r="U2027" s="700">
        <v>1</v>
      </c>
    </row>
    <row r="2028" spans="1:21" ht="14.4" customHeight="1" x14ac:dyDescent="0.3">
      <c r="A2028" s="660">
        <v>11</v>
      </c>
      <c r="B2028" s="661" t="s">
        <v>578</v>
      </c>
      <c r="C2028" s="661">
        <v>89301112</v>
      </c>
      <c r="D2028" s="740" t="s">
        <v>4351</v>
      </c>
      <c r="E2028" s="741" t="s">
        <v>2645</v>
      </c>
      <c r="F2028" s="661" t="s">
        <v>2622</v>
      </c>
      <c r="G2028" s="661" t="s">
        <v>2899</v>
      </c>
      <c r="H2028" s="661" t="s">
        <v>579</v>
      </c>
      <c r="I2028" s="661" t="s">
        <v>2903</v>
      </c>
      <c r="J2028" s="661" t="s">
        <v>2904</v>
      </c>
      <c r="K2028" s="661" t="s">
        <v>2905</v>
      </c>
      <c r="L2028" s="662">
        <v>35.75</v>
      </c>
      <c r="M2028" s="662">
        <v>286</v>
      </c>
      <c r="N2028" s="661">
        <v>8</v>
      </c>
      <c r="O2028" s="742">
        <v>7</v>
      </c>
      <c r="P2028" s="662">
        <v>286</v>
      </c>
      <c r="Q2028" s="677">
        <v>1</v>
      </c>
      <c r="R2028" s="661">
        <v>8</v>
      </c>
      <c r="S2028" s="677">
        <v>1</v>
      </c>
      <c r="T2028" s="742">
        <v>7</v>
      </c>
      <c r="U2028" s="700">
        <v>1</v>
      </c>
    </row>
    <row r="2029" spans="1:21" ht="14.4" customHeight="1" x14ac:dyDescent="0.3">
      <c r="A2029" s="660">
        <v>11</v>
      </c>
      <c r="B2029" s="661" t="s">
        <v>578</v>
      </c>
      <c r="C2029" s="661">
        <v>89301112</v>
      </c>
      <c r="D2029" s="740" t="s">
        <v>4351</v>
      </c>
      <c r="E2029" s="741" t="s">
        <v>2645</v>
      </c>
      <c r="F2029" s="661" t="s">
        <v>2622</v>
      </c>
      <c r="G2029" s="661" t="s">
        <v>2899</v>
      </c>
      <c r="H2029" s="661" t="s">
        <v>579</v>
      </c>
      <c r="I2029" s="661" t="s">
        <v>3528</v>
      </c>
      <c r="J2029" s="661" t="s">
        <v>3529</v>
      </c>
      <c r="K2029" s="661" t="s">
        <v>3530</v>
      </c>
      <c r="L2029" s="662">
        <v>553</v>
      </c>
      <c r="M2029" s="662">
        <v>553</v>
      </c>
      <c r="N2029" s="661">
        <v>1</v>
      </c>
      <c r="O2029" s="742">
        <v>1</v>
      </c>
      <c r="P2029" s="662">
        <v>553</v>
      </c>
      <c r="Q2029" s="677">
        <v>1</v>
      </c>
      <c r="R2029" s="661">
        <v>1</v>
      </c>
      <c r="S2029" s="677">
        <v>1</v>
      </c>
      <c r="T2029" s="742">
        <v>1</v>
      </c>
      <c r="U2029" s="700">
        <v>1</v>
      </c>
    </row>
    <row r="2030" spans="1:21" ht="14.4" customHeight="1" x14ac:dyDescent="0.3">
      <c r="A2030" s="660">
        <v>11</v>
      </c>
      <c r="B2030" s="661" t="s">
        <v>578</v>
      </c>
      <c r="C2030" s="661">
        <v>89301112</v>
      </c>
      <c r="D2030" s="740" t="s">
        <v>4351</v>
      </c>
      <c r="E2030" s="741" t="s">
        <v>2645</v>
      </c>
      <c r="F2030" s="661" t="s">
        <v>2622</v>
      </c>
      <c r="G2030" s="661" t="s">
        <v>2677</v>
      </c>
      <c r="H2030" s="661" t="s">
        <v>579</v>
      </c>
      <c r="I2030" s="661" t="s">
        <v>2778</v>
      </c>
      <c r="J2030" s="661" t="s">
        <v>2779</v>
      </c>
      <c r="K2030" s="661" t="s">
        <v>2780</v>
      </c>
      <c r="L2030" s="662">
        <v>1110</v>
      </c>
      <c r="M2030" s="662">
        <v>1110</v>
      </c>
      <c r="N2030" s="661">
        <v>1</v>
      </c>
      <c r="O2030" s="742">
        <v>1</v>
      </c>
      <c r="P2030" s="662">
        <v>1110</v>
      </c>
      <c r="Q2030" s="677">
        <v>1</v>
      </c>
      <c r="R2030" s="661">
        <v>1</v>
      </c>
      <c r="S2030" s="677">
        <v>1</v>
      </c>
      <c r="T2030" s="742">
        <v>1</v>
      </c>
      <c r="U2030" s="700">
        <v>1</v>
      </c>
    </row>
    <row r="2031" spans="1:21" ht="14.4" customHeight="1" x14ac:dyDescent="0.3">
      <c r="A2031" s="660">
        <v>11</v>
      </c>
      <c r="B2031" s="661" t="s">
        <v>578</v>
      </c>
      <c r="C2031" s="661">
        <v>89301112</v>
      </c>
      <c r="D2031" s="740" t="s">
        <v>4351</v>
      </c>
      <c r="E2031" s="741" t="s">
        <v>2645</v>
      </c>
      <c r="F2031" s="661" t="s">
        <v>2622</v>
      </c>
      <c r="G2031" s="661" t="s">
        <v>2677</v>
      </c>
      <c r="H2031" s="661" t="s">
        <v>579</v>
      </c>
      <c r="I2031" s="661" t="s">
        <v>3050</v>
      </c>
      <c r="J2031" s="661" t="s">
        <v>3051</v>
      </c>
      <c r="K2031" s="661" t="s">
        <v>3052</v>
      </c>
      <c r="L2031" s="662">
        <v>1075</v>
      </c>
      <c r="M2031" s="662">
        <v>1075</v>
      </c>
      <c r="N2031" s="661">
        <v>1</v>
      </c>
      <c r="O2031" s="742">
        <v>1</v>
      </c>
      <c r="P2031" s="662">
        <v>1075</v>
      </c>
      <c r="Q2031" s="677">
        <v>1</v>
      </c>
      <c r="R2031" s="661">
        <v>1</v>
      </c>
      <c r="S2031" s="677">
        <v>1</v>
      </c>
      <c r="T2031" s="742">
        <v>1</v>
      </c>
      <c r="U2031" s="700">
        <v>1</v>
      </c>
    </row>
    <row r="2032" spans="1:21" ht="14.4" customHeight="1" x14ac:dyDescent="0.3">
      <c r="A2032" s="660">
        <v>11</v>
      </c>
      <c r="B2032" s="661" t="s">
        <v>578</v>
      </c>
      <c r="C2032" s="661">
        <v>89301112</v>
      </c>
      <c r="D2032" s="740" t="s">
        <v>4351</v>
      </c>
      <c r="E2032" s="741" t="s">
        <v>2645</v>
      </c>
      <c r="F2032" s="661" t="s">
        <v>2622</v>
      </c>
      <c r="G2032" s="661" t="s">
        <v>2677</v>
      </c>
      <c r="H2032" s="661" t="s">
        <v>579</v>
      </c>
      <c r="I2032" s="661" t="s">
        <v>2678</v>
      </c>
      <c r="J2032" s="661" t="s">
        <v>2679</v>
      </c>
      <c r="K2032" s="661" t="s">
        <v>2680</v>
      </c>
      <c r="L2032" s="662">
        <v>200</v>
      </c>
      <c r="M2032" s="662">
        <v>9800</v>
      </c>
      <c r="N2032" s="661">
        <v>49</v>
      </c>
      <c r="O2032" s="742">
        <v>25</v>
      </c>
      <c r="P2032" s="662">
        <v>8600</v>
      </c>
      <c r="Q2032" s="677">
        <v>0.87755102040816324</v>
      </c>
      <c r="R2032" s="661">
        <v>43</v>
      </c>
      <c r="S2032" s="677">
        <v>0.87755102040816324</v>
      </c>
      <c r="T2032" s="742">
        <v>22</v>
      </c>
      <c r="U2032" s="700">
        <v>0.88</v>
      </c>
    </row>
    <row r="2033" spans="1:21" ht="14.4" customHeight="1" x14ac:dyDescent="0.3">
      <c r="A2033" s="660">
        <v>11</v>
      </c>
      <c r="B2033" s="661" t="s">
        <v>578</v>
      </c>
      <c r="C2033" s="661">
        <v>89301112</v>
      </c>
      <c r="D2033" s="740" t="s">
        <v>4351</v>
      </c>
      <c r="E2033" s="741" t="s">
        <v>2645</v>
      </c>
      <c r="F2033" s="661" t="s">
        <v>2622</v>
      </c>
      <c r="G2033" s="661" t="s">
        <v>2677</v>
      </c>
      <c r="H2033" s="661" t="s">
        <v>579</v>
      </c>
      <c r="I2033" s="661" t="s">
        <v>3558</v>
      </c>
      <c r="J2033" s="661" t="s">
        <v>3559</v>
      </c>
      <c r="K2033" s="661" t="s">
        <v>3560</v>
      </c>
      <c r="L2033" s="662">
        <v>188.02</v>
      </c>
      <c r="M2033" s="662">
        <v>376.04</v>
      </c>
      <c r="N2033" s="661">
        <v>2</v>
      </c>
      <c r="O2033" s="742">
        <v>1</v>
      </c>
      <c r="P2033" s="662">
        <v>376.04</v>
      </c>
      <c r="Q2033" s="677">
        <v>1</v>
      </c>
      <c r="R2033" s="661">
        <v>2</v>
      </c>
      <c r="S2033" s="677">
        <v>1</v>
      </c>
      <c r="T2033" s="742">
        <v>1</v>
      </c>
      <c r="U2033" s="700">
        <v>1</v>
      </c>
    </row>
    <row r="2034" spans="1:21" ht="14.4" customHeight="1" x14ac:dyDescent="0.3">
      <c r="A2034" s="660">
        <v>11</v>
      </c>
      <c r="B2034" s="661" t="s">
        <v>578</v>
      </c>
      <c r="C2034" s="661">
        <v>89301112</v>
      </c>
      <c r="D2034" s="740" t="s">
        <v>4351</v>
      </c>
      <c r="E2034" s="741" t="s">
        <v>2645</v>
      </c>
      <c r="F2034" s="661" t="s">
        <v>2622</v>
      </c>
      <c r="G2034" s="661" t="s">
        <v>2677</v>
      </c>
      <c r="H2034" s="661" t="s">
        <v>579</v>
      </c>
      <c r="I2034" s="661" t="s">
        <v>2681</v>
      </c>
      <c r="J2034" s="661" t="s">
        <v>2682</v>
      </c>
      <c r="K2034" s="661" t="s">
        <v>2683</v>
      </c>
      <c r="L2034" s="662">
        <v>278.75</v>
      </c>
      <c r="M2034" s="662">
        <v>13937.5</v>
      </c>
      <c r="N2034" s="661">
        <v>50</v>
      </c>
      <c r="O2034" s="742">
        <v>25</v>
      </c>
      <c r="P2034" s="662">
        <v>13380</v>
      </c>
      <c r="Q2034" s="677">
        <v>0.96</v>
      </c>
      <c r="R2034" s="661">
        <v>48</v>
      </c>
      <c r="S2034" s="677">
        <v>0.96</v>
      </c>
      <c r="T2034" s="742">
        <v>24</v>
      </c>
      <c r="U2034" s="700">
        <v>0.96</v>
      </c>
    </row>
    <row r="2035" spans="1:21" ht="14.4" customHeight="1" x14ac:dyDescent="0.3">
      <c r="A2035" s="660">
        <v>11</v>
      </c>
      <c r="B2035" s="661" t="s">
        <v>578</v>
      </c>
      <c r="C2035" s="661">
        <v>89301112</v>
      </c>
      <c r="D2035" s="740" t="s">
        <v>4351</v>
      </c>
      <c r="E2035" s="741" t="s">
        <v>2645</v>
      </c>
      <c r="F2035" s="661" t="s">
        <v>2622</v>
      </c>
      <c r="G2035" s="661" t="s">
        <v>2906</v>
      </c>
      <c r="H2035" s="661" t="s">
        <v>579</v>
      </c>
      <c r="I2035" s="661" t="s">
        <v>2907</v>
      </c>
      <c r="J2035" s="661" t="s">
        <v>2908</v>
      </c>
      <c r="K2035" s="661" t="s">
        <v>2909</v>
      </c>
      <c r="L2035" s="662">
        <v>1659.44</v>
      </c>
      <c r="M2035" s="662">
        <v>58080.400000000023</v>
      </c>
      <c r="N2035" s="661">
        <v>35</v>
      </c>
      <c r="O2035" s="742">
        <v>35</v>
      </c>
      <c r="P2035" s="662">
        <v>56420.960000000021</v>
      </c>
      <c r="Q2035" s="677">
        <v>0.97142857142857142</v>
      </c>
      <c r="R2035" s="661">
        <v>34</v>
      </c>
      <c r="S2035" s="677">
        <v>0.97142857142857142</v>
      </c>
      <c r="T2035" s="742">
        <v>34</v>
      </c>
      <c r="U2035" s="700">
        <v>0.97142857142857142</v>
      </c>
    </row>
    <row r="2036" spans="1:21" ht="14.4" customHeight="1" x14ac:dyDescent="0.3">
      <c r="A2036" s="660">
        <v>11</v>
      </c>
      <c r="B2036" s="661" t="s">
        <v>578</v>
      </c>
      <c r="C2036" s="661">
        <v>89301112</v>
      </c>
      <c r="D2036" s="740" t="s">
        <v>4351</v>
      </c>
      <c r="E2036" s="741" t="s">
        <v>2645</v>
      </c>
      <c r="F2036" s="661" t="s">
        <v>2622</v>
      </c>
      <c r="G2036" s="661" t="s">
        <v>2684</v>
      </c>
      <c r="H2036" s="661" t="s">
        <v>579</v>
      </c>
      <c r="I2036" s="661" t="s">
        <v>3798</v>
      </c>
      <c r="J2036" s="661" t="s">
        <v>3799</v>
      </c>
      <c r="K2036" s="661"/>
      <c r="L2036" s="662">
        <v>180</v>
      </c>
      <c r="M2036" s="662">
        <v>180</v>
      </c>
      <c r="N2036" s="661">
        <v>1</v>
      </c>
      <c r="O2036" s="742">
        <v>1</v>
      </c>
      <c r="P2036" s="662">
        <v>180</v>
      </c>
      <c r="Q2036" s="677">
        <v>1</v>
      </c>
      <c r="R2036" s="661">
        <v>1</v>
      </c>
      <c r="S2036" s="677">
        <v>1</v>
      </c>
      <c r="T2036" s="742">
        <v>1</v>
      </c>
      <c r="U2036" s="700">
        <v>1</v>
      </c>
    </row>
    <row r="2037" spans="1:21" ht="14.4" customHeight="1" x14ac:dyDescent="0.3">
      <c r="A2037" s="660">
        <v>11</v>
      </c>
      <c r="B2037" s="661" t="s">
        <v>578</v>
      </c>
      <c r="C2037" s="661">
        <v>89301112</v>
      </c>
      <c r="D2037" s="740" t="s">
        <v>4351</v>
      </c>
      <c r="E2037" s="741" t="s">
        <v>2645</v>
      </c>
      <c r="F2037" s="661" t="s">
        <v>2622</v>
      </c>
      <c r="G2037" s="661" t="s">
        <v>2684</v>
      </c>
      <c r="H2037" s="661" t="s">
        <v>579</v>
      </c>
      <c r="I2037" s="661" t="s">
        <v>3573</v>
      </c>
      <c r="J2037" s="661" t="s">
        <v>3574</v>
      </c>
      <c r="K2037" s="661" t="s">
        <v>3575</v>
      </c>
      <c r="L2037" s="662">
        <v>750</v>
      </c>
      <c r="M2037" s="662">
        <v>750</v>
      </c>
      <c r="N2037" s="661">
        <v>1</v>
      </c>
      <c r="O2037" s="742">
        <v>1</v>
      </c>
      <c r="P2037" s="662">
        <v>750</v>
      </c>
      <c r="Q2037" s="677">
        <v>1</v>
      </c>
      <c r="R2037" s="661">
        <v>1</v>
      </c>
      <c r="S2037" s="677">
        <v>1</v>
      </c>
      <c r="T2037" s="742">
        <v>1</v>
      </c>
      <c r="U2037" s="700">
        <v>1</v>
      </c>
    </row>
    <row r="2038" spans="1:21" ht="14.4" customHeight="1" x14ac:dyDescent="0.3">
      <c r="A2038" s="660">
        <v>11</v>
      </c>
      <c r="B2038" s="661" t="s">
        <v>578</v>
      </c>
      <c r="C2038" s="661">
        <v>89301112</v>
      </c>
      <c r="D2038" s="740" t="s">
        <v>4351</v>
      </c>
      <c r="E2038" s="741" t="s">
        <v>2645</v>
      </c>
      <c r="F2038" s="661" t="s">
        <v>2622</v>
      </c>
      <c r="G2038" s="661" t="s">
        <v>2684</v>
      </c>
      <c r="H2038" s="661" t="s">
        <v>579</v>
      </c>
      <c r="I2038" s="661" t="s">
        <v>2717</v>
      </c>
      <c r="J2038" s="661" t="s">
        <v>2718</v>
      </c>
      <c r="K2038" s="661" t="s">
        <v>2719</v>
      </c>
      <c r="L2038" s="662">
        <v>350</v>
      </c>
      <c r="M2038" s="662">
        <v>700</v>
      </c>
      <c r="N2038" s="661">
        <v>2</v>
      </c>
      <c r="O2038" s="742">
        <v>2</v>
      </c>
      <c r="P2038" s="662">
        <v>700</v>
      </c>
      <c r="Q2038" s="677">
        <v>1</v>
      </c>
      <c r="R2038" s="661">
        <v>2</v>
      </c>
      <c r="S2038" s="677">
        <v>1</v>
      </c>
      <c r="T2038" s="742">
        <v>2</v>
      </c>
      <c r="U2038" s="700">
        <v>1</v>
      </c>
    </row>
    <row r="2039" spans="1:21" ht="14.4" customHeight="1" x14ac:dyDescent="0.3">
      <c r="A2039" s="660">
        <v>11</v>
      </c>
      <c r="B2039" s="661" t="s">
        <v>578</v>
      </c>
      <c r="C2039" s="661">
        <v>89301112</v>
      </c>
      <c r="D2039" s="740" t="s">
        <v>4351</v>
      </c>
      <c r="E2039" s="741" t="s">
        <v>2645</v>
      </c>
      <c r="F2039" s="661" t="s">
        <v>2622</v>
      </c>
      <c r="G2039" s="661" t="s">
        <v>2684</v>
      </c>
      <c r="H2039" s="661" t="s">
        <v>579</v>
      </c>
      <c r="I2039" s="661" t="s">
        <v>3613</v>
      </c>
      <c r="J2039" s="661" t="s">
        <v>3614</v>
      </c>
      <c r="K2039" s="661" t="s">
        <v>3615</v>
      </c>
      <c r="L2039" s="662">
        <v>750</v>
      </c>
      <c r="M2039" s="662">
        <v>2250</v>
      </c>
      <c r="N2039" s="661">
        <v>3</v>
      </c>
      <c r="O2039" s="742">
        <v>3</v>
      </c>
      <c r="P2039" s="662">
        <v>2250</v>
      </c>
      <c r="Q2039" s="677">
        <v>1</v>
      </c>
      <c r="R2039" s="661">
        <v>3</v>
      </c>
      <c r="S2039" s="677">
        <v>1</v>
      </c>
      <c r="T2039" s="742">
        <v>3</v>
      </c>
      <c r="U2039" s="700">
        <v>1</v>
      </c>
    </row>
    <row r="2040" spans="1:21" ht="14.4" customHeight="1" x14ac:dyDescent="0.3">
      <c r="A2040" s="660">
        <v>11</v>
      </c>
      <c r="B2040" s="661" t="s">
        <v>578</v>
      </c>
      <c r="C2040" s="661">
        <v>89301112</v>
      </c>
      <c r="D2040" s="740" t="s">
        <v>4351</v>
      </c>
      <c r="E2040" s="741" t="s">
        <v>2645</v>
      </c>
      <c r="F2040" s="661" t="s">
        <v>2622</v>
      </c>
      <c r="G2040" s="661" t="s">
        <v>2684</v>
      </c>
      <c r="H2040" s="661" t="s">
        <v>579</v>
      </c>
      <c r="I2040" s="661" t="s">
        <v>2697</v>
      </c>
      <c r="J2040" s="661" t="s">
        <v>2698</v>
      </c>
      <c r="K2040" s="661" t="s">
        <v>2699</v>
      </c>
      <c r="L2040" s="662">
        <v>971.25</v>
      </c>
      <c r="M2040" s="662">
        <v>1942.5</v>
      </c>
      <c r="N2040" s="661">
        <v>2</v>
      </c>
      <c r="O2040" s="742">
        <v>2</v>
      </c>
      <c r="P2040" s="662">
        <v>1942.5</v>
      </c>
      <c r="Q2040" s="677">
        <v>1</v>
      </c>
      <c r="R2040" s="661">
        <v>2</v>
      </c>
      <c r="S2040" s="677">
        <v>1</v>
      </c>
      <c r="T2040" s="742">
        <v>2</v>
      </c>
      <c r="U2040" s="700">
        <v>1</v>
      </c>
    </row>
    <row r="2041" spans="1:21" ht="14.4" customHeight="1" x14ac:dyDescent="0.3">
      <c r="A2041" s="660">
        <v>11</v>
      </c>
      <c r="B2041" s="661" t="s">
        <v>578</v>
      </c>
      <c r="C2041" s="661">
        <v>89301112</v>
      </c>
      <c r="D2041" s="740" t="s">
        <v>4351</v>
      </c>
      <c r="E2041" s="741" t="s">
        <v>2645</v>
      </c>
      <c r="F2041" s="661" t="s">
        <v>2622</v>
      </c>
      <c r="G2041" s="661" t="s">
        <v>2684</v>
      </c>
      <c r="H2041" s="661" t="s">
        <v>579</v>
      </c>
      <c r="I2041" s="661" t="s">
        <v>3068</v>
      </c>
      <c r="J2041" s="661" t="s">
        <v>3069</v>
      </c>
      <c r="K2041" s="661" t="s">
        <v>3070</v>
      </c>
      <c r="L2041" s="662">
        <v>180</v>
      </c>
      <c r="M2041" s="662">
        <v>360</v>
      </c>
      <c r="N2041" s="661">
        <v>2</v>
      </c>
      <c r="O2041" s="742">
        <v>2</v>
      </c>
      <c r="P2041" s="662">
        <v>360</v>
      </c>
      <c r="Q2041" s="677">
        <v>1</v>
      </c>
      <c r="R2041" s="661">
        <v>2</v>
      </c>
      <c r="S2041" s="677">
        <v>1</v>
      </c>
      <c r="T2041" s="742">
        <v>2</v>
      </c>
      <c r="U2041" s="700">
        <v>1</v>
      </c>
    </row>
    <row r="2042" spans="1:21" ht="14.4" customHeight="1" x14ac:dyDescent="0.3">
      <c r="A2042" s="660">
        <v>11</v>
      </c>
      <c r="B2042" s="661" t="s">
        <v>578</v>
      </c>
      <c r="C2042" s="661">
        <v>89301112</v>
      </c>
      <c r="D2042" s="740" t="s">
        <v>4351</v>
      </c>
      <c r="E2042" s="741" t="s">
        <v>2645</v>
      </c>
      <c r="F2042" s="661" t="s">
        <v>2622</v>
      </c>
      <c r="G2042" s="661" t="s">
        <v>2684</v>
      </c>
      <c r="H2042" s="661" t="s">
        <v>579</v>
      </c>
      <c r="I2042" s="661" t="s">
        <v>3196</v>
      </c>
      <c r="J2042" s="661" t="s">
        <v>3197</v>
      </c>
      <c r="K2042" s="661" t="s">
        <v>3198</v>
      </c>
      <c r="L2042" s="662">
        <v>250</v>
      </c>
      <c r="M2042" s="662">
        <v>250</v>
      </c>
      <c r="N2042" s="661">
        <v>1</v>
      </c>
      <c r="O2042" s="742">
        <v>1</v>
      </c>
      <c r="P2042" s="662">
        <v>250</v>
      </c>
      <c r="Q2042" s="677">
        <v>1</v>
      </c>
      <c r="R2042" s="661">
        <v>1</v>
      </c>
      <c r="S2042" s="677">
        <v>1</v>
      </c>
      <c r="T2042" s="742">
        <v>1</v>
      </c>
      <c r="U2042" s="700">
        <v>1</v>
      </c>
    </row>
    <row r="2043" spans="1:21" ht="14.4" customHeight="1" x14ac:dyDescent="0.3">
      <c r="A2043" s="660">
        <v>11</v>
      </c>
      <c r="B2043" s="661" t="s">
        <v>578</v>
      </c>
      <c r="C2043" s="661">
        <v>89301112</v>
      </c>
      <c r="D2043" s="740" t="s">
        <v>4351</v>
      </c>
      <c r="E2043" s="741" t="s">
        <v>2645</v>
      </c>
      <c r="F2043" s="661" t="s">
        <v>2622</v>
      </c>
      <c r="G2043" s="661" t="s">
        <v>2684</v>
      </c>
      <c r="H2043" s="661" t="s">
        <v>579</v>
      </c>
      <c r="I2043" s="661" t="s">
        <v>3199</v>
      </c>
      <c r="J2043" s="661" t="s">
        <v>3200</v>
      </c>
      <c r="K2043" s="661" t="s">
        <v>3201</v>
      </c>
      <c r="L2043" s="662">
        <v>100</v>
      </c>
      <c r="M2043" s="662">
        <v>100</v>
      </c>
      <c r="N2043" s="661">
        <v>1</v>
      </c>
      <c r="O2043" s="742">
        <v>1</v>
      </c>
      <c r="P2043" s="662"/>
      <c r="Q2043" s="677">
        <v>0</v>
      </c>
      <c r="R2043" s="661"/>
      <c r="S2043" s="677">
        <v>0</v>
      </c>
      <c r="T2043" s="742"/>
      <c r="U2043" s="700">
        <v>0</v>
      </c>
    </row>
    <row r="2044" spans="1:21" ht="14.4" customHeight="1" x14ac:dyDescent="0.3">
      <c r="A2044" s="660">
        <v>11</v>
      </c>
      <c r="B2044" s="661" t="s">
        <v>578</v>
      </c>
      <c r="C2044" s="661">
        <v>89301112</v>
      </c>
      <c r="D2044" s="740" t="s">
        <v>4351</v>
      </c>
      <c r="E2044" s="741" t="s">
        <v>2645</v>
      </c>
      <c r="F2044" s="661" t="s">
        <v>2622</v>
      </c>
      <c r="G2044" s="661" t="s">
        <v>2684</v>
      </c>
      <c r="H2044" s="661" t="s">
        <v>579</v>
      </c>
      <c r="I2044" s="661" t="s">
        <v>3616</v>
      </c>
      <c r="J2044" s="661" t="s">
        <v>3591</v>
      </c>
      <c r="K2044" s="661" t="s">
        <v>3617</v>
      </c>
      <c r="L2044" s="662">
        <v>180</v>
      </c>
      <c r="M2044" s="662">
        <v>180</v>
      </c>
      <c r="N2044" s="661">
        <v>1</v>
      </c>
      <c r="O2044" s="742">
        <v>1</v>
      </c>
      <c r="P2044" s="662">
        <v>180</v>
      </c>
      <c r="Q2044" s="677">
        <v>1</v>
      </c>
      <c r="R2044" s="661">
        <v>1</v>
      </c>
      <c r="S2044" s="677">
        <v>1</v>
      </c>
      <c r="T2044" s="742">
        <v>1</v>
      </c>
      <c r="U2044" s="700">
        <v>1</v>
      </c>
    </row>
    <row r="2045" spans="1:21" ht="14.4" customHeight="1" x14ac:dyDescent="0.3">
      <c r="A2045" s="660">
        <v>11</v>
      </c>
      <c r="B2045" s="661" t="s">
        <v>578</v>
      </c>
      <c r="C2045" s="661">
        <v>89301112</v>
      </c>
      <c r="D2045" s="740" t="s">
        <v>4351</v>
      </c>
      <c r="E2045" s="741" t="s">
        <v>2645</v>
      </c>
      <c r="F2045" s="661" t="s">
        <v>2622</v>
      </c>
      <c r="G2045" s="661" t="s">
        <v>2684</v>
      </c>
      <c r="H2045" s="661" t="s">
        <v>579</v>
      </c>
      <c r="I2045" s="661" t="s">
        <v>3590</v>
      </c>
      <c r="J2045" s="661" t="s">
        <v>3591</v>
      </c>
      <c r="K2045" s="661" t="s">
        <v>3592</v>
      </c>
      <c r="L2045" s="662">
        <v>180</v>
      </c>
      <c r="M2045" s="662">
        <v>180</v>
      </c>
      <c r="N2045" s="661">
        <v>1</v>
      </c>
      <c r="O2045" s="742">
        <v>1</v>
      </c>
      <c r="P2045" s="662">
        <v>180</v>
      </c>
      <c r="Q2045" s="677">
        <v>1</v>
      </c>
      <c r="R2045" s="661">
        <v>1</v>
      </c>
      <c r="S2045" s="677">
        <v>1</v>
      </c>
      <c r="T2045" s="742">
        <v>1</v>
      </c>
      <c r="U2045" s="700">
        <v>1</v>
      </c>
    </row>
    <row r="2046" spans="1:21" ht="14.4" customHeight="1" x14ac:dyDescent="0.3">
      <c r="A2046" s="660">
        <v>11</v>
      </c>
      <c r="B2046" s="661" t="s">
        <v>578</v>
      </c>
      <c r="C2046" s="661">
        <v>89301112</v>
      </c>
      <c r="D2046" s="740" t="s">
        <v>4351</v>
      </c>
      <c r="E2046" s="741" t="s">
        <v>2645</v>
      </c>
      <c r="F2046" s="661" t="s">
        <v>2622</v>
      </c>
      <c r="G2046" s="661" t="s">
        <v>2684</v>
      </c>
      <c r="H2046" s="661" t="s">
        <v>579</v>
      </c>
      <c r="I2046" s="661" t="s">
        <v>3593</v>
      </c>
      <c r="J2046" s="661" t="s">
        <v>3594</v>
      </c>
      <c r="K2046" s="661" t="s">
        <v>3595</v>
      </c>
      <c r="L2046" s="662">
        <v>739.92</v>
      </c>
      <c r="M2046" s="662">
        <v>739.92</v>
      </c>
      <c r="N2046" s="661">
        <v>1</v>
      </c>
      <c r="O2046" s="742">
        <v>1</v>
      </c>
      <c r="P2046" s="662">
        <v>739.92</v>
      </c>
      <c r="Q2046" s="677">
        <v>1</v>
      </c>
      <c r="R2046" s="661">
        <v>1</v>
      </c>
      <c r="S2046" s="677">
        <v>1</v>
      </c>
      <c r="T2046" s="742">
        <v>1</v>
      </c>
      <c r="U2046" s="700">
        <v>1</v>
      </c>
    </row>
    <row r="2047" spans="1:21" ht="14.4" customHeight="1" x14ac:dyDescent="0.3">
      <c r="A2047" s="660">
        <v>11</v>
      </c>
      <c r="B2047" s="661" t="s">
        <v>578</v>
      </c>
      <c r="C2047" s="661">
        <v>89301112</v>
      </c>
      <c r="D2047" s="740" t="s">
        <v>4351</v>
      </c>
      <c r="E2047" s="741" t="s">
        <v>2645</v>
      </c>
      <c r="F2047" s="661" t="s">
        <v>2622</v>
      </c>
      <c r="G2047" s="661" t="s">
        <v>2684</v>
      </c>
      <c r="H2047" s="661" t="s">
        <v>579</v>
      </c>
      <c r="I2047" s="661" t="s">
        <v>4255</v>
      </c>
      <c r="J2047" s="661" t="s">
        <v>3225</v>
      </c>
      <c r="K2047" s="661" t="s">
        <v>4256</v>
      </c>
      <c r="L2047" s="662">
        <v>659.94</v>
      </c>
      <c r="M2047" s="662">
        <v>659.94</v>
      </c>
      <c r="N2047" s="661">
        <v>1</v>
      </c>
      <c r="O2047" s="742">
        <v>1</v>
      </c>
      <c r="P2047" s="662"/>
      <c r="Q2047" s="677">
        <v>0</v>
      </c>
      <c r="R2047" s="661"/>
      <c r="S2047" s="677">
        <v>0</v>
      </c>
      <c r="T2047" s="742"/>
      <c r="U2047" s="700">
        <v>0</v>
      </c>
    </row>
    <row r="2048" spans="1:21" ht="14.4" customHeight="1" x14ac:dyDescent="0.3">
      <c r="A2048" s="660">
        <v>11</v>
      </c>
      <c r="B2048" s="661" t="s">
        <v>578</v>
      </c>
      <c r="C2048" s="661">
        <v>89301112</v>
      </c>
      <c r="D2048" s="740" t="s">
        <v>4351</v>
      </c>
      <c r="E2048" s="741" t="s">
        <v>2645</v>
      </c>
      <c r="F2048" s="661" t="s">
        <v>2622</v>
      </c>
      <c r="G2048" s="661" t="s">
        <v>2684</v>
      </c>
      <c r="H2048" s="661" t="s">
        <v>579</v>
      </c>
      <c r="I2048" s="661" t="s">
        <v>3071</v>
      </c>
      <c r="J2048" s="661" t="s">
        <v>2928</v>
      </c>
      <c r="K2048" s="661" t="s">
        <v>3072</v>
      </c>
      <c r="L2048" s="662">
        <v>2200</v>
      </c>
      <c r="M2048" s="662">
        <v>2200</v>
      </c>
      <c r="N2048" s="661">
        <v>1</v>
      </c>
      <c r="O2048" s="742">
        <v>1</v>
      </c>
      <c r="P2048" s="662"/>
      <c r="Q2048" s="677">
        <v>0</v>
      </c>
      <c r="R2048" s="661"/>
      <c r="S2048" s="677">
        <v>0</v>
      </c>
      <c r="T2048" s="742"/>
      <c r="U2048" s="700">
        <v>0</v>
      </c>
    </row>
    <row r="2049" spans="1:21" ht="14.4" customHeight="1" x14ac:dyDescent="0.3">
      <c r="A2049" s="660">
        <v>11</v>
      </c>
      <c r="B2049" s="661" t="s">
        <v>578</v>
      </c>
      <c r="C2049" s="661">
        <v>89301112</v>
      </c>
      <c r="D2049" s="740" t="s">
        <v>4351</v>
      </c>
      <c r="E2049" s="741" t="s">
        <v>2645</v>
      </c>
      <c r="F2049" s="661" t="s">
        <v>2622</v>
      </c>
      <c r="G2049" s="661" t="s">
        <v>2684</v>
      </c>
      <c r="H2049" s="661" t="s">
        <v>579</v>
      </c>
      <c r="I2049" s="661" t="s">
        <v>3204</v>
      </c>
      <c r="J2049" s="661" t="s">
        <v>3205</v>
      </c>
      <c r="K2049" s="661" t="s">
        <v>3206</v>
      </c>
      <c r="L2049" s="662">
        <v>600</v>
      </c>
      <c r="M2049" s="662">
        <v>1800</v>
      </c>
      <c r="N2049" s="661">
        <v>3</v>
      </c>
      <c r="O2049" s="742">
        <v>3</v>
      </c>
      <c r="P2049" s="662">
        <v>1200</v>
      </c>
      <c r="Q2049" s="677">
        <v>0.66666666666666663</v>
      </c>
      <c r="R2049" s="661">
        <v>2</v>
      </c>
      <c r="S2049" s="677">
        <v>0.66666666666666663</v>
      </c>
      <c r="T2049" s="742">
        <v>2</v>
      </c>
      <c r="U2049" s="700">
        <v>0.66666666666666663</v>
      </c>
    </row>
    <row r="2050" spans="1:21" ht="14.4" customHeight="1" x14ac:dyDescent="0.3">
      <c r="A2050" s="660">
        <v>11</v>
      </c>
      <c r="B2050" s="661" t="s">
        <v>578</v>
      </c>
      <c r="C2050" s="661">
        <v>89301112</v>
      </c>
      <c r="D2050" s="740" t="s">
        <v>4351</v>
      </c>
      <c r="E2050" s="741" t="s">
        <v>2645</v>
      </c>
      <c r="F2050" s="661" t="s">
        <v>2622</v>
      </c>
      <c r="G2050" s="661" t="s">
        <v>2684</v>
      </c>
      <c r="H2050" s="661" t="s">
        <v>579</v>
      </c>
      <c r="I2050" s="661" t="s">
        <v>4257</v>
      </c>
      <c r="J2050" s="661" t="s">
        <v>4258</v>
      </c>
      <c r="K2050" s="661" t="s">
        <v>4259</v>
      </c>
      <c r="L2050" s="662">
        <v>600</v>
      </c>
      <c r="M2050" s="662">
        <v>600</v>
      </c>
      <c r="N2050" s="661">
        <v>1</v>
      </c>
      <c r="O2050" s="742">
        <v>1</v>
      </c>
      <c r="P2050" s="662">
        <v>600</v>
      </c>
      <c r="Q2050" s="677">
        <v>1</v>
      </c>
      <c r="R2050" s="661">
        <v>1</v>
      </c>
      <c r="S2050" s="677">
        <v>1</v>
      </c>
      <c r="T2050" s="742">
        <v>1</v>
      </c>
      <c r="U2050" s="700">
        <v>1</v>
      </c>
    </row>
    <row r="2051" spans="1:21" ht="14.4" customHeight="1" x14ac:dyDescent="0.3">
      <c r="A2051" s="660">
        <v>11</v>
      </c>
      <c r="B2051" s="661" t="s">
        <v>578</v>
      </c>
      <c r="C2051" s="661">
        <v>89301112</v>
      </c>
      <c r="D2051" s="740" t="s">
        <v>4351</v>
      </c>
      <c r="E2051" s="741" t="s">
        <v>2645</v>
      </c>
      <c r="F2051" s="661" t="s">
        <v>2622</v>
      </c>
      <c r="G2051" s="661" t="s">
        <v>2684</v>
      </c>
      <c r="H2051" s="661" t="s">
        <v>579</v>
      </c>
      <c r="I2051" s="661" t="s">
        <v>2927</v>
      </c>
      <c r="J2051" s="661" t="s">
        <v>2928</v>
      </c>
      <c r="K2051" s="661" t="s">
        <v>2929</v>
      </c>
      <c r="L2051" s="662">
        <v>1600</v>
      </c>
      <c r="M2051" s="662">
        <v>1600</v>
      </c>
      <c r="N2051" s="661">
        <v>1</v>
      </c>
      <c r="O2051" s="742">
        <v>1</v>
      </c>
      <c r="P2051" s="662">
        <v>1600</v>
      </c>
      <c r="Q2051" s="677">
        <v>1</v>
      </c>
      <c r="R2051" s="661">
        <v>1</v>
      </c>
      <c r="S2051" s="677">
        <v>1</v>
      </c>
      <c r="T2051" s="742">
        <v>1</v>
      </c>
      <c r="U2051" s="700">
        <v>1</v>
      </c>
    </row>
    <row r="2052" spans="1:21" ht="14.4" customHeight="1" x14ac:dyDescent="0.3">
      <c r="A2052" s="660">
        <v>11</v>
      </c>
      <c r="B2052" s="661" t="s">
        <v>578</v>
      </c>
      <c r="C2052" s="661">
        <v>89301112</v>
      </c>
      <c r="D2052" s="740" t="s">
        <v>4351</v>
      </c>
      <c r="E2052" s="741" t="s">
        <v>2645</v>
      </c>
      <c r="F2052" s="661" t="s">
        <v>2622</v>
      </c>
      <c r="G2052" s="661" t="s">
        <v>2684</v>
      </c>
      <c r="H2052" s="661" t="s">
        <v>579</v>
      </c>
      <c r="I2052" s="661" t="s">
        <v>4260</v>
      </c>
      <c r="J2052" s="661" t="s">
        <v>4261</v>
      </c>
      <c r="K2052" s="661" t="s">
        <v>4262</v>
      </c>
      <c r="L2052" s="662">
        <v>180</v>
      </c>
      <c r="M2052" s="662">
        <v>180</v>
      </c>
      <c r="N2052" s="661">
        <v>1</v>
      </c>
      <c r="O2052" s="742">
        <v>1</v>
      </c>
      <c r="P2052" s="662"/>
      <c r="Q2052" s="677">
        <v>0</v>
      </c>
      <c r="R2052" s="661"/>
      <c r="S2052" s="677">
        <v>0</v>
      </c>
      <c r="T2052" s="742"/>
      <c r="U2052" s="700">
        <v>0</v>
      </c>
    </row>
    <row r="2053" spans="1:21" ht="14.4" customHeight="1" x14ac:dyDescent="0.3">
      <c r="A2053" s="660">
        <v>11</v>
      </c>
      <c r="B2053" s="661" t="s">
        <v>578</v>
      </c>
      <c r="C2053" s="661">
        <v>89301112</v>
      </c>
      <c r="D2053" s="740" t="s">
        <v>4351</v>
      </c>
      <c r="E2053" s="741" t="s">
        <v>2645</v>
      </c>
      <c r="F2053" s="661" t="s">
        <v>2622</v>
      </c>
      <c r="G2053" s="661" t="s">
        <v>2684</v>
      </c>
      <c r="H2053" s="661" t="s">
        <v>579</v>
      </c>
      <c r="I2053" s="661" t="s">
        <v>4263</v>
      </c>
      <c r="J2053" s="661" t="s">
        <v>4264</v>
      </c>
      <c r="K2053" s="661" t="s">
        <v>4265</v>
      </c>
      <c r="L2053" s="662">
        <v>150</v>
      </c>
      <c r="M2053" s="662">
        <v>150</v>
      </c>
      <c r="N2053" s="661">
        <v>1</v>
      </c>
      <c r="O2053" s="742">
        <v>1</v>
      </c>
      <c r="P2053" s="662">
        <v>150</v>
      </c>
      <c r="Q2053" s="677">
        <v>1</v>
      </c>
      <c r="R2053" s="661">
        <v>1</v>
      </c>
      <c r="S2053" s="677">
        <v>1</v>
      </c>
      <c r="T2053" s="742">
        <v>1</v>
      </c>
      <c r="U2053" s="700">
        <v>1</v>
      </c>
    </row>
    <row r="2054" spans="1:21" ht="14.4" customHeight="1" x14ac:dyDescent="0.3">
      <c r="A2054" s="660">
        <v>11</v>
      </c>
      <c r="B2054" s="661" t="s">
        <v>578</v>
      </c>
      <c r="C2054" s="661">
        <v>89301112</v>
      </c>
      <c r="D2054" s="740" t="s">
        <v>4351</v>
      </c>
      <c r="E2054" s="741" t="s">
        <v>2645</v>
      </c>
      <c r="F2054" s="661" t="s">
        <v>2622</v>
      </c>
      <c r="G2054" s="661" t="s">
        <v>2684</v>
      </c>
      <c r="H2054" s="661" t="s">
        <v>579</v>
      </c>
      <c r="I2054" s="661" t="s">
        <v>3825</v>
      </c>
      <c r="J2054" s="661" t="s">
        <v>3826</v>
      </c>
      <c r="K2054" s="661" t="s">
        <v>3827</v>
      </c>
      <c r="L2054" s="662">
        <v>350</v>
      </c>
      <c r="M2054" s="662">
        <v>350</v>
      </c>
      <c r="N2054" s="661">
        <v>1</v>
      </c>
      <c r="O2054" s="742">
        <v>1</v>
      </c>
      <c r="P2054" s="662">
        <v>350</v>
      </c>
      <c r="Q2054" s="677">
        <v>1</v>
      </c>
      <c r="R2054" s="661">
        <v>1</v>
      </c>
      <c r="S2054" s="677">
        <v>1</v>
      </c>
      <c r="T2054" s="742">
        <v>1</v>
      </c>
      <c r="U2054" s="700">
        <v>1</v>
      </c>
    </row>
    <row r="2055" spans="1:21" ht="14.4" customHeight="1" x14ac:dyDescent="0.3">
      <c r="A2055" s="660">
        <v>11</v>
      </c>
      <c r="B2055" s="661" t="s">
        <v>578</v>
      </c>
      <c r="C2055" s="661">
        <v>89301112</v>
      </c>
      <c r="D2055" s="740" t="s">
        <v>4351</v>
      </c>
      <c r="E2055" s="741" t="s">
        <v>2645</v>
      </c>
      <c r="F2055" s="661" t="s">
        <v>2622</v>
      </c>
      <c r="G2055" s="661" t="s">
        <v>2684</v>
      </c>
      <c r="H2055" s="661" t="s">
        <v>579</v>
      </c>
      <c r="I2055" s="661" t="s">
        <v>3990</v>
      </c>
      <c r="J2055" s="661" t="s">
        <v>3991</v>
      </c>
      <c r="K2055" s="661" t="s">
        <v>3992</v>
      </c>
      <c r="L2055" s="662">
        <v>2140.3000000000002</v>
      </c>
      <c r="M2055" s="662">
        <v>2140.3000000000002</v>
      </c>
      <c r="N2055" s="661">
        <v>1</v>
      </c>
      <c r="O2055" s="742">
        <v>1</v>
      </c>
      <c r="P2055" s="662">
        <v>2140.3000000000002</v>
      </c>
      <c r="Q2055" s="677">
        <v>1</v>
      </c>
      <c r="R2055" s="661">
        <v>1</v>
      </c>
      <c r="S2055" s="677">
        <v>1</v>
      </c>
      <c r="T2055" s="742">
        <v>1</v>
      </c>
      <c r="U2055" s="700">
        <v>1</v>
      </c>
    </row>
    <row r="2056" spans="1:21" ht="14.4" customHeight="1" x14ac:dyDescent="0.3">
      <c r="A2056" s="660">
        <v>11</v>
      </c>
      <c r="B2056" s="661" t="s">
        <v>578</v>
      </c>
      <c r="C2056" s="661">
        <v>89301112</v>
      </c>
      <c r="D2056" s="740" t="s">
        <v>4351</v>
      </c>
      <c r="E2056" s="741" t="s">
        <v>2645</v>
      </c>
      <c r="F2056" s="661" t="s">
        <v>2622</v>
      </c>
      <c r="G2056" s="661" t="s">
        <v>2684</v>
      </c>
      <c r="H2056" s="661" t="s">
        <v>579</v>
      </c>
      <c r="I2056" s="661" t="s">
        <v>2933</v>
      </c>
      <c r="J2056" s="661" t="s">
        <v>2934</v>
      </c>
      <c r="K2056" s="661" t="s">
        <v>2935</v>
      </c>
      <c r="L2056" s="662">
        <v>1000</v>
      </c>
      <c r="M2056" s="662">
        <v>1000</v>
      </c>
      <c r="N2056" s="661">
        <v>1</v>
      </c>
      <c r="O2056" s="742">
        <v>1</v>
      </c>
      <c r="P2056" s="662">
        <v>1000</v>
      </c>
      <c r="Q2056" s="677">
        <v>1</v>
      </c>
      <c r="R2056" s="661">
        <v>1</v>
      </c>
      <c r="S2056" s="677">
        <v>1</v>
      </c>
      <c r="T2056" s="742">
        <v>1</v>
      </c>
      <c r="U2056" s="700">
        <v>1</v>
      </c>
    </row>
    <row r="2057" spans="1:21" ht="14.4" customHeight="1" x14ac:dyDescent="0.3">
      <c r="A2057" s="660">
        <v>11</v>
      </c>
      <c r="B2057" s="661" t="s">
        <v>578</v>
      </c>
      <c r="C2057" s="661">
        <v>89301112</v>
      </c>
      <c r="D2057" s="740" t="s">
        <v>4351</v>
      </c>
      <c r="E2057" s="741" t="s">
        <v>2645</v>
      </c>
      <c r="F2057" s="661" t="s">
        <v>2622</v>
      </c>
      <c r="G2057" s="661" t="s">
        <v>2684</v>
      </c>
      <c r="H2057" s="661" t="s">
        <v>579</v>
      </c>
      <c r="I2057" s="661" t="s">
        <v>4266</v>
      </c>
      <c r="J2057" s="661" t="s">
        <v>4267</v>
      </c>
      <c r="K2057" s="661" t="s">
        <v>4268</v>
      </c>
      <c r="L2057" s="662">
        <v>750</v>
      </c>
      <c r="M2057" s="662">
        <v>750</v>
      </c>
      <c r="N2057" s="661">
        <v>1</v>
      </c>
      <c r="O2057" s="742">
        <v>1</v>
      </c>
      <c r="P2057" s="662"/>
      <c r="Q2057" s="677">
        <v>0</v>
      </c>
      <c r="R2057" s="661"/>
      <c r="S2057" s="677">
        <v>0</v>
      </c>
      <c r="T2057" s="742"/>
      <c r="U2057" s="700">
        <v>0</v>
      </c>
    </row>
    <row r="2058" spans="1:21" ht="14.4" customHeight="1" x14ac:dyDescent="0.3">
      <c r="A2058" s="660">
        <v>11</v>
      </c>
      <c r="B2058" s="661" t="s">
        <v>578</v>
      </c>
      <c r="C2058" s="661">
        <v>89301112</v>
      </c>
      <c r="D2058" s="740" t="s">
        <v>4351</v>
      </c>
      <c r="E2058" s="741" t="s">
        <v>2645</v>
      </c>
      <c r="F2058" s="661" t="s">
        <v>2622</v>
      </c>
      <c r="G2058" s="661" t="s">
        <v>3220</v>
      </c>
      <c r="H2058" s="661" t="s">
        <v>579</v>
      </c>
      <c r="I2058" s="661" t="s">
        <v>2903</v>
      </c>
      <c r="J2058" s="661" t="s">
        <v>2904</v>
      </c>
      <c r="K2058" s="661" t="s">
        <v>2905</v>
      </c>
      <c r="L2058" s="662">
        <v>35.75</v>
      </c>
      <c r="M2058" s="662">
        <v>250.25</v>
      </c>
      <c r="N2058" s="661">
        <v>7</v>
      </c>
      <c r="O2058" s="742">
        <v>4</v>
      </c>
      <c r="P2058" s="662">
        <v>250.25</v>
      </c>
      <c r="Q2058" s="677">
        <v>1</v>
      </c>
      <c r="R2058" s="661">
        <v>7</v>
      </c>
      <c r="S2058" s="677">
        <v>1</v>
      </c>
      <c r="T2058" s="742">
        <v>4</v>
      </c>
      <c r="U2058" s="700">
        <v>1</v>
      </c>
    </row>
    <row r="2059" spans="1:21" ht="14.4" customHeight="1" x14ac:dyDescent="0.3">
      <c r="A2059" s="660">
        <v>11</v>
      </c>
      <c r="B2059" s="661" t="s">
        <v>578</v>
      </c>
      <c r="C2059" s="661">
        <v>89301112</v>
      </c>
      <c r="D2059" s="740" t="s">
        <v>4351</v>
      </c>
      <c r="E2059" s="741" t="s">
        <v>2645</v>
      </c>
      <c r="F2059" s="661" t="s">
        <v>2622</v>
      </c>
      <c r="G2059" s="661" t="s">
        <v>2720</v>
      </c>
      <c r="H2059" s="661" t="s">
        <v>579</v>
      </c>
      <c r="I2059" s="661" t="s">
        <v>2697</v>
      </c>
      <c r="J2059" s="661" t="s">
        <v>2698</v>
      </c>
      <c r="K2059" s="661" t="s">
        <v>2699</v>
      </c>
      <c r="L2059" s="662">
        <v>971.25</v>
      </c>
      <c r="M2059" s="662">
        <v>971.25</v>
      </c>
      <c r="N2059" s="661">
        <v>1</v>
      </c>
      <c r="O2059" s="742">
        <v>1</v>
      </c>
      <c r="P2059" s="662">
        <v>971.25</v>
      </c>
      <c r="Q2059" s="677">
        <v>1</v>
      </c>
      <c r="R2059" s="661">
        <v>1</v>
      </c>
      <c r="S2059" s="677">
        <v>1</v>
      </c>
      <c r="T2059" s="742">
        <v>1</v>
      </c>
      <c r="U2059" s="700">
        <v>1</v>
      </c>
    </row>
    <row r="2060" spans="1:21" ht="14.4" customHeight="1" x14ac:dyDescent="0.3">
      <c r="A2060" s="660">
        <v>11</v>
      </c>
      <c r="B2060" s="661" t="s">
        <v>578</v>
      </c>
      <c r="C2060" s="661">
        <v>89301112</v>
      </c>
      <c r="D2060" s="740" t="s">
        <v>4351</v>
      </c>
      <c r="E2060" s="741" t="s">
        <v>2645</v>
      </c>
      <c r="F2060" s="661" t="s">
        <v>2622</v>
      </c>
      <c r="G2060" s="661" t="s">
        <v>2720</v>
      </c>
      <c r="H2060" s="661" t="s">
        <v>579</v>
      </c>
      <c r="I2060" s="661" t="s">
        <v>3196</v>
      </c>
      <c r="J2060" s="661" t="s">
        <v>3197</v>
      </c>
      <c r="K2060" s="661" t="s">
        <v>3198</v>
      </c>
      <c r="L2060" s="662">
        <v>250</v>
      </c>
      <c r="M2060" s="662">
        <v>250</v>
      </c>
      <c r="N2060" s="661">
        <v>1</v>
      </c>
      <c r="O2060" s="742">
        <v>1</v>
      </c>
      <c r="P2060" s="662">
        <v>250</v>
      </c>
      <c r="Q2060" s="677">
        <v>1</v>
      </c>
      <c r="R2060" s="661">
        <v>1</v>
      </c>
      <c r="S2060" s="677">
        <v>1</v>
      </c>
      <c r="T2060" s="742">
        <v>1</v>
      </c>
      <c r="U2060" s="700">
        <v>1</v>
      </c>
    </row>
    <row r="2061" spans="1:21" ht="14.4" customHeight="1" x14ac:dyDescent="0.3">
      <c r="A2061" s="660">
        <v>11</v>
      </c>
      <c r="B2061" s="661" t="s">
        <v>578</v>
      </c>
      <c r="C2061" s="661">
        <v>89301112</v>
      </c>
      <c r="D2061" s="740" t="s">
        <v>4351</v>
      </c>
      <c r="E2061" s="741" t="s">
        <v>2645</v>
      </c>
      <c r="F2061" s="661" t="s">
        <v>2622</v>
      </c>
      <c r="G2061" s="661" t="s">
        <v>2720</v>
      </c>
      <c r="H2061" s="661" t="s">
        <v>579</v>
      </c>
      <c r="I2061" s="661" t="s">
        <v>3202</v>
      </c>
      <c r="J2061" s="661" t="s">
        <v>3203</v>
      </c>
      <c r="K2061" s="661"/>
      <c r="L2061" s="662">
        <v>750</v>
      </c>
      <c r="M2061" s="662">
        <v>1500</v>
      </c>
      <c r="N2061" s="661">
        <v>2</v>
      </c>
      <c r="O2061" s="742">
        <v>2</v>
      </c>
      <c r="P2061" s="662">
        <v>750</v>
      </c>
      <c r="Q2061" s="677">
        <v>0.5</v>
      </c>
      <c r="R2061" s="661">
        <v>1</v>
      </c>
      <c r="S2061" s="677">
        <v>0.5</v>
      </c>
      <c r="T2061" s="742">
        <v>1</v>
      </c>
      <c r="U2061" s="700">
        <v>0.5</v>
      </c>
    </row>
    <row r="2062" spans="1:21" ht="14.4" customHeight="1" x14ac:dyDescent="0.3">
      <c r="A2062" s="660">
        <v>11</v>
      </c>
      <c r="B2062" s="661" t="s">
        <v>578</v>
      </c>
      <c r="C2062" s="661">
        <v>89301112</v>
      </c>
      <c r="D2062" s="740" t="s">
        <v>4351</v>
      </c>
      <c r="E2062" s="741" t="s">
        <v>2645</v>
      </c>
      <c r="F2062" s="661" t="s">
        <v>2622</v>
      </c>
      <c r="G2062" s="661" t="s">
        <v>2720</v>
      </c>
      <c r="H2062" s="661" t="s">
        <v>579</v>
      </c>
      <c r="I2062" s="661" t="s">
        <v>2925</v>
      </c>
      <c r="J2062" s="661" t="s">
        <v>2926</v>
      </c>
      <c r="K2062" s="661"/>
      <c r="L2062" s="662">
        <v>600</v>
      </c>
      <c r="M2062" s="662">
        <v>1200</v>
      </c>
      <c r="N2062" s="661">
        <v>2</v>
      </c>
      <c r="O2062" s="742">
        <v>2</v>
      </c>
      <c r="P2062" s="662">
        <v>600</v>
      </c>
      <c r="Q2062" s="677">
        <v>0.5</v>
      </c>
      <c r="R2062" s="661">
        <v>1</v>
      </c>
      <c r="S2062" s="677">
        <v>0.5</v>
      </c>
      <c r="T2062" s="742">
        <v>1</v>
      </c>
      <c r="U2062" s="700">
        <v>0.5</v>
      </c>
    </row>
    <row r="2063" spans="1:21" ht="14.4" customHeight="1" x14ac:dyDescent="0.3">
      <c r="A2063" s="660">
        <v>11</v>
      </c>
      <c r="B2063" s="661" t="s">
        <v>578</v>
      </c>
      <c r="C2063" s="661">
        <v>89301112</v>
      </c>
      <c r="D2063" s="740" t="s">
        <v>4351</v>
      </c>
      <c r="E2063" s="741" t="s">
        <v>2645</v>
      </c>
      <c r="F2063" s="661" t="s">
        <v>2622</v>
      </c>
      <c r="G2063" s="661" t="s">
        <v>2720</v>
      </c>
      <c r="H2063" s="661" t="s">
        <v>579</v>
      </c>
      <c r="I2063" s="661" t="s">
        <v>3593</v>
      </c>
      <c r="J2063" s="661" t="s">
        <v>3594</v>
      </c>
      <c r="K2063" s="661" t="s">
        <v>3595</v>
      </c>
      <c r="L2063" s="662">
        <v>739.92</v>
      </c>
      <c r="M2063" s="662">
        <v>739.92</v>
      </c>
      <c r="N2063" s="661">
        <v>1</v>
      </c>
      <c r="O2063" s="742">
        <v>1</v>
      </c>
      <c r="P2063" s="662">
        <v>739.92</v>
      </c>
      <c r="Q2063" s="677">
        <v>1</v>
      </c>
      <c r="R2063" s="661">
        <v>1</v>
      </c>
      <c r="S2063" s="677">
        <v>1</v>
      </c>
      <c r="T2063" s="742">
        <v>1</v>
      </c>
      <c r="U2063" s="700">
        <v>1</v>
      </c>
    </row>
    <row r="2064" spans="1:21" ht="14.4" customHeight="1" x14ac:dyDescent="0.3">
      <c r="A2064" s="660">
        <v>11</v>
      </c>
      <c r="B2064" s="661" t="s">
        <v>578</v>
      </c>
      <c r="C2064" s="661">
        <v>89301112</v>
      </c>
      <c r="D2064" s="740" t="s">
        <v>4351</v>
      </c>
      <c r="E2064" s="741" t="s">
        <v>2645</v>
      </c>
      <c r="F2064" s="661" t="s">
        <v>2622</v>
      </c>
      <c r="G2064" s="661" t="s">
        <v>2720</v>
      </c>
      <c r="H2064" s="661" t="s">
        <v>579</v>
      </c>
      <c r="I2064" s="661" t="s">
        <v>3073</v>
      </c>
      <c r="J2064" s="661" t="s">
        <v>3074</v>
      </c>
      <c r="K2064" s="661" t="s">
        <v>3075</v>
      </c>
      <c r="L2064" s="662">
        <v>700</v>
      </c>
      <c r="M2064" s="662">
        <v>700</v>
      </c>
      <c r="N2064" s="661">
        <v>1</v>
      </c>
      <c r="O2064" s="742">
        <v>1</v>
      </c>
      <c r="P2064" s="662">
        <v>700</v>
      </c>
      <c r="Q2064" s="677">
        <v>1</v>
      </c>
      <c r="R2064" s="661">
        <v>1</v>
      </c>
      <c r="S2064" s="677">
        <v>1</v>
      </c>
      <c r="T2064" s="742">
        <v>1</v>
      </c>
      <c r="U2064" s="700">
        <v>1</v>
      </c>
    </row>
    <row r="2065" spans="1:21" ht="14.4" customHeight="1" x14ac:dyDescent="0.3">
      <c r="A2065" s="660">
        <v>11</v>
      </c>
      <c r="B2065" s="661" t="s">
        <v>578</v>
      </c>
      <c r="C2065" s="661">
        <v>89301112</v>
      </c>
      <c r="D2065" s="740" t="s">
        <v>4351</v>
      </c>
      <c r="E2065" s="741" t="s">
        <v>2645</v>
      </c>
      <c r="F2065" s="661" t="s">
        <v>2622</v>
      </c>
      <c r="G2065" s="661" t="s">
        <v>2720</v>
      </c>
      <c r="H2065" s="661" t="s">
        <v>579</v>
      </c>
      <c r="I2065" s="661" t="s">
        <v>3210</v>
      </c>
      <c r="J2065" s="661" t="s">
        <v>3211</v>
      </c>
      <c r="K2065" s="661"/>
      <c r="L2065" s="662">
        <v>705.67</v>
      </c>
      <c r="M2065" s="662">
        <v>705.67</v>
      </c>
      <c r="N2065" s="661">
        <v>1</v>
      </c>
      <c r="O2065" s="742">
        <v>1</v>
      </c>
      <c r="P2065" s="662"/>
      <c r="Q2065" s="677">
        <v>0</v>
      </c>
      <c r="R2065" s="661"/>
      <c r="S2065" s="677">
        <v>0</v>
      </c>
      <c r="T2065" s="742"/>
      <c r="U2065" s="700">
        <v>0</v>
      </c>
    </row>
    <row r="2066" spans="1:21" ht="14.4" customHeight="1" x14ac:dyDescent="0.3">
      <c r="A2066" s="660">
        <v>11</v>
      </c>
      <c r="B2066" s="661" t="s">
        <v>578</v>
      </c>
      <c r="C2066" s="661">
        <v>89301112</v>
      </c>
      <c r="D2066" s="740" t="s">
        <v>4351</v>
      </c>
      <c r="E2066" s="741" t="s">
        <v>2645</v>
      </c>
      <c r="F2066" s="661" t="s">
        <v>2622</v>
      </c>
      <c r="G2066" s="661" t="s">
        <v>2720</v>
      </c>
      <c r="H2066" s="661" t="s">
        <v>579</v>
      </c>
      <c r="I2066" s="661" t="s">
        <v>3990</v>
      </c>
      <c r="J2066" s="661" t="s">
        <v>3991</v>
      </c>
      <c r="K2066" s="661" t="s">
        <v>3992</v>
      </c>
      <c r="L2066" s="662">
        <v>2140.3000000000002</v>
      </c>
      <c r="M2066" s="662">
        <v>4280.6000000000004</v>
      </c>
      <c r="N2066" s="661">
        <v>2</v>
      </c>
      <c r="O2066" s="742">
        <v>2</v>
      </c>
      <c r="P2066" s="662">
        <v>4280.6000000000004</v>
      </c>
      <c r="Q2066" s="677">
        <v>1</v>
      </c>
      <c r="R2066" s="661">
        <v>2</v>
      </c>
      <c r="S2066" s="677">
        <v>1</v>
      </c>
      <c r="T2066" s="742">
        <v>2</v>
      </c>
      <c r="U2066" s="700">
        <v>1</v>
      </c>
    </row>
    <row r="2067" spans="1:21" ht="14.4" customHeight="1" x14ac:dyDescent="0.3">
      <c r="A2067" s="660">
        <v>11</v>
      </c>
      <c r="B2067" s="661" t="s">
        <v>578</v>
      </c>
      <c r="C2067" s="661">
        <v>89301112</v>
      </c>
      <c r="D2067" s="740" t="s">
        <v>4351</v>
      </c>
      <c r="E2067" s="741" t="s">
        <v>2645</v>
      </c>
      <c r="F2067" s="661" t="s">
        <v>2622</v>
      </c>
      <c r="G2067" s="661" t="s">
        <v>2720</v>
      </c>
      <c r="H2067" s="661" t="s">
        <v>579</v>
      </c>
      <c r="I2067" s="661" t="s">
        <v>4269</v>
      </c>
      <c r="J2067" s="661" t="s">
        <v>4270</v>
      </c>
      <c r="K2067" s="661" t="s">
        <v>3974</v>
      </c>
      <c r="L2067" s="662">
        <v>180</v>
      </c>
      <c r="M2067" s="662">
        <v>180</v>
      </c>
      <c r="N2067" s="661">
        <v>1</v>
      </c>
      <c r="O2067" s="742">
        <v>1</v>
      </c>
      <c r="P2067" s="662"/>
      <c r="Q2067" s="677">
        <v>0</v>
      </c>
      <c r="R2067" s="661"/>
      <c r="S2067" s="677">
        <v>0</v>
      </c>
      <c r="T2067" s="742"/>
      <c r="U2067" s="700">
        <v>0</v>
      </c>
    </row>
    <row r="2068" spans="1:21" ht="14.4" customHeight="1" x14ac:dyDescent="0.3">
      <c r="A2068" s="660">
        <v>11</v>
      </c>
      <c r="B2068" s="661" t="s">
        <v>578</v>
      </c>
      <c r="C2068" s="661">
        <v>89301112</v>
      </c>
      <c r="D2068" s="740" t="s">
        <v>4351</v>
      </c>
      <c r="E2068" s="741" t="s">
        <v>2645</v>
      </c>
      <c r="F2068" s="661" t="s">
        <v>2622</v>
      </c>
      <c r="G2068" s="661" t="s">
        <v>2720</v>
      </c>
      <c r="H2068" s="661" t="s">
        <v>579</v>
      </c>
      <c r="I2068" s="661" t="s">
        <v>4271</v>
      </c>
      <c r="J2068" s="661" t="s">
        <v>4272</v>
      </c>
      <c r="K2068" s="661" t="s">
        <v>4273</v>
      </c>
      <c r="L2068" s="662">
        <v>725.94</v>
      </c>
      <c r="M2068" s="662">
        <v>725.94</v>
      </c>
      <c r="N2068" s="661">
        <v>1</v>
      </c>
      <c r="O2068" s="742">
        <v>1</v>
      </c>
      <c r="P2068" s="662">
        <v>725.94</v>
      </c>
      <c r="Q2068" s="677">
        <v>1</v>
      </c>
      <c r="R2068" s="661">
        <v>1</v>
      </c>
      <c r="S2068" s="677">
        <v>1</v>
      </c>
      <c r="T2068" s="742">
        <v>1</v>
      </c>
      <c r="U2068" s="700">
        <v>1</v>
      </c>
    </row>
    <row r="2069" spans="1:21" ht="14.4" customHeight="1" x14ac:dyDescent="0.3">
      <c r="A2069" s="660">
        <v>11</v>
      </c>
      <c r="B2069" s="661" t="s">
        <v>578</v>
      </c>
      <c r="C2069" s="661">
        <v>89301112</v>
      </c>
      <c r="D2069" s="740" t="s">
        <v>4351</v>
      </c>
      <c r="E2069" s="741" t="s">
        <v>2645</v>
      </c>
      <c r="F2069" s="661" t="s">
        <v>2622</v>
      </c>
      <c r="G2069" s="661" t="s">
        <v>2720</v>
      </c>
      <c r="H2069" s="661" t="s">
        <v>579</v>
      </c>
      <c r="I2069" s="661" t="s">
        <v>4274</v>
      </c>
      <c r="J2069" s="661" t="s">
        <v>4275</v>
      </c>
      <c r="K2069" s="661" t="s">
        <v>4276</v>
      </c>
      <c r="L2069" s="662">
        <v>350</v>
      </c>
      <c r="M2069" s="662">
        <v>350</v>
      </c>
      <c r="N2069" s="661">
        <v>1</v>
      </c>
      <c r="O2069" s="742">
        <v>1</v>
      </c>
      <c r="P2069" s="662">
        <v>350</v>
      </c>
      <c r="Q2069" s="677">
        <v>1</v>
      </c>
      <c r="R2069" s="661">
        <v>1</v>
      </c>
      <c r="S2069" s="677">
        <v>1</v>
      </c>
      <c r="T2069" s="742">
        <v>1</v>
      </c>
      <c r="U2069" s="700">
        <v>1</v>
      </c>
    </row>
    <row r="2070" spans="1:21" ht="14.4" customHeight="1" x14ac:dyDescent="0.3">
      <c r="A2070" s="660">
        <v>11</v>
      </c>
      <c r="B2070" s="661" t="s">
        <v>578</v>
      </c>
      <c r="C2070" s="661">
        <v>89301112</v>
      </c>
      <c r="D2070" s="740" t="s">
        <v>4351</v>
      </c>
      <c r="E2070" s="741" t="s">
        <v>2645</v>
      </c>
      <c r="F2070" s="661" t="s">
        <v>2622</v>
      </c>
      <c r="G2070" s="661" t="s">
        <v>2720</v>
      </c>
      <c r="H2070" s="661" t="s">
        <v>579</v>
      </c>
      <c r="I2070" s="661" t="s">
        <v>4277</v>
      </c>
      <c r="J2070" s="661" t="s">
        <v>4278</v>
      </c>
      <c r="K2070" s="661" t="s">
        <v>4279</v>
      </c>
      <c r="L2070" s="662">
        <v>952.44</v>
      </c>
      <c r="M2070" s="662">
        <v>952.44</v>
      </c>
      <c r="N2070" s="661">
        <v>1</v>
      </c>
      <c r="O2070" s="742">
        <v>1</v>
      </c>
      <c r="P2070" s="662"/>
      <c r="Q2070" s="677">
        <v>0</v>
      </c>
      <c r="R2070" s="661"/>
      <c r="S2070" s="677">
        <v>0</v>
      </c>
      <c r="T2070" s="742"/>
      <c r="U2070" s="700">
        <v>0</v>
      </c>
    </row>
    <row r="2071" spans="1:21" ht="14.4" customHeight="1" x14ac:dyDescent="0.3">
      <c r="A2071" s="660">
        <v>11</v>
      </c>
      <c r="B2071" s="661" t="s">
        <v>578</v>
      </c>
      <c r="C2071" s="661">
        <v>89301112</v>
      </c>
      <c r="D2071" s="740" t="s">
        <v>4351</v>
      </c>
      <c r="E2071" s="741" t="s">
        <v>2645</v>
      </c>
      <c r="F2071" s="661" t="s">
        <v>2622</v>
      </c>
      <c r="G2071" s="661" t="s">
        <v>2724</v>
      </c>
      <c r="H2071" s="661" t="s">
        <v>579</v>
      </c>
      <c r="I2071" s="661" t="s">
        <v>2678</v>
      </c>
      <c r="J2071" s="661" t="s">
        <v>2679</v>
      </c>
      <c r="K2071" s="661" t="s">
        <v>2680</v>
      </c>
      <c r="L2071" s="662">
        <v>200</v>
      </c>
      <c r="M2071" s="662">
        <v>3600</v>
      </c>
      <c r="N2071" s="661">
        <v>18</v>
      </c>
      <c r="O2071" s="742">
        <v>9</v>
      </c>
      <c r="P2071" s="662">
        <v>3600</v>
      </c>
      <c r="Q2071" s="677">
        <v>1</v>
      </c>
      <c r="R2071" s="661">
        <v>18</v>
      </c>
      <c r="S2071" s="677">
        <v>1</v>
      </c>
      <c r="T2071" s="742">
        <v>9</v>
      </c>
      <c r="U2071" s="700">
        <v>1</v>
      </c>
    </row>
    <row r="2072" spans="1:21" ht="14.4" customHeight="1" x14ac:dyDescent="0.3">
      <c r="A2072" s="660">
        <v>11</v>
      </c>
      <c r="B2072" s="661" t="s">
        <v>578</v>
      </c>
      <c r="C2072" s="661">
        <v>89301112</v>
      </c>
      <c r="D2072" s="740" t="s">
        <v>4351</v>
      </c>
      <c r="E2072" s="741" t="s">
        <v>2645</v>
      </c>
      <c r="F2072" s="661" t="s">
        <v>2622</v>
      </c>
      <c r="G2072" s="661" t="s">
        <v>2724</v>
      </c>
      <c r="H2072" s="661" t="s">
        <v>579</v>
      </c>
      <c r="I2072" s="661" t="s">
        <v>2681</v>
      </c>
      <c r="J2072" s="661" t="s">
        <v>2682</v>
      </c>
      <c r="K2072" s="661" t="s">
        <v>2683</v>
      </c>
      <c r="L2072" s="662">
        <v>278.75</v>
      </c>
      <c r="M2072" s="662">
        <v>6690</v>
      </c>
      <c r="N2072" s="661">
        <v>24</v>
      </c>
      <c r="O2072" s="742">
        <v>12</v>
      </c>
      <c r="P2072" s="662">
        <v>5017.5</v>
      </c>
      <c r="Q2072" s="677">
        <v>0.75</v>
      </c>
      <c r="R2072" s="661">
        <v>18</v>
      </c>
      <c r="S2072" s="677">
        <v>0.75</v>
      </c>
      <c r="T2072" s="742">
        <v>9</v>
      </c>
      <c r="U2072" s="700">
        <v>0.75</v>
      </c>
    </row>
    <row r="2073" spans="1:21" ht="14.4" customHeight="1" x14ac:dyDescent="0.3">
      <c r="A2073" s="660">
        <v>11</v>
      </c>
      <c r="B2073" s="661" t="s">
        <v>578</v>
      </c>
      <c r="C2073" s="661">
        <v>89301112</v>
      </c>
      <c r="D2073" s="740" t="s">
        <v>4351</v>
      </c>
      <c r="E2073" s="741" t="s">
        <v>2645</v>
      </c>
      <c r="F2073" s="661" t="s">
        <v>2622</v>
      </c>
      <c r="G2073" s="661" t="s">
        <v>2724</v>
      </c>
      <c r="H2073" s="661" t="s">
        <v>579</v>
      </c>
      <c r="I2073" s="661" t="s">
        <v>4280</v>
      </c>
      <c r="J2073" s="661" t="s">
        <v>4281</v>
      </c>
      <c r="K2073" s="661" t="s">
        <v>4282</v>
      </c>
      <c r="L2073" s="662">
        <v>130</v>
      </c>
      <c r="M2073" s="662">
        <v>130</v>
      </c>
      <c r="N2073" s="661">
        <v>1</v>
      </c>
      <c r="O2073" s="742">
        <v>1</v>
      </c>
      <c r="P2073" s="662">
        <v>130</v>
      </c>
      <c r="Q2073" s="677">
        <v>1</v>
      </c>
      <c r="R2073" s="661">
        <v>1</v>
      </c>
      <c r="S2073" s="677">
        <v>1</v>
      </c>
      <c r="T2073" s="742">
        <v>1</v>
      </c>
      <c r="U2073" s="700">
        <v>1</v>
      </c>
    </row>
    <row r="2074" spans="1:21" ht="14.4" customHeight="1" x14ac:dyDescent="0.3">
      <c r="A2074" s="660">
        <v>11</v>
      </c>
      <c r="B2074" s="661" t="s">
        <v>578</v>
      </c>
      <c r="C2074" s="661">
        <v>89301112</v>
      </c>
      <c r="D2074" s="740" t="s">
        <v>4351</v>
      </c>
      <c r="E2074" s="741" t="s">
        <v>2645</v>
      </c>
      <c r="F2074" s="661" t="s">
        <v>2622</v>
      </c>
      <c r="G2074" s="661" t="s">
        <v>3084</v>
      </c>
      <c r="H2074" s="661" t="s">
        <v>579</v>
      </c>
      <c r="I2074" s="661" t="s">
        <v>2907</v>
      </c>
      <c r="J2074" s="661" t="s">
        <v>2908</v>
      </c>
      <c r="K2074" s="661" t="s">
        <v>2909</v>
      </c>
      <c r="L2074" s="662">
        <v>1659.44</v>
      </c>
      <c r="M2074" s="662">
        <v>18253.84</v>
      </c>
      <c r="N2074" s="661">
        <v>11</v>
      </c>
      <c r="O2074" s="742">
        <v>11</v>
      </c>
      <c r="P2074" s="662">
        <v>18253.84</v>
      </c>
      <c r="Q2074" s="677">
        <v>1</v>
      </c>
      <c r="R2074" s="661">
        <v>11</v>
      </c>
      <c r="S2074" s="677">
        <v>1</v>
      </c>
      <c r="T2074" s="742">
        <v>11</v>
      </c>
      <c r="U2074" s="700">
        <v>1</v>
      </c>
    </row>
    <row r="2075" spans="1:21" ht="14.4" customHeight="1" x14ac:dyDescent="0.3">
      <c r="A2075" s="660">
        <v>11</v>
      </c>
      <c r="B2075" s="661" t="s">
        <v>578</v>
      </c>
      <c r="C2075" s="661">
        <v>89301112</v>
      </c>
      <c r="D2075" s="740" t="s">
        <v>4351</v>
      </c>
      <c r="E2075" s="741" t="s">
        <v>2646</v>
      </c>
      <c r="F2075" s="661" t="s">
        <v>2621</v>
      </c>
      <c r="G2075" s="661" t="s">
        <v>2867</v>
      </c>
      <c r="H2075" s="661" t="s">
        <v>579</v>
      </c>
      <c r="I2075" s="661" t="s">
        <v>2871</v>
      </c>
      <c r="J2075" s="661" t="s">
        <v>2869</v>
      </c>
      <c r="K2075" s="661" t="s">
        <v>2861</v>
      </c>
      <c r="L2075" s="662">
        <v>106.23</v>
      </c>
      <c r="M2075" s="662">
        <v>106.23</v>
      </c>
      <c r="N2075" s="661">
        <v>1</v>
      </c>
      <c r="O2075" s="742">
        <v>1</v>
      </c>
      <c r="P2075" s="662">
        <v>106.23</v>
      </c>
      <c r="Q2075" s="677">
        <v>1</v>
      </c>
      <c r="R2075" s="661">
        <v>1</v>
      </c>
      <c r="S2075" s="677">
        <v>1</v>
      </c>
      <c r="T2075" s="742">
        <v>1</v>
      </c>
      <c r="U2075" s="700">
        <v>1</v>
      </c>
    </row>
    <row r="2076" spans="1:21" ht="14.4" customHeight="1" x14ac:dyDescent="0.3">
      <c r="A2076" s="660">
        <v>11</v>
      </c>
      <c r="B2076" s="661" t="s">
        <v>578</v>
      </c>
      <c r="C2076" s="661">
        <v>89301112</v>
      </c>
      <c r="D2076" s="740" t="s">
        <v>4351</v>
      </c>
      <c r="E2076" s="741" t="s">
        <v>2646</v>
      </c>
      <c r="F2076" s="661" t="s">
        <v>2621</v>
      </c>
      <c r="G2076" s="661" t="s">
        <v>2654</v>
      </c>
      <c r="H2076" s="661" t="s">
        <v>579</v>
      </c>
      <c r="I2076" s="661" t="s">
        <v>1210</v>
      </c>
      <c r="J2076" s="661" t="s">
        <v>2491</v>
      </c>
      <c r="K2076" s="661" t="s">
        <v>2492</v>
      </c>
      <c r="L2076" s="662">
        <v>333.31</v>
      </c>
      <c r="M2076" s="662">
        <v>333.31</v>
      </c>
      <c r="N2076" s="661">
        <v>1</v>
      </c>
      <c r="O2076" s="742">
        <v>1</v>
      </c>
      <c r="P2076" s="662"/>
      <c r="Q2076" s="677">
        <v>0</v>
      </c>
      <c r="R2076" s="661"/>
      <c r="S2076" s="677">
        <v>0</v>
      </c>
      <c r="T2076" s="742"/>
      <c r="U2076" s="700">
        <v>0</v>
      </c>
    </row>
    <row r="2077" spans="1:21" ht="14.4" customHeight="1" x14ac:dyDescent="0.3">
      <c r="A2077" s="660">
        <v>11</v>
      </c>
      <c r="B2077" s="661" t="s">
        <v>578</v>
      </c>
      <c r="C2077" s="661">
        <v>89301112</v>
      </c>
      <c r="D2077" s="740" t="s">
        <v>4351</v>
      </c>
      <c r="E2077" s="741" t="s">
        <v>2646</v>
      </c>
      <c r="F2077" s="661" t="s">
        <v>2621</v>
      </c>
      <c r="G2077" s="661" t="s">
        <v>2946</v>
      </c>
      <c r="H2077" s="661" t="s">
        <v>579</v>
      </c>
      <c r="I2077" s="661" t="s">
        <v>3095</v>
      </c>
      <c r="J2077" s="661" t="s">
        <v>2948</v>
      </c>
      <c r="K2077" s="661" t="s">
        <v>3096</v>
      </c>
      <c r="L2077" s="662">
        <v>0</v>
      </c>
      <c r="M2077" s="662">
        <v>0</v>
      </c>
      <c r="N2077" s="661">
        <v>2</v>
      </c>
      <c r="O2077" s="742">
        <v>1</v>
      </c>
      <c r="P2077" s="662"/>
      <c r="Q2077" s="677"/>
      <c r="R2077" s="661"/>
      <c r="S2077" s="677">
        <v>0</v>
      </c>
      <c r="T2077" s="742"/>
      <c r="U2077" s="700">
        <v>0</v>
      </c>
    </row>
    <row r="2078" spans="1:21" ht="14.4" customHeight="1" x14ac:dyDescent="0.3">
      <c r="A2078" s="660">
        <v>11</v>
      </c>
      <c r="B2078" s="661" t="s">
        <v>578</v>
      </c>
      <c r="C2078" s="661">
        <v>89301112</v>
      </c>
      <c r="D2078" s="740" t="s">
        <v>4351</v>
      </c>
      <c r="E2078" s="741" t="s">
        <v>2646</v>
      </c>
      <c r="F2078" s="661" t="s">
        <v>2621</v>
      </c>
      <c r="G2078" s="661" t="s">
        <v>2950</v>
      </c>
      <c r="H2078" s="661" t="s">
        <v>579</v>
      </c>
      <c r="I2078" s="661" t="s">
        <v>3905</v>
      </c>
      <c r="J2078" s="661" t="s">
        <v>3765</v>
      </c>
      <c r="K2078" s="661" t="s">
        <v>3906</v>
      </c>
      <c r="L2078" s="662">
        <v>221.03</v>
      </c>
      <c r="M2078" s="662">
        <v>221.03</v>
      </c>
      <c r="N2078" s="661">
        <v>1</v>
      </c>
      <c r="O2078" s="742">
        <v>1</v>
      </c>
      <c r="P2078" s="662"/>
      <c r="Q2078" s="677">
        <v>0</v>
      </c>
      <c r="R2078" s="661"/>
      <c r="S2078" s="677">
        <v>0</v>
      </c>
      <c r="T2078" s="742"/>
      <c r="U2078" s="700">
        <v>0</v>
      </c>
    </row>
    <row r="2079" spans="1:21" ht="14.4" customHeight="1" x14ac:dyDescent="0.3">
      <c r="A2079" s="660">
        <v>11</v>
      </c>
      <c r="B2079" s="661" t="s">
        <v>578</v>
      </c>
      <c r="C2079" s="661">
        <v>89301112</v>
      </c>
      <c r="D2079" s="740" t="s">
        <v>4351</v>
      </c>
      <c r="E2079" s="741" t="s">
        <v>2646</v>
      </c>
      <c r="F2079" s="661" t="s">
        <v>2621</v>
      </c>
      <c r="G2079" s="661" t="s">
        <v>3230</v>
      </c>
      <c r="H2079" s="661" t="s">
        <v>579</v>
      </c>
      <c r="I2079" s="661" t="s">
        <v>3231</v>
      </c>
      <c r="J2079" s="661" t="s">
        <v>3232</v>
      </c>
      <c r="K2079" s="661" t="s">
        <v>3233</v>
      </c>
      <c r="L2079" s="662">
        <v>0</v>
      </c>
      <c r="M2079" s="662">
        <v>0</v>
      </c>
      <c r="N2079" s="661">
        <v>1</v>
      </c>
      <c r="O2079" s="742">
        <v>1</v>
      </c>
      <c r="P2079" s="662">
        <v>0</v>
      </c>
      <c r="Q2079" s="677"/>
      <c r="R2079" s="661">
        <v>1</v>
      </c>
      <c r="S2079" s="677">
        <v>1</v>
      </c>
      <c r="T2079" s="742">
        <v>1</v>
      </c>
      <c r="U2079" s="700">
        <v>1</v>
      </c>
    </row>
    <row r="2080" spans="1:21" ht="14.4" customHeight="1" x14ac:dyDescent="0.3">
      <c r="A2080" s="660">
        <v>11</v>
      </c>
      <c r="B2080" s="661" t="s">
        <v>578</v>
      </c>
      <c r="C2080" s="661">
        <v>89301112</v>
      </c>
      <c r="D2080" s="740" t="s">
        <v>4351</v>
      </c>
      <c r="E2080" s="741" t="s">
        <v>2646</v>
      </c>
      <c r="F2080" s="661" t="s">
        <v>2621</v>
      </c>
      <c r="G2080" s="661" t="s">
        <v>2881</v>
      </c>
      <c r="H2080" s="661" t="s">
        <v>579</v>
      </c>
      <c r="I2080" s="661" t="s">
        <v>2882</v>
      </c>
      <c r="J2080" s="661" t="s">
        <v>2883</v>
      </c>
      <c r="K2080" s="661" t="s">
        <v>2884</v>
      </c>
      <c r="L2080" s="662">
        <v>0</v>
      </c>
      <c r="M2080" s="662">
        <v>0</v>
      </c>
      <c r="N2080" s="661">
        <v>1</v>
      </c>
      <c r="O2080" s="742">
        <v>0.5</v>
      </c>
      <c r="P2080" s="662"/>
      <c r="Q2080" s="677"/>
      <c r="R2080" s="661"/>
      <c r="S2080" s="677">
        <v>0</v>
      </c>
      <c r="T2080" s="742"/>
      <c r="U2080" s="700">
        <v>0</v>
      </c>
    </row>
    <row r="2081" spans="1:21" ht="14.4" customHeight="1" x14ac:dyDescent="0.3">
      <c r="A2081" s="660">
        <v>11</v>
      </c>
      <c r="B2081" s="661" t="s">
        <v>578</v>
      </c>
      <c r="C2081" s="661">
        <v>89301112</v>
      </c>
      <c r="D2081" s="740" t="s">
        <v>4351</v>
      </c>
      <c r="E2081" s="741" t="s">
        <v>2646</v>
      </c>
      <c r="F2081" s="661" t="s">
        <v>2621</v>
      </c>
      <c r="G2081" s="661" t="s">
        <v>2984</v>
      </c>
      <c r="H2081" s="661" t="s">
        <v>579</v>
      </c>
      <c r="I2081" s="661" t="s">
        <v>4283</v>
      </c>
      <c r="J2081" s="661" t="s">
        <v>4284</v>
      </c>
      <c r="K2081" s="661" t="s">
        <v>4285</v>
      </c>
      <c r="L2081" s="662">
        <v>64.23</v>
      </c>
      <c r="M2081" s="662">
        <v>64.23</v>
      </c>
      <c r="N2081" s="661">
        <v>1</v>
      </c>
      <c r="O2081" s="742">
        <v>1</v>
      </c>
      <c r="P2081" s="662"/>
      <c r="Q2081" s="677">
        <v>0</v>
      </c>
      <c r="R2081" s="661"/>
      <c r="S2081" s="677">
        <v>0</v>
      </c>
      <c r="T2081" s="742"/>
      <c r="U2081" s="700">
        <v>0</v>
      </c>
    </row>
    <row r="2082" spans="1:21" ht="14.4" customHeight="1" x14ac:dyDescent="0.3">
      <c r="A2082" s="660">
        <v>11</v>
      </c>
      <c r="B2082" s="661" t="s">
        <v>578</v>
      </c>
      <c r="C2082" s="661">
        <v>89301112</v>
      </c>
      <c r="D2082" s="740" t="s">
        <v>4351</v>
      </c>
      <c r="E2082" s="741" t="s">
        <v>2646</v>
      </c>
      <c r="F2082" s="661" t="s">
        <v>2621</v>
      </c>
      <c r="G2082" s="661" t="s">
        <v>2984</v>
      </c>
      <c r="H2082" s="661" t="s">
        <v>579</v>
      </c>
      <c r="I2082" s="661" t="s">
        <v>4286</v>
      </c>
      <c r="J2082" s="661" t="s">
        <v>4284</v>
      </c>
      <c r="K2082" s="661" t="s">
        <v>4287</v>
      </c>
      <c r="L2082" s="662">
        <v>0</v>
      </c>
      <c r="M2082" s="662">
        <v>0</v>
      </c>
      <c r="N2082" s="661">
        <v>14</v>
      </c>
      <c r="O2082" s="742">
        <v>10.5</v>
      </c>
      <c r="P2082" s="662">
        <v>0</v>
      </c>
      <c r="Q2082" s="677"/>
      <c r="R2082" s="661">
        <v>8</v>
      </c>
      <c r="S2082" s="677">
        <v>0.5714285714285714</v>
      </c>
      <c r="T2082" s="742">
        <v>5</v>
      </c>
      <c r="U2082" s="700">
        <v>0.47619047619047616</v>
      </c>
    </row>
    <row r="2083" spans="1:21" ht="14.4" customHeight="1" x14ac:dyDescent="0.3">
      <c r="A2083" s="660">
        <v>11</v>
      </c>
      <c r="B2083" s="661" t="s">
        <v>578</v>
      </c>
      <c r="C2083" s="661">
        <v>89301112</v>
      </c>
      <c r="D2083" s="740" t="s">
        <v>4351</v>
      </c>
      <c r="E2083" s="741" t="s">
        <v>2646</v>
      </c>
      <c r="F2083" s="661" t="s">
        <v>2621</v>
      </c>
      <c r="G2083" s="661" t="s">
        <v>2997</v>
      </c>
      <c r="H2083" s="661" t="s">
        <v>579</v>
      </c>
      <c r="I2083" s="661" t="s">
        <v>3000</v>
      </c>
      <c r="J2083" s="661" t="s">
        <v>3001</v>
      </c>
      <c r="K2083" s="661" t="s">
        <v>2547</v>
      </c>
      <c r="L2083" s="662">
        <v>128.84</v>
      </c>
      <c r="M2083" s="662">
        <v>257.68</v>
      </c>
      <c r="N2083" s="661">
        <v>2</v>
      </c>
      <c r="O2083" s="742">
        <v>1</v>
      </c>
      <c r="P2083" s="662"/>
      <c r="Q2083" s="677">
        <v>0</v>
      </c>
      <c r="R2083" s="661"/>
      <c r="S2083" s="677">
        <v>0</v>
      </c>
      <c r="T2083" s="742"/>
      <c r="U2083" s="700">
        <v>0</v>
      </c>
    </row>
    <row r="2084" spans="1:21" ht="14.4" customHeight="1" x14ac:dyDescent="0.3">
      <c r="A2084" s="660">
        <v>11</v>
      </c>
      <c r="B2084" s="661" t="s">
        <v>578</v>
      </c>
      <c r="C2084" s="661">
        <v>89301112</v>
      </c>
      <c r="D2084" s="740" t="s">
        <v>4351</v>
      </c>
      <c r="E2084" s="741" t="s">
        <v>2646</v>
      </c>
      <c r="F2084" s="661" t="s">
        <v>2621</v>
      </c>
      <c r="G2084" s="661" t="s">
        <v>2667</v>
      </c>
      <c r="H2084" s="661" t="s">
        <v>1059</v>
      </c>
      <c r="I2084" s="661" t="s">
        <v>1173</v>
      </c>
      <c r="J2084" s="661" t="s">
        <v>1078</v>
      </c>
      <c r="K2084" s="661" t="s">
        <v>1174</v>
      </c>
      <c r="L2084" s="662">
        <v>625.29</v>
      </c>
      <c r="M2084" s="662">
        <v>3751.74</v>
      </c>
      <c r="N2084" s="661">
        <v>6</v>
      </c>
      <c r="O2084" s="742">
        <v>4</v>
      </c>
      <c r="P2084" s="662">
        <v>1875.87</v>
      </c>
      <c r="Q2084" s="677">
        <v>0.5</v>
      </c>
      <c r="R2084" s="661">
        <v>3</v>
      </c>
      <c r="S2084" s="677">
        <v>0.5</v>
      </c>
      <c r="T2084" s="742">
        <v>2</v>
      </c>
      <c r="U2084" s="700">
        <v>0.5</v>
      </c>
    </row>
    <row r="2085" spans="1:21" ht="14.4" customHeight="1" x14ac:dyDescent="0.3">
      <c r="A2085" s="660">
        <v>11</v>
      </c>
      <c r="B2085" s="661" t="s">
        <v>578</v>
      </c>
      <c r="C2085" s="661">
        <v>89301112</v>
      </c>
      <c r="D2085" s="740" t="s">
        <v>4351</v>
      </c>
      <c r="E2085" s="741" t="s">
        <v>2646</v>
      </c>
      <c r="F2085" s="661" t="s">
        <v>2621</v>
      </c>
      <c r="G2085" s="661" t="s">
        <v>2667</v>
      </c>
      <c r="H2085" s="661" t="s">
        <v>1059</v>
      </c>
      <c r="I2085" s="661" t="s">
        <v>1077</v>
      </c>
      <c r="J2085" s="661" t="s">
        <v>1078</v>
      </c>
      <c r="K2085" s="661" t="s">
        <v>1079</v>
      </c>
      <c r="L2085" s="662">
        <v>937.93</v>
      </c>
      <c r="M2085" s="662">
        <v>6565.5099999999993</v>
      </c>
      <c r="N2085" s="661">
        <v>7</v>
      </c>
      <c r="O2085" s="742">
        <v>3.5</v>
      </c>
      <c r="P2085" s="662">
        <v>6565.5099999999993</v>
      </c>
      <c r="Q2085" s="677">
        <v>1</v>
      </c>
      <c r="R2085" s="661">
        <v>7</v>
      </c>
      <c r="S2085" s="677">
        <v>1</v>
      </c>
      <c r="T2085" s="742">
        <v>3.5</v>
      </c>
      <c r="U2085" s="700">
        <v>1</v>
      </c>
    </row>
    <row r="2086" spans="1:21" ht="14.4" customHeight="1" x14ac:dyDescent="0.3">
      <c r="A2086" s="660">
        <v>11</v>
      </c>
      <c r="B2086" s="661" t="s">
        <v>578</v>
      </c>
      <c r="C2086" s="661">
        <v>89301112</v>
      </c>
      <c r="D2086" s="740" t="s">
        <v>4351</v>
      </c>
      <c r="E2086" s="741" t="s">
        <v>2646</v>
      </c>
      <c r="F2086" s="661" t="s">
        <v>2621</v>
      </c>
      <c r="G2086" s="661" t="s">
        <v>2668</v>
      </c>
      <c r="H2086" s="661" t="s">
        <v>1059</v>
      </c>
      <c r="I2086" s="661" t="s">
        <v>1155</v>
      </c>
      <c r="J2086" s="661" t="s">
        <v>612</v>
      </c>
      <c r="K2086" s="661" t="s">
        <v>2505</v>
      </c>
      <c r="L2086" s="662">
        <v>48.31</v>
      </c>
      <c r="M2086" s="662">
        <v>48.31</v>
      </c>
      <c r="N2086" s="661">
        <v>1</v>
      </c>
      <c r="O2086" s="742">
        <v>1</v>
      </c>
      <c r="P2086" s="662">
        <v>48.31</v>
      </c>
      <c r="Q2086" s="677">
        <v>1</v>
      </c>
      <c r="R2086" s="661">
        <v>1</v>
      </c>
      <c r="S2086" s="677">
        <v>1</v>
      </c>
      <c r="T2086" s="742">
        <v>1</v>
      </c>
      <c r="U2086" s="700">
        <v>1</v>
      </c>
    </row>
    <row r="2087" spans="1:21" ht="14.4" customHeight="1" x14ac:dyDescent="0.3">
      <c r="A2087" s="660">
        <v>11</v>
      </c>
      <c r="B2087" s="661" t="s">
        <v>578</v>
      </c>
      <c r="C2087" s="661">
        <v>89301112</v>
      </c>
      <c r="D2087" s="740" t="s">
        <v>4351</v>
      </c>
      <c r="E2087" s="741" t="s">
        <v>2646</v>
      </c>
      <c r="F2087" s="661" t="s">
        <v>2621</v>
      </c>
      <c r="G2087" s="661" t="s">
        <v>2668</v>
      </c>
      <c r="H2087" s="661" t="s">
        <v>1059</v>
      </c>
      <c r="I2087" s="661" t="s">
        <v>1064</v>
      </c>
      <c r="J2087" s="661" t="s">
        <v>612</v>
      </c>
      <c r="K2087" s="661" t="s">
        <v>613</v>
      </c>
      <c r="L2087" s="662">
        <v>96.63</v>
      </c>
      <c r="M2087" s="662">
        <v>483.15</v>
      </c>
      <c r="N2087" s="661">
        <v>5</v>
      </c>
      <c r="O2087" s="742">
        <v>3</v>
      </c>
      <c r="P2087" s="662"/>
      <c r="Q2087" s="677">
        <v>0</v>
      </c>
      <c r="R2087" s="661"/>
      <c r="S2087" s="677">
        <v>0</v>
      </c>
      <c r="T2087" s="742"/>
      <c r="U2087" s="700">
        <v>0</v>
      </c>
    </row>
    <row r="2088" spans="1:21" ht="14.4" customHeight="1" x14ac:dyDescent="0.3">
      <c r="A2088" s="660">
        <v>11</v>
      </c>
      <c r="B2088" s="661" t="s">
        <v>578</v>
      </c>
      <c r="C2088" s="661">
        <v>89301112</v>
      </c>
      <c r="D2088" s="740" t="s">
        <v>4351</v>
      </c>
      <c r="E2088" s="741" t="s">
        <v>2646</v>
      </c>
      <c r="F2088" s="661" t="s">
        <v>2621</v>
      </c>
      <c r="G2088" s="661" t="s">
        <v>2668</v>
      </c>
      <c r="H2088" s="661" t="s">
        <v>579</v>
      </c>
      <c r="I2088" s="661" t="s">
        <v>2177</v>
      </c>
      <c r="J2088" s="661" t="s">
        <v>612</v>
      </c>
      <c r="K2088" s="661" t="s">
        <v>2735</v>
      </c>
      <c r="L2088" s="662">
        <v>96.63</v>
      </c>
      <c r="M2088" s="662">
        <v>1546.08</v>
      </c>
      <c r="N2088" s="661">
        <v>16</v>
      </c>
      <c r="O2088" s="742">
        <v>9.5</v>
      </c>
      <c r="P2088" s="662">
        <v>869.67</v>
      </c>
      <c r="Q2088" s="677">
        <v>0.5625</v>
      </c>
      <c r="R2088" s="661">
        <v>9</v>
      </c>
      <c r="S2088" s="677">
        <v>0.5625</v>
      </c>
      <c r="T2088" s="742">
        <v>5.5</v>
      </c>
      <c r="U2088" s="700">
        <v>0.57894736842105265</v>
      </c>
    </row>
    <row r="2089" spans="1:21" ht="14.4" customHeight="1" x14ac:dyDescent="0.3">
      <c r="A2089" s="660">
        <v>11</v>
      </c>
      <c r="B2089" s="661" t="s">
        <v>578</v>
      </c>
      <c r="C2089" s="661">
        <v>89301112</v>
      </c>
      <c r="D2089" s="740" t="s">
        <v>4351</v>
      </c>
      <c r="E2089" s="741" t="s">
        <v>2646</v>
      </c>
      <c r="F2089" s="661" t="s">
        <v>2621</v>
      </c>
      <c r="G2089" s="661" t="s">
        <v>2668</v>
      </c>
      <c r="H2089" s="661" t="s">
        <v>579</v>
      </c>
      <c r="I2089" s="661" t="s">
        <v>1313</v>
      </c>
      <c r="J2089" s="661" t="s">
        <v>612</v>
      </c>
      <c r="K2089" s="661" t="s">
        <v>2866</v>
      </c>
      <c r="L2089" s="662">
        <v>48.31</v>
      </c>
      <c r="M2089" s="662">
        <v>144.93</v>
      </c>
      <c r="N2089" s="661">
        <v>3</v>
      </c>
      <c r="O2089" s="742">
        <v>3</v>
      </c>
      <c r="P2089" s="662"/>
      <c r="Q2089" s="677">
        <v>0</v>
      </c>
      <c r="R2089" s="661"/>
      <c r="S2089" s="677">
        <v>0</v>
      </c>
      <c r="T2089" s="742"/>
      <c r="U2089" s="700">
        <v>0</v>
      </c>
    </row>
    <row r="2090" spans="1:21" ht="14.4" customHeight="1" x14ac:dyDescent="0.3">
      <c r="A2090" s="660">
        <v>11</v>
      </c>
      <c r="B2090" s="661" t="s">
        <v>578</v>
      </c>
      <c r="C2090" s="661">
        <v>89301112</v>
      </c>
      <c r="D2090" s="740" t="s">
        <v>4351</v>
      </c>
      <c r="E2090" s="741" t="s">
        <v>2646</v>
      </c>
      <c r="F2090" s="661" t="s">
        <v>2621</v>
      </c>
      <c r="G2090" s="661" t="s">
        <v>2674</v>
      </c>
      <c r="H2090" s="661" t="s">
        <v>579</v>
      </c>
      <c r="I2090" s="661" t="s">
        <v>736</v>
      </c>
      <c r="J2090" s="661" t="s">
        <v>2675</v>
      </c>
      <c r="K2090" s="661" t="s">
        <v>2676</v>
      </c>
      <c r="L2090" s="662">
        <v>0</v>
      </c>
      <c r="M2090" s="662">
        <v>0</v>
      </c>
      <c r="N2090" s="661">
        <v>4</v>
      </c>
      <c r="O2090" s="742">
        <v>1.5</v>
      </c>
      <c r="P2090" s="662">
        <v>0</v>
      </c>
      <c r="Q2090" s="677"/>
      <c r="R2090" s="661">
        <v>4</v>
      </c>
      <c r="S2090" s="677">
        <v>1</v>
      </c>
      <c r="T2090" s="742">
        <v>1.5</v>
      </c>
      <c r="U2090" s="700">
        <v>1</v>
      </c>
    </row>
    <row r="2091" spans="1:21" ht="14.4" customHeight="1" x14ac:dyDescent="0.3">
      <c r="A2091" s="660">
        <v>11</v>
      </c>
      <c r="B2091" s="661" t="s">
        <v>578</v>
      </c>
      <c r="C2091" s="661">
        <v>89301112</v>
      </c>
      <c r="D2091" s="740" t="s">
        <v>4351</v>
      </c>
      <c r="E2091" s="741" t="s">
        <v>2646</v>
      </c>
      <c r="F2091" s="661" t="s">
        <v>2621</v>
      </c>
      <c r="G2091" s="661" t="s">
        <v>3297</v>
      </c>
      <c r="H2091" s="661" t="s">
        <v>579</v>
      </c>
      <c r="I2091" s="661" t="s">
        <v>1020</v>
      </c>
      <c r="J2091" s="661" t="s">
        <v>1021</v>
      </c>
      <c r="K2091" s="661" t="s">
        <v>1022</v>
      </c>
      <c r="L2091" s="662">
        <v>64.13</v>
      </c>
      <c r="M2091" s="662">
        <v>64.13</v>
      </c>
      <c r="N2091" s="661">
        <v>1</v>
      </c>
      <c r="O2091" s="742">
        <v>0.5</v>
      </c>
      <c r="P2091" s="662">
        <v>64.13</v>
      </c>
      <c r="Q2091" s="677">
        <v>1</v>
      </c>
      <c r="R2091" s="661">
        <v>1</v>
      </c>
      <c r="S2091" s="677">
        <v>1</v>
      </c>
      <c r="T2091" s="742">
        <v>0.5</v>
      </c>
      <c r="U2091" s="700">
        <v>1</v>
      </c>
    </row>
    <row r="2092" spans="1:21" ht="14.4" customHeight="1" x14ac:dyDescent="0.3">
      <c r="A2092" s="660">
        <v>11</v>
      </c>
      <c r="B2092" s="661" t="s">
        <v>578</v>
      </c>
      <c r="C2092" s="661">
        <v>89301112</v>
      </c>
      <c r="D2092" s="740" t="s">
        <v>4351</v>
      </c>
      <c r="E2092" s="741" t="s">
        <v>2646</v>
      </c>
      <c r="F2092" s="661" t="s">
        <v>2621</v>
      </c>
      <c r="G2092" s="661" t="s">
        <v>3297</v>
      </c>
      <c r="H2092" s="661" t="s">
        <v>579</v>
      </c>
      <c r="I2092" s="661" t="s">
        <v>3298</v>
      </c>
      <c r="J2092" s="661" t="s">
        <v>3299</v>
      </c>
      <c r="K2092" s="661" t="s">
        <v>2486</v>
      </c>
      <c r="L2092" s="662">
        <v>85.49</v>
      </c>
      <c r="M2092" s="662">
        <v>85.49</v>
      </c>
      <c r="N2092" s="661">
        <v>1</v>
      </c>
      <c r="O2092" s="742">
        <v>1</v>
      </c>
      <c r="P2092" s="662">
        <v>85.49</v>
      </c>
      <c r="Q2092" s="677">
        <v>1</v>
      </c>
      <c r="R2092" s="661">
        <v>1</v>
      </c>
      <c r="S2092" s="677">
        <v>1</v>
      </c>
      <c r="T2092" s="742">
        <v>1</v>
      </c>
      <c r="U2092" s="700">
        <v>1</v>
      </c>
    </row>
    <row r="2093" spans="1:21" ht="14.4" customHeight="1" x14ac:dyDescent="0.3">
      <c r="A2093" s="660">
        <v>11</v>
      </c>
      <c r="B2093" s="661" t="s">
        <v>578</v>
      </c>
      <c r="C2093" s="661">
        <v>89301112</v>
      </c>
      <c r="D2093" s="740" t="s">
        <v>4351</v>
      </c>
      <c r="E2093" s="741" t="s">
        <v>2646</v>
      </c>
      <c r="F2093" s="661" t="s">
        <v>2621</v>
      </c>
      <c r="G2093" s="661" t="s">
        <v>2713</v>
      </c>
      <c r="H2093" s="661" t="s">
        <v>1059</v>
      </c>
      <c r="I2093" s="661" t="s">
        <v>2893</v>
      </c>
      <c r="J2093" s="661" t="s">
        <v>2774</v>
      </c>
      <c r="K2093" s="661" t="s">
        <v>2894</v>
      </c>
      <c r="L2093" s="662">
        <v>314.33999999999997</v>
      </c>
      <c r="M2093" s="662">
        <v>314.33999999999997</v>
      </c>
      <c r="N2093" s="661">
        <v>1</v>
      </c>
      <c r="O2093" s="742">
        <v>1</v>
      </c>
      <c r="P2093" s="662">
        <v>314.33999999999997</v>
      </c>
      <c r="Q2093" s="677">
        <v>1</v>
      </c>
      <c r="R2093" s="661">
        <v>1</v>
      </c>
      <c r="S2093" s="677">
        <v>1</v>
      </c>
      <c r="T2093" s="742">
        <v>1</v>
      </c>
      <c r="U2093" s="700">
        <v>1</v>
      </c>
    </row>
    <row r="2094" spans="1:21" ht="14.4" customHeight="1" x14ac:dyDescent="0.3">
      <c r="A2094" s="660">
        <v>11</v>
      </c>
      <c r="B2094" s="661" t="s">
        <v>578</v>
      </c>
      <c r="C2094" s="661">
        <v>89301112</v>
      </c>
      <c r="D2094" s="740" t="s">
        <v>4351</v>
      </c>
      <c r="E2094" s="741" t="s">
        <v>2646</v>
      </c>
      <c r="F2094" s="661" t="s">
        <v>2622</v>
      </c>
      <c r="G2094" s="661" t="s">
        <v>2895</v>
      </c>
      <c r="H2094" s="661" t="s">
        <v>579</v>
      </c>
      <c r="I2094" s="661" t="s">
        <v>2896</v>
      </c>
      <c r="J2094" s="661" t="s">
        <v>2897</v>
      </c>
      <c r="K2094" s="661" t="s">
        <v>2898</v>
      </c>
      <c r="L2094" s="662">
        <v>0</v>
      </c>
      <c r="M2094" s="662">
        <v>0</v>
      </c>
      <c r="N2094" s="661">
        <v>36</v>
      </c>
      <c r="O2094" s="742">
        <v>35</v>
      </c>
      <c r="P2094" s="662">
        <v>0</v>
      </c>
      <c r="Q2094" s="677"/>
      <c r="R2094" s="661">
        <v>1</v>
      </c>
      <c r="S2094" s="677">
        <v>2.7777777777777776E-2</v>
      </c>
      <c r="T2094" s="742">
        <v>1</v>
      </c>
      <c r="U2094" s="700">
        <v>2.8571428571428571E-2</v>
      </c>
    </row>
    <row r="2095" spans="1:21" ht="14.4" customHeight="1" x14ac:dyDescent="0.3">
      <c r="A2095" s="660">
        <v>11</v>
      </c>
      <c r="B2095" s="661" t="s">
        <v>578</v>
      </c>
      <c r="C2095" s="661">
        <v>89301112</v>
      </c>
      <c r="D2095" s="740" t="s">
        <v>4351</v>
      </c>
      <c r="E2095" s="741" t="s">
        <v>2646</v>
      </c>
      <c r="F2095" s="661" t="s">
        <v>2622</v>
      </c>
      <c r="G2095" s="661" t="s">
        <v>2899</v>
      </c>
      <c r="H2095" s="661" t="s">
        <v>579</v>
      </c>
      <c r="I2095" s="661" t="s">
        <v>2900</v>
      </c>
      <c r="J2095" s="661" t="s">
        <v>2901</v>
      </c>
      <c r="K2095" s="661" t="s">
        <v>2902</v>
      </c>
      <c r="L2095" s="662">
        <v>186.96</v>
      </c>
      <c r="M2095" s="662">
        <v>186.96</v>
      </c>
      <c r="N2095" s="661">
        <v>1</v>
      </c>
      <c r="O2095" s="742">
        <v>1</v>
      </c>
      <c r="P2095" s="662">
        <v>186.96</v>
      </c>
      <c r="Q2095" s="677">
        <v>1</v>
      </c>
      <c r="R2095" s="661">
        <v>1</v>
      </c>
      <c r="S2095" s="677">
        <v>1</v>
      </c>
      <c r="T2095" s="742">
        <v>1</v>
      </c>
      <c r="U2095" s="700">
        <v>1</v>
      </c>
    </row>
    <row r="2096" spans="1:21" ht="14.4" customHeight="1" x14ac:dyDescent="0.3">
      <c r="A2096" s="660">
        <v>11</v>
      </c>
      <c r="B2096" s="661" t="s">
        <v>578</v>
      </c>
      <c r="C2096" s="661">
        <v>89301112</v>
      </c>
      <c r="D2096" s="740" t="s">
        <v>4351</v>
      </c>
      <c r="E2096" s="741" t="s">
        <v>2646</v>
      </c>
      <c r="F2096" s="661" t="s">
        <v>2622</v>
      </c>
      <c r="G2096" s="661" t="s">
        <v>2899</v>
      </c>
      <c r="H2096" s="661" t="s">
        <v>579</v>
      </c>
      <c r="I2096" s="661" t="s">
        <v>2903</v>
      </c>
      <c r="J2096" s="661" t="s">
        <v>2904</v>
      </c>
      <c r="K2096" s="661" t="s">
        <v>2905</v>
      </c>
      <c r="L2096" s="662">
        <v>35.75</v>
      </c>
      <c r="M2096" s="662">
        <v>107.25</v>
      </c>
      <c r="N2096" s="661">
        <v>3</v>
      </c>
      <c r="O2096" s="742">
        <v>3</v>
      </c>
      <c r="P2096" s="662">
        <v>107.25</v>
      </c>
      <c r="Q2096" s="677">
        <v>1</v>
      </c>
      <c r="R2096" s="661">
        <v>3</v>
      </c>
      <c r="S2096" s="677">
        <v>1</v>
      </c>
      <c r="T2096" s="742">
        <v>3</v>
      </c>
      <c r="U2096" s="700">
        <v>1</v>
      </c>
    </row>
    <row r="2097" spans="1:21" ht="14.4" customHeight="1" x14ac:dyDescent="0.3">
      <c r="A2097" s="660">
        <v>11</v>
      </c>
      <c r="B2097" s="661" t="s">
        <v>578</v>
      </c>
      <c r="C2097" s="661">
        <v>89301112</v>
      </c>
      <c r="D2097" s="740" t="s">
        <v>4351</v>
      </c>
      <c r="E2097" s="741" t="s">
        <v>2646</v>
      </c>
      <c r="F2097" s="661" t="s">
        <v>2622</v>
      </c>
      <c r="G2097" s="661" t="s">
        <v>2677</v>
      </c>
      <c r="H2097" s="661" t="s">
        <v>579</v>
      </c>
      <c r="I2097" s="661" t="s">
        <v>2678</v>
      </c>
      <c r="J2097" s="661" t="s">
        <v>2679</v>
      </c>
      <c r="K2097" s="661" t="s">
        <v>2680</v>
      </c>
      <c r="L2097" s="662">
        <v>200</v>
      </c>
      <c r="M2097" s="662">
        <v>1600</v>
      </c>
      <c r="N2097" s="661">
        <v>8</v>
      </c>
      <c r="O2097" s="742">
        <v>4</v>
      </c>
      <c r="P2097" s="662">
        <v>1600</v>
      </c>
      <c r="Q2097" s="677">
        <v>1</v>
      </c>
      <c r="R2097" s="661">
        <v>8</v>
      </c>
      <c r="S2097" s="677">
        <v>1</v>
      </c>
      <c r="T2097" s="742">
        <v>4</v>
      </c>
      <c r="U2097" s="700">
        <v>1</v>
      </c>
    </row>
    <row r="2098" spans="1:21" ht="14.4" customHeight="1" x14ac:dyDescent="0.3">
      <c r="A2098" s="660">
        <v>11</v>
      </c>
      <c r="B2098" s="661" t="s">
        <v>578</v>
      </c>
      <c r="C2098" s="661">
        <v>89301112</v>
      </c>
      <c r="D2098" s="740" t="s">
        <v>4351</v>
      </c>
      <c r="E2098" s="741" t="s">
        <v>2646</v>
      </c>
      <c r="F2098" s="661" t="s">
        <v>2622</v>
      </c>
      <c r="G2098" s="661" t="s">
        <v>2677</v>
      </c>
      <c r="H2098" s="661" t="s">
        <v>579</v>
      </c>
      <c r="I2098" s="661" t="s">
        <v>2681</v>
      </c>
      <c r="J2098" s="661" t="s">
        <v>2682</v>
      </c>
      <c r="K2098" s="661" t="s">
        <v>2683</v>
      </c>
      <c r="L2098" s="662">
        <v>278.75</v>
      </c>
      <c r="M2098" s="662">
        <v>14495</v>
      </c>
      <c r="N2098" s="661">
        <v>52</v>
      </c>
      <c r="O2098" s="742">
        <v>26</v>
      </c>
      <c r="P2098" s="662">
        <v>12822.5</v>
      </c>
      <c r="Q2098" s="677">
        <v>0.88461538461538458</v>
      </c>
      <c r="R2098" s="661">
        <v>46</v>
      </c>
      <c r="S2098" s="677">
        <v>0.88461538461538458</v>
      </c>
      <c r="T2098" s="742">
        <v>23</v>
      </c>
      <c r="U2098" s="700">
        <v>0.88461538461538458</v>
      </c>
    </row>
    <row r="2099" spans="1:21" ht="14.4" customHeight="1" x14ac:dyDescent="0.3">
      <c r="A2099" s="660">
        <v>11</v>
      </c>
      <c r="B2099" s="661" t="s">
        <v>578</v>
      </c>
      <c r="C2099" s="661">
        <v>89301112</v>
      </c>
      <c r="D2099" s="740" t="s">
        <v>4351</v>
      </c>
      <c r="E2099" s="741" t="s">
        <v>2646</v>
      </c>
      <c r="F2099" s="661" t="s">
        <v>2622</v>
      </c>
      <c r="G2099" s="661" t="s">
        <v>2906</v>
      </c>
      <c r="H2099" s="661" t="s">
        <v>579</v>
      </c>
      <c r="I2099" s="661" t="s">
        <v>2910</v>
      </c>
      <c r="J2099" s="661" t="s">
        <v>2911</v>
      </c>
      <c r="K2099" s="661" t="s">
        <v>2912</v>
      </c>
      <c r="L2099" s="662">
        <v>553.15</v>
      </c>
      <c r="M2099" s="662">
        <v>12169.3</v>
      </c>
      <c r="N2099" s="661">
        <v>22</v>
      </c>
      <c r="O2099" s="742">
        <v>8</v>
      </c>
      <c r="P2099" s="662">
        <v>6637.7999999999993</v>
      </c>
      <c r="Q2099" s="677">
        <v>0.54545454545454541</v>
      </c>
      <c r="R2099" s="661">
        <v>12</v>
      </c>
      <c r="S2099" s="677">
        <v>0.54545454545454541</v>
      </c>
      <c r="T2099" s="742">
        <v>4</v>
      </c>
      <c r="U2099" s="700">
        <v>0.5</v>
      </c>
    </row>
    <row r="2100" spans="1:21" ht="14.4" customHeight="1" x14ac:dyDescent="0.3">
      <c r="A2100" s="660">
        <v>11</v>
      </c>
      <c r="B2100" s="661" t="s">
        <v>578</v>
      </c>
      <c r="C2100" s="661">
        <v>89301112</v>
      </c>
      <c r="D2100" s="740" t="s">
        <v>4351</v>
      </c>
      <c r="E2100" s="741" t="s">
        <v>2646</v>
      </c>
      <c r="F2100" s="661" t="s">
        <v>2622</v>
      </c>
      <c r="G2100" s="661" t="s">
        <v>2684</v>
      </c>
      <c r="H2100" s="661" t="s">
        <v>579</v>
      </c>
      <c r="I2100" s="661" t="s">
        <v>4288</v>
      </c>
      <c r="J2100" s="661" t="s">
        <v>4289</v>
      </c>
      <c r="K2100" s="661" t="s">
        <v>4290</v>
      </c>
      <c r="L2100" s="662">
        <v>3000</v>
      </c>
      <c r="M2100" s="662">
        <v>3000</v>
      </c>
      <c r="N2100" s="661">
        <v>1</v>
      </c>
      <c r="O2100" s="742">
        <v>1</v>
      </c>
      <c r="P2100" s="662">
        <v>3000</v>
      </c>
      <c r="Q2100" s="677">
        <v>1</v>
      </c>
      <c r="R2100" s="661">
        <v>1</v>
      </c>
      <c r="S2100" s="677">
        <v>1</v>
      </c>
      <c r="T2100" s="742">
        <v>1</v>
      </c>
      <c r="U2100" s="700">
        <v>1</v>
      </c>
    </row>
    <row r="2101" spans="1:21" ht="14.4" customHeight="1" x14ac:dyDescent="0.3">
      <c r="A2101" s="660">
        <v>11</v>
      </c>
      <c r="B2101" s="661" t="s">
        <v>578</v>
      </c>
      <c r="C2101" s="661">
        <v>89301112</v>
      </c>
      <c r="D2101" s="740" t="s">
        <v>4351</v>
      </c>
      <c r="E2101" s="741" t="s">
        <v>2646</v>
      </c>
      <c r="F2101" s="661" t="s">
        <v>2622</v>
      </c>
      <c r="G2101" s="661" t="s">
        <v>2684</v>
      </c>
      <c r="H2101" s="661" t="s">
        <v>579</v>
      </c>
      <c r="I2101" s="661" t="s">
        <v>2688</v>
      </c>
      <c r="J2101" s="661" t="s">
        <v>2689</v>
      </c>
      <c r="K2101" s="661" t="s">
        <v>2690</v>
      </c>
      <c r="L2101" s="662">
        <v>1000</v>
      </c>
      <c r="M2101" s="662">
        <v>1000</v>
      </c>
      <c r="N2101" s="661">
        <v>1</v>
      </c>
      <c r="O2101" s="742">
        <v>1</v>
      </c>
      <c r="P2101" s="662">
        <v>1000</v>
      </c>
      <c r="Q2101" s="677">
        <v>1</v>
      </c>
      <c r="R2101" s="661">
        <v>1</v>
      </c>
      <c r="S2101" s="677">
        <v>1</v>
      </c>
      <c r="T2101" s="742">
        <v>1</v>
      </c>
      <c r="U2101" s="700">
        <v>1</v>
      </c>
    </row>
    <row r="2102" spans="1:21" ht="14.4" customHeight="1" x14ac:dyDescent="0.3">
      <c r="A2102" s="660">
        <v>11</v>
      </c>
      <c r="B2102" s="661" t="s">
        <v>578</v>
      </c>
      <c r="C2102" s="661">
        <v>89301112</v>
      </c>
      <c r="D2102" s="740" t="s">
        <v>4351</v>
      </c>
      <c r="E2102" s="741" t="s">
        <v>2646</v>
      </c>
      <c r="F2102" s="661" t="s">
        <v>2622</v>
      </c>
      <c r="G2102" s="661" t="s">
        <v>2684</v>
      </c>
      <c r="H2102" s="661" t="s">
        <v>579</v>
      </c>
      <c r="I2102" s="661" t="s">
        <v>3470</v>
      </c>
      <c r="J2102" s="661" t="s">
        <v>3063</v>
      </c>
      <c r="K2102" s="661" t="s">
        <v>3471</v>
      </c>
      <c r="L2102" s="662">
        <v>2200</v>
      </c>
      <c r="M2102" s="662">
        <v>2200</v>
      </c>
      <c r="N2102" s="661">
        <v>1</v>
      </c>
      <c r="O2102" s="742">
        <v>1</v>
      </c>
      <c r="P2102" s="662"/>
      <c r="Q2102" s="677">
        <v>0</v>
      </c>
      <c r="R2102" s="661"/>
      <c r="S2102" s="677">
        <v>0</v>
      </c>
      <c r="T2102" s="742"/>
      <c r="U2102" s="700">
        <v>0</v>
      </c>
    </row>
    <row r="2103" spans="1:21" ht="14.4" customHeight="1" x14ac:dyDescent="0.3">
      <c r="A2103" s="660">
        <v>11</v>
      </c>
      <c r="B2103" s="661" t="s">
        <v>578</v>
      </c>
      <c r="C2103" s="661">
        <v>89301112</v>
      </c>
      <c r="D2103" s="740" t="s">
        <v>4351</v>
      </c>
      <c r="E2103" s="741" t="s">
        <v>2646</v>
      </c>
      <c r="F2103" s="661" t="s">
        <v>2622</v>
      </c>
      <c r="G2103" s="661" t="s">
        <v>2684</v>
      </c>
      <c r="H2103" s="661" t="s">
        <v>579</v>
      </c>
      <c r="I2103" s="661" t="s">
        <v>2697</v>
      </c>
      <c r="J2103" s="661" t="s">
        <v>2698</v>
      </c>
      <c r="K2103" s="661" t="s">
        <v>2699</v>
      </c>
      <c r="L2103" s="662">
        <v>971.25</v>
      </c>
      <c r="M2103" s="662">
        <v>971.25</v>
      </c>
      <c r="N2103" s="661">
        <v>1</v>
      </c>
      <c r="O2103" s="742">
        <v>1</v>
      </c>
      <c r="P2103" s="662">
        <v>971.25</v>
      </c>
      <c r="Q2103" s="677">
        <v>1</v>
      </c>
      <c r="R2103" s="661">
        <v>1</v>
      </c>
      <c r="S2103" s="677">
        <v>1</v>
      </c>
      <c r="T2103" s="742">
        <v>1</v>
      </c>
      <c r="U2103" s="700">
        <v>1</v>
      </c>
    </row>
    <row r="2104" spans="1:21" ht="14.4" customHeight="1" x14ac:dyDescent="0.3">
      <c r="A2104" s="660">
        <v>11</v>
      </c>
      <c r="B2104" s="661" t="s">
        <v>578</v>
      </c>
      <c r="C2104" s="661">
        <v>89301112</v>
      </c>
      <c r="D2104" s="740" t="s">
        <v>4351</v>
      </c>
      <c r="E2104" s="741" t="s">
        <v>2646</v>
      </c>
      <c r="F2104" s="661" t="s">
        <v>2622</v>
      </c>
      <c r="G2104" s="661" t="s">
        <v>2684</v>
      </c>
      <c r="H2104" s="661" t="s">
        <v>579</v>
      </c>
      <c r="I2104" s="661" t="s">
        <v>3964</v>
      </c>
      <c r="J2104" s="661" t="s">
        <v>3965</v>
      </c>
      <c r="K2104" s="661" t="s">
        <v>3966</v>
      </c>
      <c r="L2104" s="662">
        <v>1600</v>
      </c>
      <c r="M2104" s="662">
        <v>1600</v>
      </c>
      <c r="N2104" s="661">
        <v>1</v>
      </c>
      <c r="O2104" s="742">
        <v>1</v>
      </c>
      <c r="P2104" s="662"/>
      <c r="Q2104" s="677">
        <v>0</v>
      </c>
      <c r="R2104" s="661"/>
      <c r="S2104" s="677">
        <v>0</v>
      </c>
      <c r="T2104" s="742"/>
      <c r="U2104" s="700">
        <v>0</v>
      </c>
    </row>
    <row r="2105" spans="1:21" ht="14.4" customHeight="1" x14ac:dyDescent="0.3">
      <c r="A2105" s="660">
        <v>11</v>
      </c>
      <c r="B2105" s="661" t="s">
        <v>578</v>
      </c>
      <c r="C2105" s="661">
        <v>89301112</v>
      </c>
      <c r="D2105" s="740" t="s">
        <v>4351</v>
      </c>
      <c r="E2105" s="741" t="s">
        <v>2646</v>
      </c>
      <c r="F2105" s="661" t="s">
        <v>2622</v>
      </c>
      <c r="G2105" s="661" t="s">
        <v>2684</v>
      </c>
      <c r="H2105" s="661" t="s">
        <v>579</v>
      </c>
      <c r="I2105" s="661" t="s">
        <v>4291</v>
      </c>
      <c r="J2105" s="661" t="s">
        <v>4292</v>
      </c>
      <c r="K2105" s="661"/>
      <c r="L2105" s="662">
        <v>400</v>
      </c>
      <c r="M2105" s="662">
        <v>400</v>
      </c>
      <c r="N2105" s="661">
        <v>1</v>
      </c>
      <c r="O2105" s="742">
        <v>1</v>
      </c>
      <c r="P2105" s="662"/>
      <c r="Q2105" s="677">
        <v>0</v>
      </c>
      <c r="R2105" s="661"/>
      <c r="S2105" s="677">
        <v>0</v>
      </c>
      <c r="T2105" s="742"/>
      <c r="U2105" s="700">
        <v>0</v>
      </c>
    </row>
    <row r="2106" spans="1:21" ht="14.4" customHeight="1" x14ac:dyDescent="0.3">
      <c r="A2106" s="660">
        <v>11</v>
      </c>
      <c r="B2106" s="661" t="s">
        <v>578</v>
      </c>
      <c r="C2106" s="661">
        <v>89301112</v>
      </c>
      <c r="D2106" s="740" t="s">
        <v>4351</v>
      </c>
      <c r="E2106" s="741" t="s">
        <v>2646</v>
      </c>
      <c r="F2106" s="661" t="s">
        <v>2622</v>
      </c>
      <c r="G2106" s="661" t="s">
        <v>2684</v>
      </c>
      <c r="H2106" s="661" t="s">
        <v>579</v>
      </c>
      <c r="I2106" s="661" t="s">
        <v>2925</v>
      </c>
      <c r="J2106" s="661" t="s">
        <v>2926</v>
      </c>
      <c r="K2106" s="661"/>
      <c r="L2106" s="662">
        <v>600</v>
      </c>
      <c r="M2106" s="662">
        <v>600</v>
      </c>
      <c r="N2106" s="661">
        <v>1</v>
      </c>
      <c r="O2106" s="742">
        <v>1</v>
      </c>
      <c r="P2106" s="662">
        <v>600</v>
      </c>
      <c r="Q2106" s="677">
        <v>1</v>
      </c>
      <c r="R2106" s="661">
        <v>1</v>
      </c>
      <c r="S2106" s="677">
        <v>1</v>
      </c>
      <c r="T2106" s="742">
        <v>1</v>
      </c>
      <c r="U2106" s="700">
        <v>1</v>
      </c>
    </row>
    <row r="2107" spans="1:21" ht="14.4" customHeight="1" x14ac:dyDescent="0.3">
      <c r="A2107" s="660">
        <v>11</v>
      </c>
      <c r="B2107" s="661" t="s">
        <v>578</v>
      </c>
      <c r="C2107" s="661">
        <v>89301112</v>
      </c>
      <c r="D2107" s="740" t="s">
        <v>4351</v>
      </c>
      <c r="E2107" s="741" t="s">
        <v>2646</v>
      </c>
      <c r="F2107" s="661" t="s">
        <v>2622</v>
      </c>
      <c r="G2107" s="661" t="s">
        <v>2684</v>
      </c>
      <c r="H2107" s="661" t="s">
        <v>579</v>
      </c>
      <c r="I2107" s="661" t="s">
        <v>3073</v>
      </c>
      <c r="J2107" s="661" t="s">
        <v>3074</v>
      </c>
      <c r="K2107" s="661" t="s">
        <v>3075</v>
      </c>
      <c r="L2107" s="662">
        <v>700</v>
      </c>
      <c r="M2107" s="662">
        <v>700</v>
      </c>
      <c r="N2107" s="661">
        <v>1</v>
      </c>
      <c r="O2107" s="742">
        <v>1</v>
      </c>
      <c r="P2107" s="662">
        <v>700</v>
      </c>
      <c r="Q2107" s="677">
        <v>1</v>
      </c>
      <c r="R2107" s="661">
        <v>1</v>
      </c>
      <c r="S2107" s="677">
        <v>1</v>
      </c>
      <c r="T2107" s="742">
        <v>1</v>
      </c>
      <c r="U2107" s="700">
        <v>1</v>
      </c>
    </row>
    <row r="2108" spans="1:21" ht="14.4" customHeight="1" x14ac:dyDescent="0.3">
      <c r="A2108" s="660">
        <v>11</v>
      </c>
      <c r="B2108" s="661" t="s">
        <v>578</v>
      </c>
      <c r="C2108" s="661">
        <v>89301112</v>
      </c>
      <c r="D2108" s="740" t="s">
        <v>4351</v>
      </c>
      <c r="E2108" s="741" t="s">
        <v>2646</v>
      </c>
      <c r="F2108" s="661" t="s">
        <v>2622</v>
      </c>
      <c r="G2108" s="661" t="s">
        <v>2684</v>
      </c>
      <c r="H2108" s="661" t="s">
        <v>579</v>
      </c>
      <c r="I2108" s="661" t="s">
        <v>3210</v>
      </c>
      <c r="J2108" s="661" t="s">
        <v>3211</v>
      </c>
      <c r="K2108" s="661"/>
      <c r="L2108" s="662">
        <v>705.67</v>
      </c>
      <c r="M2108" s="662">
        <v>705.67</v>
      </c>
      <c r="N2108" s="661">
        <v>1</v>
      </c>
      <c r="O2108" s="742">
        <v>1</v>
      </c>
      <c r="P2108" s="662">
        <v>705.67</v>
      </c>
      <c r="Q2108" s="677">
        <v>1</v>
      </c>
      <c r="R2108" s="661">
        <v>1</v>
      </c>
      <c r="S2108" s="677">
        <v>1</v>
      </c>
      <c r="T2108" s="742">
        <v>1</v>
      </c>
      <c r="U2108" s="700">
        <v>1</v>
      </c>
    </row>
    <row r="2109" spans="1:21" ht="14.4" customHeight="1" x14ac:dyDescent="0.3">
      <c r="A2109" s="660">
        <v>11</v>
      </c>
      <c r="B2109" s="661" t="s">
        <v>578</v>
      </c>
      <c r="C2109" s="661">
        <v>89301112</v>
      </c>
      <c r="D2109" s="740" t="s">
        <v>4351</v>
      </c>
      <c r="E2109" s="741" t="s">
        <v>2646</v>
      </c>
      <c r="F2109" s="661" t="s">
        <v>2622</v>
      </c>
      <c r="G2109" s="661" t="s">
        <v>2818</v>
      </c>
      <c r="H2109" s="661" t="s">
        <v>579</v>
      </c>
      <c r="I2109" s="661" t="s">
        <v>4293</v>
      </c>
      <c r="J2109" s="661" t="s">
        <v>4294</v>
      </c>
      <c r="K2109" s="661"/>
      <c r="L2109" s="662">
        <v>0</v>
      </c>
      <c r="M2109" s="662">
        <v>0</v>
      </c>
      <c r="N2109" s="661">
        <v>1</v>
      </c>
      <c r="O2109" s="742">
        <v>1</v>
      </c>
      <c r="P2109" s="662"/>
      <c r="Q2109" s="677"/>
      <c r="R2109" s="661"/>
      <c r="S2109" s="677">
        <v>0</v>
      </c>
      <c r="T2109" s="742"/>
      <c r="U2109" s="700">
        <v>0</v>
      </c>
    </row>
    <row r="2110" spans="1:21" ht="14.4" customHeight="1" x14ac:dyDescent="0.3">
      <c r="A2110" s="660">
        <v>11</v>
      </c>
      <c r="B2110" s="661" t="s">
        <v>578</v>
      </c>
      <c r="C2110" s="661">
        <v>89301112</v>
      </c>
      <c r="D2110" s="740" t="s">
        <v>4351</v>
      </c>
      <c r="E2110" s="741" t="s">
        <v>2647</v>
      </c>
      <c r="F2110" s="661" t="s">
        <v>2621</v>
      </c>
      <c r="G2110" s="661" t="s">
        <v>2819</v>
      </c>
      <c r="H2110" s="661" t="s">
        <v>579</v>
      </c>
      <c r="I2110" s="661" t="s">
        <v>4295</v>
      </c>
      <c r="J2110" s="661" t="s">
        <v>4296</v>
      </c>
      <c r="K2110" s="661" t="s">
        <v>2820</v>
      </c>
      <c r="L2110" s="662">
        <v>275.23</v>
      </c>
      <c r="M2110" s="662">
        <v>550.46</v>
      </c>
      <c r="N2110" s="661">
        <v>2</v>
      </c>
      <c r="O2110" s="742">
        <v>1</v>
      </c>
      <c r="P2110" s="662">
        <v>550.46</v>
      </c>
      <c r="Q2110" s="677">
        <v>1</v>
      </c>
      <c r="R2110" s="661">
        <v>2</v>
      </c>
      <c r="S2110" s="677">
        <v>1</v>
      </c>
      <c r="T2110" s="742">
        <v>1</v>
      </c>
      <c r="U2110" s="700">
        <v>1</v>
      </c>
    </row>
    <row r="2111" spans="1:21" ht="14.4" customHeight="1" x14ac:dyDescent="0.3">
      <c r="A2111" s="660">
        <v>11</v>
      </c>
      <c r="B2111" s="661" t="s">
        <v>578</v>
      </c>
      <c r="C2111" s="661">
        <v>89301112</v>
      </c>
      <c r="D2111" s="740" t="s">
        <v>4351</v>
      </c>
      <c r="E2111" s="741" t="s">
        <v>2647</v>
      </c>
      <c r="F2111" s="661" t="s">
        <v>2621</v>
      </c>
      <c r="G2111" s="661" t="s">
        <v>2654</v>
      </c>
      <c r="H2111" s="661" t="s">
        <v>579</v>
      </c>
      <c r="I2111" s="661" t="s">
        <v>2845</v>
      </c>
      <c r="J2111" s="661" t="s">
        <v>2491</v>
      </c>
      <c r="K2111" s="661" t="s">
        <v>2846</v>
      </c>
      <c r="L2111" s="662">
        <v>0</v>
      </c>
      <c r="M2111" s="662">
        <v>0</v>
      </c>
      <c r="N2111" s="661">
        <v>5</v>
      </c>
      <c r="O2111" s="742">
        <v>2</v>
      </c>
      <c r="P2111" s="662">
        <v>0</v>
      </c>
      <c r="Q2111" s="677"/>
      <c r="R2111" s="661">
        <v>3</v>
      </c>
      <c r="S2111" s="677">
        <v>0.6</v>
      </c>
      <c r="T2111" s="742">
        <v>1</v>
      </c>
      <c r="U2111" s="700">
        <v>0.5</v>
      </c>
    </row>
    <row r="2112" spans="1:21" ht="14.4" customHeight="1" x14ac:dyDescent="0.3">
      <c r="A2112" s="660">
        <v>11</v>
      </c>
      <c r="B2112" s="661" t="s">
        <v>578</v>
      </c>
      <c r="C2112" s="661">
        <v>89301112</v>
      </c>
      <c r="D2112" s="740" t="s">
        <v>4351</v>
      </c>
      <c r="E2112" s="741" t="s">
        <v>2647</v>
      </c>
      <c r="F2112" s="661" t="s">
        <v>2621</v>
      </c>
      <c r="G2112" s="661" t="s">
        <v>2654</v>
      </c>
      <c r="H2112" s="661" t="s">
        <v>579</v>
      </c>
      <c r="I2112" s="661" t="s">
        <v>1210</v>
      </c>
      <c r="J2112" s="661" t="s">
        <v>2491</v>
      </c>
      <c r="K2112" s="661" t="s">
        <v>2492</v>
      </c>
      <c r="L2112" s="662">
        <v>333.31</v>
      </c>
      <c r="M2112" s="662">
        <v>999.93000000000006</v>
      </c>
      <c r="N2112" s="661">
        <v>3</v>
      </c>
      <c r="O2112" s="742">
        <v>2</v>
      </c>
      <c r="P2112" s="662">
        <v>333.31</v>
      </c>
      <c r="Q2112" s="677">
        <v>0.33333333333333331</v>
      </c>
      <c r="R2112" s="661">
        <v>1</v>
      </c>
      <c r="S2112" s="677">
        <v>0.33333333333333331</v>
      </c>
      <c r="T2112" s="742">
        <v>1</v>
      </c>
      <c r="U2112" s="700">
        <v>0.5</v>
      </c>
    </row>
    <row r="2113" spans="1:21" ht="14.4" customHeight="1" x14ac:dyDescent="0.3">
      <c r="A2113" s="660">
        <v>11</v>
      </c>
      <c r="B2113" s="661" t="s">
        <v>578</v>
      </c>
      <c r="C2113" s="661">
        <v>89301112</v>
      </c>
      <c r="D2113" s="740" t="s">
        <v>4351</v>
      </c>
      <c r="E2113" s="741" t="s">
        <v>2647</v>
      </c>
      <c r="F2113" s="661" t="s">
        <v>2621</v>
      </c>
      <c r="G2113" s="661" t="s">
        <v>2654</v>
      </c>
      <c r="H2113" s="661" t="s">
        <v>579</v>
      </c>
      <c r="I2113" s="661" t="s">
        <v>1210</v>
      </c>
      <c r="J2113" s="661" t="s">
        <v>2491</v>
      </c>
      <c r="K2113" s="661" t="s">
        <v>2492</v>
      </c>
      <c r="L2113" s="662">
        <v>156.86000000000001</v>
      </c>
      <c r="M2113" s="662">
        <v>627.44000000000005</v>
      </c>
      <c r="N2113" s="661">
        <v>4</v>
      </c>
      <c r="O2113" s="742">
        <v>2</v>
      </c>
      <c r="P2113" s="662">
        <v>470.58000000000004</v>
      </c>
      <c r="Q2113" s="677">
        <v>0.75</v>
      </c>
      <c r="R2113" s="661">
        <v>3</v>
      </c>
      <c r="S2113" s="677">
        <v>0.75</v>
      </c>
      <c r="T2113" s="742">
        <v>1.5</v>
      </c>
      <c r="U2113" s="700">
        <v>0.75</v>
      </c>
    </row>
    <row r="2114" spans="1:21" ht="14.4" customHeight="1" x14ac:dyDescent="0.3">
      <c r="A2114" s="660">
        <v>11</v>
      </c>
      <c r="B2114" s="661" t="s">
        <v>578</v>
      </c>
      <c r="C2114" s="661">
        <v>89301112</v>
      </c>
      <c r="D2114" s="740" t="s">
        <v>4351</v>
      </c>
      <c r="E2114" s="741" t="s">
        <v>2647</v>
      </c>
      <c r="F2114" s="661" t="s">
        <v>2621</v>
      </c>
      <c r="G2114" s="661" t="s">
        <v>4297</v>
      </c>
      <c r="H2114" s="661" t="s">
        <v>579</v>
      </c>
      <c r="I2114" s="661" t="s">
        <v>4298</v>
      </c>
      <c r="J2114" s="661" t="s">
        <v>4299</v>
      </c>
      <c r="K2114" s="661" t="s">
        <v>4300</v>
      </c>
      <c r="L2114" s="662">
        <v>229.57</v>
      </c>
      <c r="M2114" s="662">
        <v>229.57</v>
      </c>
      <c r="N2114" s="661">
        <v>1</v>
      </c>
      <c r="O2114" s="742">
        <v>1</v>
      </c>
      <c r="P2114" s="662">
        <v>229.57</v>
      </c>
      <c r="Q2114" s="677">
        <v>1</v>
      </c>
      <c r="R2114" s="661">
        <v>1</v>
      </c>
      <c r="S2114" s="677">
        <v>1</v>
      </c>
      <c r="T2114" s="742">
        <v>1</v>
      </c>
      <c r="U2114" s="700">
        <v>1</v>
      </c>
    </row>
    <row r="2115" spans="1:21" ht="14.4" customHeight="1" x14ac:dyDescent="0.3">
      <c r="A2115" s="660">
        <v>11</v>
      </c>
      <c r="B2115" s="661" t="s">
        <v>578</v>
      </c>
      <c r="C2115" s="661">
        <v>89301112</v>
      </c>
      <c r="D2115" s="740" t="s">
        <v>4351</v>
      </c>
      <c r="E2115" s="741" t="s">
        <v>2647</v>
      </c>
      <c r="F2115" s="661" t="s">
        <v>2621</v>
      </c>
      <c r="G2115" s="661" t="s">
        <v>3365</v>
      </c>
      <c r="H2115" s="661" t="s">
        <v>579</v>
      </c>
      <c r="I2115" s="661" t="s">
        <v>4301</v>
      </c>
      <c r="J2115" s="661" t="s">
        <v>4110</v>
      </c>
      <c r="K2115" s="661" t="s">
        <v>4302</v>
      </c>
      <c r="L2115" s="662">
        <v>0</v>
      </c>
      <c r="M2115" s="662">
        <v>0</v>
      </c>
      <c r="N2115" s="661">
        <v>1</v>
      </c>
      <c r="O2115" s="742">
        <v>0.5</v>
      </c>
      <c r="P2115" s="662"/>
      <c r="Q2115" s="677"/>
      <c r="R2115" s="661"/>
      <c r="S2115" s="677">
        <v>0</v>
      </c>
      <c r="T2115" s="742"/>
      <c r="U2115" s="700">
        <v>0</v>
      </c>
    </row>
    <row r="2116" spans="1:21" ht="14.4" customHeight="1" x14ac:dyDescent="0.3">
      <c r="A2116" s="660">
        <v>11</v>
      </c>
      <c r="B2116" s="661" t="s">
        <v>578</v>
      </c>
      <c r="C2116" s="661">
        <v>89301112</v>
      </c>
      <c r="D2116" s="740" t="s">
        <v>4351</v>
      </c>
      <c r="E2116" s="741" t="s">
        <v>2647</v>
      </c>
      <c r="F2116" s="661" t="s">
        <v>2621</v>
      </c>
      <c r="G2116" s="661" t="s">
        <v>2755</v>
      </c>
      <c r="H2116" s="661" t="s">
        <v>1059</v>
      </c>
      <c r="I2116" s="661" t="s">
        <v>1247</v>
      </c>
      <c r="J2116" s="661" t="s">
        <v>1248</v>
      </c>
      <c r="K2116" s="661" t="s">
        <v>1578</v>
      </c>
      <c r="L2116" s="662">
        <v>69.86</v>
      </c>
      <c r="M2116" s="662">
        <v>139.72</v>
      </c>
      <c r="N2116" s="661">
        <v>2</v>
      </c>
      <c r="O2116" s="742">
        <v>1</v>
      </c>
      <c r="P2116" s="662">
        <v>69.86</v>
      </c>
      <c r="Q2116" s="677">
        <v>0.5</v>
      </c>
      <c r="R2116" s="661">
        <v>1</v>
      </c>
      <c r="S2116" s="677">
        <v>0.5</v>
      </c>
      <c r="T2116" s="742">
        <v>0.5</v>
      </c>
      <c r="U2116" s="700">
        <v>0.5</v>
      </c>
    </row>
    <row r="2117" spans="1:21" ht="14.4" customHeight="1" x14ac:dyDescent="0.3">
      <c r="A2117" s="660">
        <v>11</v>
      </c>
      <c r="B2117" s="661" t="s">
        <v>578</v>
      </c>
      <c r="C2117" s="661">
        <v>89301112</v>
      </c>
      <c r="D2117" s="740" t="s">
        <v>4351</v>
      </c>
      <c r="E2117" s="741" t="s">
        <v>2647</v>
      </c>
      <c r="F2117" s="661" t="s">
        <v>2621</v>
      </c>
      <c r="G2117" s="661" t="s">
        <v>2946</v>
      </c>
      <c r="H2117" s="661" t="s">
        <v>579</v>
      </c>
      <c r="I2117" s="661" t="s">
        <v>2947</v>
      </c>
      <c r="J2117" s="661" t="s">
        <v>2948</v>
      </c>
      <c r="K2117" s="661" t="s">
        <v>2949</v>
      </c>
      <c r="L2117" s="662">
        <v>83.48</v>
      </c>
      <c r="M2117" s="662">
        <v>16862.959999999992</v>
      </c>
      <c r="N2117" s="661">
        <v>202</v>
      </c>
      <c r="O2117" s="742">
        <v>82</v>
      </c>
      <c r="P2117" s="662">
        <v>5676.6399999999976</v>
      </c>
      <c r="Q2117" s="677">
        <v>0.33663366336633666</v>
      </c>
      <c r="R2117" s="661">
        <v>68</v>
      </c>
      <c r="S2117" s="677">
        <v>0.33663366336633666</v>
      </c>
      <c r="T2117" s="742">
        <v>31</v>
      </c>
      <c r="U2117" s="700">
        <v>0.37804878048780488</v>
      </c>
    </row>
    <row r="2118" spans="1:21" ht="14.4" customHeight="1" x14ac:dyDescent="0.3">
      <c r="A2118" s="660">
        <v>11</v>
      </c>
      <c r="B2118" s="661" t="s">
        <v>578</v>
      </c>
      <c r="C2118" s="661">
        <v>89301112</v>
      </c>
      <c r="D2118" s="740" t="s">
        <v>4351</v>
      </c>
      <c r="E2118" s="741" t="s">
        <v>2647</v>
      </c>
      <c r="F2118" s="661" t="s">
        <v>2621</v>
      </c>
      <c r="G2118" s="661" t="s">
        <v>2656</v>
      </c>
      <c r="H2118" s="661" t="s">
        <v>579</v>
      </c>
      <c r="I2118" s="661" t="s">
        <v>1600</v>
      </c>
      <c r="J2118" s="661" t="s">
        <v>3369</v>
      </c>
      <c r="K2118" s="661" t="s">
        <v>3370</v>
      </c>
      <c r="L2118" s="662">
        <v>14.2</v>
      </c>
      <c r="M2118" s="662">
        <v>14.2</v>
      </c>
      <c r="N2118" s="661">
        <v>1</v>
      </c>
      <c r="O2118" s="742">
        <v>0.5</v>
      </c>
      <c r="P2118" s="662">
        <v>14.2</v>
      </c>
      <c r="Q2118" s="677">
        <v>1</v>
      </c>
      <c r="R2118" s="661">
        <v>1</v>
      </c>
      <c r="S2118" s="677">
        <v>1</v>
      </c>
      <c r="T2118" s="742">
        <v>0.5</v>
      </c>
      <c r="U2118" s="700">
        <v>1</v>
      </c>
    </row>
    <row r="2119" spans="1:21" ht="14.4" customHeight="1" x14ac:dyDescent="0.3">
      <c r="A2119" s="660">
        <v>11</v>
      </c>
      <c r="B2119" s="661" t="s">
        <v>578</v>
      </c>
      <c r="C2119" s="661">
        <v>89301112</v>
      </c>
      <c r="D2119" s="740" t="s">
        <v>4351</v>
      </c>
      <c r="E2119" s="741" t="s">
        <v>2647</v>
      </c>
      <c r="F2119" s="661" t="s">
        <v>2621</v>
      </c>
      <c r="G2119" s="661" t="s">
        <v>2824</v>
      </c>
      <c r="H2119" s="661" t="s">
        <v>579</v>
      </c>
      <c r="I2119" s="661" t="s">
        <v>926</v>
      </c>
      <c r="J2119" s="661" t="s">
        <v>927</v>
      </c>
      <c r="K2119" s="661" t="s">
        <v>928</v>
      </c>
      <c r="L2119" s="662">
        <v>84.78</v>
      </c>
      <c r="M2119" s="662">
        <v>2458.6199999999994</v>
      </c>
      <c r="N2119" s="661">
        <v>29</v>
      </c>
      <c r="O2119" s="742">
        <v>22.5</v>
      </c>
      <c r="P2119" s="662">
        <v>932.57999999999981</v>
      </c>
      <c r="Q2119" s="677">
        <v>0.37931034482758624</v>
      </c>
      <c r="R2119" s="661">
        <v>11</v>
      </c>
      <c r="S2119" s="677">
        <v>0.37931034482758619</v>
      </c>
      <c r="T2119" s="742">
        <v>8</v>
      </c>
      <c r="U2119" s="700">
        <v>0.35555555555555557</v>
      </c>
    </row>
    <row r="2120" spans="1:21" ht="14.4" customHeight="1" x14ac:dyDescent="0.3">
      <c r="A2120" s="660">
        <v>11</v>
      </c>
      <c r="B2120" s="661" t="s">
        <v>578</v>
      </c>
      <c r="C2120" s="661">
        <v>89301112</v>
      </c>
      <c r="D2120" s="740" t="s">
        <v>4351</v>
      </c>
      <c r="E2120" s="741" t="s">
        <v>2647</v>
      </c>
      <c r="F2120" s="661" t="s">
        <v>2621</v>
      </c>
      <c r="G2120" s="661" t="s">
        <v>2824</v>
      </c>
      <c r="H2120" s="661" t="s">
        <v>579</v>
      </c>
      <c r="I2120" s="661" t="s">
        <v>926</v>
      </c>
      <c r="J2120" s="661" t="s">
        <v>927</v>
      </c>
      <c r="K2120" s="661" t="s">
        <v>928</v>
      </c>
      <c r="L2120" s="662">
        <v>105.7</v>
      </c>
      <c r="M2120" s="662">
        <v>2114.0000000000005</v>
      </c>
      <c r="N2120" s="661">
        <v>20</v>
      </c>
      <c r="O2120" s="742">
        <v>14</v>
      </c>
      <c r="P2120" s="662">
        <v>845.60000000000014</v>
      </c>
      <c r="Q2120" s="677">
        <v>0.39999999999999997</v>
      </c>
      <c r="R2120" s="661">
        <v>8</v>
      </c>
      <c r="S2120" s="677">
        <v>0.4</v>
      </c>
      <c r="T2120" s="742">
        <v>5.5</v>
      </c>
      <c r="U2120" s="700">
        <v>0.39285714285714285</v>
      </c>
    </row>
    <row r="2121" spans="1:21" ht="14.4" customHeight="1" x14ac:dyDescent="0.3">
      <c r="A2121" s="660">
        <v>11</v>
      </c>
      <c r="B2121" s="661" t="s">
        <v>578</v>
      </c>
      <c r="C2121" s="661">
        <v>89301112</v>
      </c>
      <c r="D2121" s="740" t="s">
        <v>4351</v>
      </c>
      <c r="E2121" s="741" t="s">
        <v>2647</v>
      </c>
      <c r="F2121" s="661" t="s">
        <v>2621</v>
      </c>
      <c r="G2121" s="661" t="s">
        <v>2824</v>
      </c>
      <c r="H2121" s="661" t="s">
        <v>579</v>
      </c>
      <c r="I2121" s="661" t="s">
        <v>926</v>
      </c>
      <c r="J2121" s="661" t="s">
        <v>927</v>
      </c>
      <c r="K2121" s="661" t="s">
        <v>928</v>
      </c>
      <c r="L2121" s="662">
        <v>75.94</v>
      </c>
      <c r="M2121" s="662">
        <v>379.7</v>
      </c>
      <c r="N2121" s="661">
        <v>5</v>
      </c>
      <c r="O2121" s="742">
        <v>3.5</v>
      </c>
      <c r="P2121" s="662">
        <v>303.76</v>
      </c>
      <c r="Q2121" s="677">
        <v>0.8</v>
      </c>
      <c r="R2121" s="661">
        <v>4</v>
      </c>
      <c r="S2121" s="677">
        <v>0.8</v>
      </c>
      <c r="T2121" s="742">
        <v>2.5</v>
      </c>
      <c r="U2121" s="700">
        <v>0.7142857142857143</v>
      </c>
    </row>
    <row r="2122" spans="1:21" ht="14.4" customHeight="1" x14ac:dyDescent="0.3">
      <c r="A2122" s="660">
        <v>11</v>
      </c>
      <c r="B2122" s="661" t="s">
        <v>578</v>
      </c>
      <c r="C2122" s="661">
        <v>89301112</v>
      </c>
      <c r="D2122" s="740" t="s">
        <v>4351</v>
      </c>
      <c r="E2122" s="741" t="s">
        <v>2647</v>
      </c>
      <c r="F2122" s="661" t="s">
        <v>2621</v>
      </c>
      <c r="G2122" s="661" t="s">
        <v>2824</v>
      </c>
      <c r="H2122" s="661" t="s">
        <v>579</v>
      </c>
      <c r="I2122" s="661" t="s">
        <v>2954</v>
      </c>
      <c r="J2122" s="661" t="s">
        <v>2955</v>
      </c>
      <c r="K2122" s="661" t="s">
        <v>2956</v>
      </c>
      <c r="L2122" s="662">
        <v>354.98</v>
      </c>
      <c r="M2122" s="662">
        <v>354.98</v>
      </c>
      <c r="N2122" s="661">
        <v>1</v>
      </c>
      <c r="O2122" s="742">
        <v>1</v>
      </c>
      <c r="P2122" s="662"/>
      <c r="Q2122" s="677">
        <v>0</v>
      </c>
      <c r="R2122" s="661"/>
      <c r="S2122" s="677">
        <v>0</v>
      </c>
      <c r="T2122" s="742"/>
      <c r="U2122" s="700">
        <v>0</v>
      </c>
    </row>
    <row r="2123" spans="1:21" ht="14.4" customHeight="1" x14ac:dyDescent="0.3">
      <c r="A2123" s="660">
        <v>11</v>
      </c>
      <c r="B2123" s="661" t="s">
        <v>578</v>
      </c>
      <c r="C2123" s="661">
        <v>89301112</v>
      </c>
      <c r="D2123" s="740" t="s">
        <v>4351</v>
      </c>
      <c r="E2123" s="741" t="s">
        <v>2647</v>
      </c>
      <c r="F2123" s="661" t="s">
        <v>2621</v>
      </c>
      <c r="G2123" s="661" t="s">
        <v>2824</v>
      </c>
      <c r="H2123" s="661" t="s">
        <v>579</v>
      </c>
      <c r="I2123" s="661" t="s">
        <v>3770</v>
      </c>
      <c r="J2123" s="661" t="s">
        <v>3768</v>
      </c>
      <c r="K2123" s="661" t="s">
        <v>2958</v>
      </c>
      <c r="L2123" s="662">
        <v>0</v>
      </c>
      <c r="M2123" s="662">
        <v>0</v>
      </c>
      <c r="N2123" s="661">
        <v>6</v>
      </c>
      <c r="O2123" s="742">
        <v>3.5</v>
      </c>
      <c r="P2123" s="662">
        <v>0</v>
      </c>
      <c r="Q2123" s="677"/>
      <c r="R2123" s="661">
        <v>6</v>
      </c>
      <c r="S2123" s="677">
        <v>1</v>
      </c>
      <c r="T2123" s="742">
        <v>3.5</v>
      </c>
      <c r="U2123" s="700">
        <v>1</v>
      </c>
    </row>
    <row r="2124" spans="1:21" ht="14.4" customHeight="1" x14ac:dyDescent="0.3">
      <c r="A2124" s="660">
        <v>11</v>
      </c>
      <c r="B2124" s="661" t="s">
        <v>578</v>
      </c>
      <c r="C2124" s="661">
        <v>89301112</v>
      </c>
      <c r="D2124" s="740" t="s">
        <v>4351</v>
      </c>
      <c r="E2124" s="741" t="s">
        <v>2647</v>
      </c>
      <c r="F2124" s="661" t="s">
        <v>2621</v>
      </c>
      <c r="G2124" s="661" t="s">
        <v>2824</v>
      </c>
      <c r="H2124" s="661" t="s">
        <v>579</v>
      </c>
      <c r="I2124" s="661" t="s">
        <v>2961</v>
      </c>
      <c r="J2124" s="661" t="s">
        <v>2962</v>
      </c>
      <c r="K2124" s="661" t="s">
        <v>2963</v>
      </c>
      <c r="L2124" s="662">
        <v>113.04</v>
      </c>
      <c r="M2124" s="662">
        <v>113.04</v>
      </c>
      <c r="N2124" s="661">
        <v>1</v>
      </c>
      <c r="O2124" s="742">
        <v>1</v>
      </c>
      <c r="P2124" s="662"/>
      <c r="Q2124" s="677">
        <v>0</v>
      </c>
      <c r="R2124" s="661"/>
      <c r="S2124" s="677">
        <v>0</v>
      </c>
      <c r="T2124" s="742"/>
      <c r="U2124" s="700">
        <v>0</v>
      </c>
    </row>
    <row r="2125" spans="1:21" ht="14.4" customHeight="1" x14ac:dyDescent="0.3">
      <c r="A2125" s="660">
        <v>11</v>
      </c>
      <c r="B2125" s="661" t="s">
        <v>578</v>
      </c>
      <c r="C2125" s="661">
        <v>89301112</v>
      </c>
      <c r="D2125" s="740" t="s">
        <v>4351</v>
      </c>
      <c r="E2125" s="741" t="s">
        <v>2647</v>
      </c>
      <c r="F2125" s="661" t="s">
        <v>2621</v>
      </c>
      <c r="G2125" s="661" t="s">
        <v>2824</v>
      </c>
      <c r="H2125" s="661" t="s">
        <v>579</v>
      </c>
      <c r="I2125" s="661" t="s">
        <v>4303</v>
      </c>
      <c r="J2125" s="661" t="s">
        <v>4304</v>
      </c>
      <c r="K2125" s="661" t="s">
        <v>4305</v>
      </c>
      <c r="L2125" s="662">
        <v>79.400000000000006</v>
      </c>
      <c r="M2125" s="662">
        <v>79.400000000000006</v>
      </c>
      <c r="N2125" s="661">
        <v>1</v>
      </c>
      <c r="O2125" s="742">
        <v>0.5</v>
      </c>
      <c r="P2125" s="662">
        <v>79.400000000000006</v>
      </c>
      <c r="Q2125" s="677">
        <v>1</v>
      </c>
      <c r="R2125" s="661">
        <v>1</v>
      </c>
      <c r="S2125" s="677">
        <v>1</v>
      </c>
      <c r="T2125" s="742">
        <v>0.5</v>
      </c>
      <c r="U2125" s="700">
        <v>1</v>
      </c>
    </row>
    <row r="2126" spans="1:21" ht="14.4" customHeight="1" x14ac:dyDescent="0.3">
      <c r="A2126" s="660">
        <v>11</v>
      </c>
      <c r="B2126" s="661" t="s">
        <v>578</v>
      </c>
      <c r="C2126" s="661">
        <v>89301112</v>
      </c>
      <c r="D2126" s="740" t="s">
        <v>4351</v>
      </c>
      <c r="E2126" s="741" t="s">
        <v>2647</v>
      </c>
      <c r="F2126" s="661" t="s">
        <v>2621</v>
      </c>
      <c r="G2126" s="661" t="s">
        <v>2877</v>
      </c>
      <c r="H2126" s="661" t="s">
        <v>579</v>
      </c>
      <c r="I2126" s="661" t="s">
        <v>2878</v>
      </c>
      <c r="J2126" s="661" t="s">
        <v>2879</v>
      </c>
      <c r="K2126" s="661" t="s">
        <v>2880</v>
      </c>
      <c r="L2126" s="662">
        <v>111.31</v>
      </c>
      <c r="M2126" s="662">
        <v>2226.2000000000003</v>
      </c>
      <c r="N2126" s="661">
        <v>20</v>
      </c>
      <c r="O2126" s="742">
        <v>6</v>
      </c>
      <c r="P2126" s="662">
        <v>222.62</v>
      </c>
      <c r="Q2126" s="677">
        <v>9.9999999999999992E-2</v>
      </c>
      <c r="R2126" s="661">
        <v>2</v>
      </c>
      <c r="S2126" s="677">
        <v>0.1</v>
      </c>
      <c r="T2126" s="742">
        <v>1</v>
      </c>
      <c r="U2126" s="700">
        <v>0.16666666666666666</v>
      </c>
    </row>
    <row r="2127" spans="1:21" ht="14.4" customHeight="1" x14ac:dyDescent="0.3">
      <c r="A2127" s="660">
        <v>11</v>
      </c>
      <c r="B2127" s="661" t="s">
        <v>578</v>
      </c>
      <c r="C2127" s="661">
        <v>89301112</v>
      </c>
      <c r="D2127" s="740" t="s">
        <v>4351</v>
      </c>
      <c r="E2127" s="741" t="s">
        <v>2647</v>
      </c>
      <c r="F2127" s="661" t="s">
        <v>2621</v>
      </c>
      <c r="G2127" s="661" t="s">
        <v>2659</v>
      </c>
      <c r="H2127" s="661" t="s">
        <v>579</v>
      </c>
      <c r="I2127" s="661" t="s">
        <v>1752</v>
      </c>
      <c r="J2127" s="661" t="s">
        <v>2660</v>
      </c>
      <c r="K2127" s="661" t="s">
        <v>2661</v>
      </c>
      <c r="L2127" s="662">
        <v>33.36</v>
      </c>
      <c r="M2127" s="662">
        <v>200.16</v>
      </c>
      <c r="N2127" s="661">
        <v>6</v>
      </c>
      <c r="O2127" s="742">
        <v>2.5</v>
      </c>
      <c r="P2127" s="662">
        <v>200.16</v>
      </c>
      <c r="Q2127" s="677">
        <v>1</v>
      </c>
      <c r="R2127" s="661">
        <v>6</v>
      </c>
      <c r="S2127" s="677">
        <v>1</v>
      </c>
      <c r="T2127" s="742">
        <v>2.5</v>
      </c>
      <c r="U2127" s="700">
        <v>1</v>
      </c>
    </row>
    <row r="2128" spans="1:21" ht="14.4" customHeight="1" x14ac:dyDescent="0.3">
      <c r="A2128" s="660">
        <v>11</v>
      </c>
      <c r="B2128" s="661" t="s">
        <v>578</v>
      </c>
      <c r="C2128" s="661">
        <v>89301112</v>
      </c>
      <c r="D2128" s="740" t="s">
        <v>4351</v>
      </c>
      <c r="E2128" s="741" t="s">
        <v>2647</v>
      </c>
      <c r="F2128" s="661" t="s">
        <v>2621</v>
      </c>
      <c r="G2128" s="661" t="s">
        <v>2881</v>
      </c>
      <c r="H2128" s="661" t="s">
        <v>579</v>
      </c>
      <c r="I2128" s="661" t="s">
        <v>2978</v>
      </c>
      <c r="J2128" s="661" t="s">
        <v>2883</v>
      </c>
      <c r="K2128" s="661" t="s">
        <v>2979</v>
      </c>
      <c r="L2128" s="662">
        <v>166.97</v>
      </c>
      <c r="M2128" s="662">
        <v>2337.58</v>
      </c>
      <c r="N2128" s="661">
        <v>14</v>
      </c>
      <c r="O2128" s="742">
        <v>5.5</v>
      </c>
      <c r="P2128" s="662">
        <v>500.90999999999997</v>
      </c>
      <c r="Q2128" s="677">
        <v>0.21428571428571427</v>
      </c>
      <c r="R2128" s="661">
        <v>3</v>
      </c>
      <c r="S2128" s="677">
        <v>0.21428571428571427</v>
      </c>
      <c r="T2128" s="742">
        <v>1</v>
      </c>
      <c r="U2128" s="700">
        <v>0.18181818181818182</v>
      </c>
    </row>
    <row r="2129" spans="1:21" ht="14.4" customHeight="1" x14ac:dyDescent="0.3">
      <c r="A2129" s="660">
        <v>11</v>
      </c>
      <c r="B2129" s="661" t="s">
        <v>578</v>
      </c>
      <c r="C2129" s="661">
        <v>89301112</v>
      </c>
      <c r="D2129" s="740" t="s">
        <v>4351</v>
      </c>
      <c r="E2129" s="741" t="s">
        <v>2647</v>
      </c>
      <c r="F2129" s="661" t="s">
        <v>2621</v>
      </c>
      <c r="G2129" s="661" t="s">
        <v>2729</v>
      </c>
      <c r="H2129" s="661" t="s">
        <v>579</v>
      </c>
      <c r="I2129" s="661" t="s">
        <v>914</v>
      </c>
      <c r="J2129" s="661" t="s">
        <v>915</v>
      </c>
      <c r="K2129" s="661" t="s">
        <v>2730</v>
      </c>
      <c r="L2129" s="662">
        <v>63.67</v>
      </c>
      <c r="M2129" s="662">
        <v>2865.15</v>
      </c>
      <c r="N2129" s="661">
        <v>45</v>
      </c>
      <c r="O2129" s="742">
        <v>6.5</v>
      </c>
      <c r="P2129" s="662">
        <v>445.69</v>
      </c>
      <c r="Q2129" s="677">
        <v>0.15555555555555556</v>
      </c>
      <c r="R2129" s="661">
        <v>7</v>
      </c>
      <c r="S2129" s="677">
        <v>0.15555555555555556</v>
      </c>
      <c r="T2129" s="742">
        <v>1.5</v>
      </c>
      <c r="U2129" s="700">
        <v>0.23076923076923078</v>
      </c>
    </row>
    <row r="2130" spans="1:21" ht="14.4" customHeight="1" x14ac:dyDescent="0.3">
      <c r="A2130" s="660">
        <v>11</v>
      </c>
      <c r="B2130" s="661" t="s">
        <v>578</v>
      </c>
      <c r="C2130" s="661">
        <v>89301112</v>
      </c>
      <c r="D2130" s="740" t="s">
        <v>4351</v>
      </c>
      <c r="E2130" s="741" t="s">
        <v>2647</v>
      </c>
      <c r="F2130" s="661" t="s">
        <v>2621</v>
      </c>
      <c r="G2130" s="661" t="s">
        <v>3120</v>
      </c>
      <c r="H2130" s="661" t="s">
        <v>579</v>
      </c>
      <c r="I2130" s="661" t="s">
        <v>1822</v>
      </c>
      <c r="J2130" s="661" t="s">
        <v>1823</v>
      </c>
      <c r="K2130" s="661" t="s">
        <v>3121</v>
      </c>
      <c r="L2130" s="662">
        <v>50.27</v>
      </c>
      <c r="M2130" s="662">
        <v>50.27</v>
      </c>
      <c r="N2130" s="661">
        <v>1</v>
      </c>
      <c r="O2130" s="742">
        <v>0.5</v>
      </c>
      <c r="P2130" s="662">
        <v>50.27</v>
      </c>
      <c r="Q2130" s="677">
        <v>1</v>
      </c>
      <c r="R2130" s="661">
        <v>1</v>
      </c>
      <c r="S2130" s="677">
        <v>1</v>
      </c>
      <c r="T2130" s="742">
        <v>0.5</v>
      </c>
      <c r="U2130" s="700">
        <v>1</v>
      </c>
    </row>
    <row r="2131" spans="1:21" ht="14.4" customHeight="1" x14ac:dyDescent="0.3">
      <c r="A2131" s="660">
        <v>11</v>
      </c>
      <c r="B2131" s="661" t="s">
        <v>578</v>
      </c>
      <c r="C2131" s="661">
        <v>89301112</v>
      </c>
      <c r="D2131" s="740" t="s">
        <v>4351</v>
      </c>
      <c r="E2131" s="741" t="s">
        <v>2647</v>
      </c>
      <c r="F2131" s="661" t="s">
        <v>2621</v>
      </c>
      <c r="G2131" s="661" t="s">
        <v>3120</v>
      </c>
      <c r="H2131" s="661" t="s">
        <v>579</v>
      </c>
      <c r="I2131" s="661" t="s">
        <v>3778</v>
      </c>
      <c r="J2131" s="661" t="s">
        <v>1823</v>
      </c>
      <c r="K2131" s="661" t="s">
        <v>3779</v>
      </c>
      <c r="L2131" s="662">
        <v>58.1</v>
      </c>
      <c r="M2131" s="662">
        <v>58.1</v>
      </c>
      <c r="N2131" s="661">
        <v>1</v>
      </c>
      <c r="O2131" s="742">
        <v>0.5</v>
      </c>
      <c r="P2131" s="662">
        <v>58.1</v>
      </c>
      <c r="Q2131" s="677">
        <v>1</v>
      </c>
      <c r="R2131" s="661">
        <v>1</v>
      </c>
      <c r="S2131" s="677">
        <v>1</v>
      </c>
      <c r="T2131" s="742">
        <v>0.5</v>
      </c>
      <c r="U2131" s="700">
        <v>1</v>
      </c>
    </row>
    <row r="2132" spans="1:21" ht="14.4" customHeight="1" x14ac:dyDescent="0.3">
      <c r="A2132" s="660">
        <v>11</v>
      </c>
      <c r="B2132" s="661" t="s">
        <v>578</v>
      </c>
      <c r="C2132" s="661">
        <v>89301112</v>
      </c>
      <c r="D2132" s="740" t="s">
        <v>4351</v>
      </c>
      <c r="E2132" s="741" t="s">
        <v>2647</v>
      </c>
      <c r="F2132" s="661" t="s">
        <v>2621</v>
      </c>
      <c r="G2132" s="661" t="s">
        <v>2984</v>
      </c>
      <c r="H2132" s="661" t="s">
        <v>579</v>
      </c>
      <c r="I2132" s="661" t="s">
        <v>2985</v>
      </c>
      <c r="J2132" s="661" t="s">
        <v>2986</v>
      </c>
      <c r="K2132" s="661" t="s">
        <v>2958</v>
      </c>
      <c r="L2132" s="662">
        <v>77.08</v>
      </c>
      <c r="M2132" s="662">
        <v>77.08</v>
      </c>
      <c r="N2132" s="661">
        <v>1</v>
      </c>
      <c r="O2132" s="742">
        <v>0.5</v>
      </c>
      <c r="P2132" s="662">
        <v>77.08</v>
      </c>
      <c r="Q2132" s="677">
        <v>1</v>
      </c>
      <c r="R2132" s="661">
        <v>1</v>
      </c>
      <c r="S2132" s="677">
        <v>1</v>
      </c>
      <c r="T2132" s="742">
        <v>0.5</v>
      </c>
      <c r="U2132" s="700">
        <v>1</v>
      </c>
    </row>
    <row r="2133" spans="1:21" ht="14.4" customHeight="1" x14ac:dyDescent="0.3">
      <c r="A2133" s="660">
        <v>11</v>
      </c>
      <c r="B2133" s="661" t="s">
        <v>578</v>
      </c>
      <c r="C2133" s="661">
        <v>89301112</v>
      </c>
      <c r="D2133" s="740" t="s">
        <v>4351</v>
      </c>
      <c r="E2133" s="741" t="s">
        <v>2647</v>
      </c>
      <c r="F2133" s="661" t="s">
        <v>2621</v>
      </c>
      <c r="G2133" s="661" t="s">
        <v>2666</v>
      </c>
      <c r="H2133" s="661" t="s">
        <v>1059</v>
      </c>
      <c r="I2133" s="661" t="s">
        <v>1258</v>
      </c>
      <c r="J2133" s="661" t="s">
        <v>1259</v>
      </c>
      <c r="K2133" s="661" t="s">
        <v>1260</v>
      </c>
      <c r="L2133" s="662">
        <v>154.01</v>
      </c>
      <c r="M2133" s="662">
        <v>308.02</v>
      </c>
      <c r="N2133" s="661">
        <v>2</v>
      </c>
      <c r="O2133" s="742">
        <v>1</v>
      </c>
      <c r="P2133" s="662"/>
      <c r="Q2133" s="677">
        <v>0</v>
      </c>
      <c r="R2133" s="661"/>
      <c r="S2133" s="677">
        <v>0</v>
      </c>
      <c r="T2133" s="742"/>
      <c r="U2133" s="700">
        <v>0</v>
      </c>
    </row>
    <row r="2134" spans="1:21" ht="14.4" customHeight="1" x14ac:dyDescent="0.3">
      <c r="A2134" s="660">
        <v>11</v>
      </c>
      <c r="B2134" s="661" t="s">
        <v>578</v>
      </c>
      <c r="C2134" s="661">
        <v>89301112</v>
      </c>
      <c r="D2134" s="740" t="s">
        <v>4351</v>
      </c>
      <c r="E2134" s="741" t="s">
        <v>2647</v>
      </c>
      <c r="F2134" s="661" t="s">
        <v>2621</v>
      </c>
      <c r="G2134" s="661" t="s">
        <v>2887</v>
      </c>
      <c r="H2134" s="661" t="s">
        <v>579</v>
      </c>
      <c r="I2134" s="661" t="s">
        <v>3130</v>
      </c>
      <c r="J2134" s="661" t="s">
        <v>3131</v>
      </c>
      <c r="K2134" s="661" t="s">
        <v>2890</v>
      </c>
      <c r="L2134" s="662">
        <v>1857.43</v>
      </c>
      <c r="M2134" s="662">
        <v>20431.73</v>
      </c>
      <c r="N2134" s="661">
        <v>11</v>
      </c>
      <c r="O2134" s="742">
        <v>9</v>
      </c>
      <c r="P2134" s="662">
        <v>14859.44</v>
      </c>
      <c r="Q2134" s="677">
        <v>0.72727272727272729</v>
      </c>
      <c r="R2134" s="661">
        <v>8</v>
      </c>
      <c r="S2134" s="677">
        <v>0.72727272727272729</v>
      </c>
      <c r="T2134" s="742">
        <v>6</v>
      </c>
      <c r="U2134" s="700">
        <v>0.66666666666666663</v>
      </c>
    </row>
    <row r="2135" spans="1:21" ht="14.4" customHeight="1" x14ac:dyDescent="0.3">
      <c r="A2135" s="660">
        <v>11</v>
      </c>
      <c r="B2135" s="661" t="s">
        <v>578</v>
      </c>
      <c r="C2135" s="661">
        <v>89301112</v>
      </c>
      <c r="D2135" s="740" t="s">
        <v>4351</v>
      </c>
      <c r="E2135" s="741" t="s">
        <v>2647</v>
      </c>
      <c r="F2135" s="661" t="s">
        <v>2621</v>
      </c>
      <c r="G2135" s="661" t="s">
        <v>3136</v>
      </c>
      <c r="H2135" s="661" t="s">
        <v>1059</v>
      </c>
      <c r="I2135" s="661" t="s">
        <v>4146</v>
      </c>
      <c r="J2135" s="661" t="s">
        <v>4147</v>
      </c>
      <c r="K2135" s="661" t="s">
        <v>3139</v>
      </c>
      <c r="L2135" s="662">
        <v>647.77</v>
      </c>
      <c r="M2135" s="662">
        <v>647.77</v>
      </c>
      <c r="N2135" s="661">
        <v>1</v>
      </c>
      <c r="O2135" s="742">
        <v>0.5</v>
      </c>
      <c r="P2135" s="662">
        <v>647.77</v>
      </c>
      <c r="Q2135" s="677">
        <v>1</v>
      </c>
      <c r="R2135" s="661">
        <v>1</v>
      </c>
      <c r="S2135" s="677">
        <v>1</v>
      </c>
      <c r="T2135" s="742">
        <v>0.5</v>
      </c>
      <c r="U2135" s="700">
        <v>1</v>
      </c>
    </row>
    <row r="2136" spans="1:21" ht="14.4" customHeight="1" x14ac:dyDescent="0.3">
      <c r="A2136" s="660">
        <v>11</v>
      </c>
      <c r="B2136" s="661" t="s">
        <v>578</v>
      </c>
      <c r="C2136" s="661">
        <v>89301112</v>
      </c>
      <c r="D2136" s="740" t="s">
        <v>4351</v>
      </c>
      <c r="E2136" s="741" t="s">
        <v>2647</v>
      </c>
      <c r="F2136" s="661" t="s">
        <v>2621</v>
      </c>
      <c r="G2136" s="661" t="s">
        <v>2731</v>
      </c>
      <c r="H2136" s="661" t="s">
        <v>579</v>
      </c>
      <c r="I2136" s="661" t="s">
        <v>2732</v>
      </c>
      <c r="J2136" s="661" t="s">
        <v>2733</v>
      </c>
      <c r="K2136" s="661" t="s">
        <v>2734</v>
      </c>
      <c r="L2136" s="662">
        <v>0</v>
      </c>
      <c r="M2136" s="662">
        <v>0</v>
      </c>
      <c r="N2136" s="661">
        <v>1</v>
      </c>
      <c r="O2136" s="742">
        <v>0.5</v>
      </c>
      <c r="P2136" s="662"/>
      <c r="Q2136" s="677"/>
      <c r="R2136" s="661"/>
      <c r="S2136" s="677">
        <v>0</v>
      </c>
      <c r="T2136" s="742"/>
      <c r="U2136" s="700">
        <v>0</v>
      </c>
    </row>
    <row r="2137" spans="1:21" ht="14.4" customHeight="1" x14ac:dyDescent="0.3">
      <c r="A2137" s="660">
        <v>11</v>
      </c>
      <c r="B2137" s="661" t="s">
        <v>578</v>
      </c>
      <c r="C2137" s="661">
        <v>89301112</v>
      </c>
      <c r="D2137" s="740" t="s">
        <v>4351</v>
      </c>
      <c r="E2137" s="741" t="s">
        <v>2647</v>
      </c>
      <c r="F2137" s="661" t="s">
        <v>2621</v>
      </c>
      <c r="G2137" s="661" t="s">
        <v>2667</v>
      </c>
      <c r="H2137" s="661" t="s">
        <v>1059</v>
      </c>
      <c r="I2137" s="661" t="s">
        <v>1170</v>
      </c>
      <c r="J2137" s="661" t="s">
        <v>1078</v>
      </c>
      <c r="K2137" s="661" t="s">
        <v>1171</v>
      </c>
      <c r="L2137" s="662">
        <v>468.96</v>
      </c>
      <c r="M2137" s="662">
        <v>468.96</v>
      </c>
      <c r="N2137" s="661">
        <v>1</v>
      </c>
      <c r="O2137" s="742"/>
      <c r="P2137" s="662">
        <v>468.96</v>
      </c>
      <c r="Q2137" s="677">
        <v>1</v>
      </c>
      <c r="R2137" s="661">
        <v>1</v>
      </c>
      <c r="S2137" s="677">
        <v>1</v>
      </c>
      <c r="T2137" s="742"/>
      <c r="U2137" s="700"/>
    </row>
    <row r="2138" spans="1:21" ht="14.4" customHeight="1" x14ac:dyDescent="0.3">
      <c r="A2138" s="660">
        <v>11</v>
      </c>
      <c r="B2138" s="661" t="s">
        <v>578</v>
      </c>
      <c r="C2138" s="661">
        <v>89301112</v>
      </c>
      <c r="D2138" s="740" t="s">
        <v>4351</v>
      </c>
      <c r="E2138" s="741" t="s">
        <v>2647</v>
      </c>
      <c r="F2138" s="661" t="s">
        <v>2621</v>
      </c>
      <c r="G2138" s="661" t="s">
        <v>2667</v>
      </c>
      <c r="H2138" s="661" t="s">
        <v>1059</v>
      </c>
      <c r="I2138" s="661" t="s">
        <v>1173</v>
      </c>
      <c r="J2138" s="661" t="s">
        <v>1078</v>
      </c>
      <c r="K2138" s="661" t="s">
        <v>1174</v>
      </c>
      <c r="L2138" s="662">
        <v>625.29</v>
      </c>
      <c r="M2138" s="662">
        <v>625.29</v>
      </c>
      <c r="N2138" s="661">
        <v>1</v>
      </c>
      <c r="O2138" s="742">
        <v>0.5</v>
      </c>
      <c r="P2138" s="662">
        <v>625.29</v>
      </c>
      <c r="Q2138" s="677">
        <v>1</v>
      </c>
      <c r="R2138" s="661">
        <v>1</v>
      </c>
      <c r="S2138" s="677">
        <v>1</v>
      </c>
      <c r="T2138" s="742">
        <v>0.5</v>
      </c>
      <c r="U2138" s="700">
        <v>1</v>
      </c>
    </row>
    <row r="2139" spans="1:21" ht="14.4" customHeight="1" x14ac:dyDescent="0.3">
      <c r="A2139" s="660">
        <v>11</v>
      </c>
      <c r="B2139" s="661" t="s">
        <v>578</v>
      </c>
      <c r="C2139" s="661">
        <v>89301112</v>
      </c>
      <c r="D2139" s="740" t="s">
        <v>4351</v>
      </c>
      <c r="E2139" s="741" t="s">
        <v>2647</v>
      </c>
      <c r="F2139" s="661" t="s">
        <v>2621</v>
      </c>
      <c r="G2139" s="661" t="s">
        <v>2667</v>
      </c>
      <c r="H2139" s="661" t="s">
        <v>1059</v>
      </c>
      <c r="I2139" s="661" t="s">
        <v>1077</v>
      </c>
      <c r="J2139" s="661" t="s">
        <v>1078</v>
      </c>
      <c r="K2139" s="661" t="s">
        <v>1079</v>
      </c>
      <c r="L2139" s="662">
        <v>937.93</v>
      </c>
      <c r="M2139" s="662">
        <v>32827.550000000003</v>
      </c>
      <c r="N2139" s="661">
        <v>35</v>
      </c>
      <c r="O2139" s="742">
        <v>12</v>
      </c>
      <c r="P2139" s="662">
        <v>25324.110000000004</v>
      </c>
      <c r="Q2139" s="677">
        <v>0.77142857142857146</v>
      </c>
      <c r="R2139" s="661">
        <v>27</v>
      </c>
      <c r="S2139" s="677">
        <v>0.77142857142857146</v>
      </c>
      <c r="T2139" s="742">
        <v>9</v>
      </c>
      <c r="U2139" s="700">
        <v>0.75</v>
      </c>
    </row>
    <row r="2140" spans="1:21" ht="14.4" customHeight="1" x14ac:dyDescent="0.3">
      <c r="A2140" s="660">
        <v>11</v>
      </c>
      <c r="B2140" s="661" t="s">
        <v>578</v>
      </c>
      <c r="C2140" s="661">
        <v>89301112</v>
      </c>
      <c r="D2140" s="740" t="s">
        <v>4351</v>
      </c>
      <c r="E2140" s="741" t="s">
        <v>2647</v>
      </c>
      <c r="F2140" s="661" t="s">
        <v>2621</v>
      </c>
      <c r="G2140" s="661" t="s">
        <v>2668</v>
      </c>
      <c r="H2140" s="661" t="s">
        <v>1059</v>
      </c>
      <c r="I2140" s="661" t="s">
        <v>1155</v>
      </c>
      <c r="J2140" s="661" t="s">
        <v>612</v>
      </c>
      <c r="K2140" s="661" t="s">
        <v>2505</v>
      </c>
      <c r="L2140" s="662">
        <v>48.31</v>
      </c>
      <c r="M2140" s="662">
        <v>144.93</v>
      </c>
      <c r="N2140" s="661">
        <v>3</v>
      </c>
      <c r="O2140" s="742">
        <v>2</v>
      </c>
      <c r="P2140" s="662">
        <v>48.31</v>
      </c>
      <c r="Q2140" s="677">
        <v>0.33333333333333331</v>
      </c>
      <c r="R2140" s="661">
        <v>1</v>
      </c>
      <c r="S2140" s="677">
        <v>0.33333333333333331</v>
      </c>
      <c r="T2140" s="742">
        <v>0.5</v>
      </c>
      <c r="U2140" s="700">
        <v>0.25</v>
      </c>
    </row>
    <row r="2141" spans="1:21" ht="14.4" customHeight="1" x14ac:dyDescent="0.3">
      <c r="A2141" s="660">
        <v>11</v>
      </c>
      <c r="B2141" s="661" t="s">
        <v>578</v>
      </c>
      <c r="C2141" s="661">
        <v>89301112</v>
      </c>
      <c r="D2141" s="740" t="s">
        <v>4351</v>
      </c>
      <c r="E2141" s="741" t="s">
        <v>2647</v>
      </c>
      <c r="F2141" s="661" t="s">
        <v>2621</v>
      </c>
      <c r="G2141" s="661" t="s">
        <v>2668</v>
      </c>
      <c r="H2141" s="661" t="s">
        <v>1059</v>
      </c>
      <c r="I2141" s="661" t="s">
        <v>1155</v>
      </c>
      <c r="J2141" s="661" t="s">
        <v>612</v>
      </c>
      <c r="K2141" s="661" t="s">
        <v>2505</v>
      </c>
      <c r="L2141" s="662">
        <v>25.32</v>
      </c>
      <c r="M2141" s="662">
        <v>25.32</v>
      </c>
      <c r="N2141" s="661">
        <v>1</v>
      </c>
      <c r="O2141" s="742">
        <v>1</v>
      </c>
      <c r="P2141" s="662"/>
      <c r="Q2141" s="677">
        <v>0</v>
      </c>
      <c r="R2141" s="661"/>
      <c r="S2141" s="677">
        <v>0</v>
      </c>
      <c r="T2141" s="742"/>
      <c r="U2141" s="700">
        <v>0</v>
      </c>
    </row>
    <row r="2142" spans="1:21" ht="14.4" customHeight="1" x14ac:dyDescent="0.3">
      <c r="A2142" s="660">
        <v>11</v>
      </c>
      <c r="B2142" s="661" t="s">
        <v>578</v>
      </c>
      <c r="C2142" s="661">
        <v>89301112</v>
      </c>
      <c r="D2142" s="740" t="s">
        <v>4351</v>
      </c>
      <c r="E2142" s="741" t="s">
        <v>2647</v>
      </c>
      <c r="F2142" s="661" t="s">
        <v>2621</v>
      </c>
      <c r="G2142" s="661" t="s">
        <v>2668</v>
      </c>
      <c r="H2142" s="661" t="s">
        <v>1059</v>
      </c>
      <c r="I2142" s="661" t="s">
        <v>1064</v>
      </c>
      <c r="J2142" s="661" t="s">
        <v>612</v>
      </c>
      <c r="K2142" s="661" t="s">
        <v>613</v>
      </c>
      <c r="L2142" s="662">
        <v>96.63</v>
      </c>
      <c r="M2142" s="662">
        <v>1256.19</v>
      </c>
      <c r="N2142" s="661">
        <v>13</v>
      </c>
      <c r="O2142" s="742">
        <v>8.5</v>
      </c>
      <c r="P2142" s="662">
        <v>289.89</v>
      </c>
      <c r="Q2142" s="677">
        <v>0.23076923076923075</v>
      </c>
      <c r="R2142" s="661">
        <v>3</v>
      </c>
      <c r="S2142" s="677">
        <v>0.23076923076923078</v>
      </c>
      <c r="T2142" s="742">
        <v>1.5</v>
      </c>
      <c r="U2142" s="700">
        <v>0.17647058823529413</v>
      </c>
    </row>
    <row r="2143" spans="1:21" ht="14.4" customHeight="1" x14ac:dyDescent="0.3">
      <c r="A2143" s="660">
        <v>11</v>
      </c>
      <c r="B2143" s="661" t="s">
        <v>578</v>
      </c>
      <c r="C2143" s="661">
        <v>89301112</v>
      </c>
      <c r="D2143" s="740" t="s">
        <v>4351</v>
      </c>
      <c r="E2143" s="741" t="s">
        <v>2647</v>
      </c>
      <c r="F2143" s="661" t="s">
        <v>2621</v>
      </c>
      <c r="G2143" s="661" t="s">
        <v>2668</v>
      </c>
      <c r="H2143" s="661" t="s">
        <v>1059</v>
      </c>
      <c r="I2143" s="661" t="s">
        <v>1064</v>
      </c>
      <c r="J2143" s="661" t="s">
        <v>612</v>
      </c>
      <c r="K2143" s="661" t="s">
        <v>613</v>
      </c>
      <c r="L2143" s="662">
        <v>59.55</v>
      </c>
      <c r="M2143" s="662">
        <v>119.1</v>
      </c>
      <c r="N2143" s="661">
        <v>2</v>
      </c>
      <c r="O2143" s="742">
        <v>1.5</v>
      </c>
      <c r="P2143" s="662"/>
      <c r="Q2143" s="677">
        <v>0</v>
      </c>
      <c r="R2143" s="661"/>
      <c r="S2143" s="677">
        <v>0</v>
      </c>
      <c r="T2143" s="742"/>
      <c r="U2143" s="700">
        <v>0</v>
      </c>
    </row>
    <row r="2144" spans="1:21" ht="14.4" customHeight="1" x14ac:dyDescent="0.3">
      <c r="A2144" s="660">
        <v>11</v>
      </c>
      <c r="B2144" s="661" t="s">
        <v>578</v>
      </c>
      <c r="C2144" s="661">
        <v>89301112</v>
      </c>
      <c r="D2144" s="740" t="s">
        <v>4351</v>
      </c>
      <c r="E2144" s="741" t="s">
        <v>2647</v>
      </c>
      <c r="F2144" s="661" t="s">
        <v>2621</v>
      </c>
      <c r="G2144" s="661" t="s">
        <v>2668</v>
      </c>
      <c r="H2144" s="661" t="s">
        <v>1059</v>
      </c>
      <c r="I2144" s="661" t="s">
        <v>1064</v>
      </c>
      <c r="J2144" s="661" t="s">
        <v>612</v>
      </c>
      <c r="K2144" s="661" t="s">
        <v>613</v>
      </c>
      <c r="L2144" s="662">
        <v>50.62</v>
      </c>
      <c r="M2144" s="662">
        <v>101.24</v>
      </c>
      <c r="N2144" s="661">
        <v>2</v>
      </c>
      <c r="O2144" s="742">
        <v>1</v>
      </c>
      <c r="P2144" s="662"/>
      <c r="Q2144" s="677">
        <v>0</v>
      </c>
      <c r="R2144" s="661"/>
      <c r="S2144" s="677">
        <v>0</v>
      </c>
      <c r="T2144" s="742"/>
      <c r="U2144" s="700">
        <v>0</v>
      </c>
    </row>
    <row r="2145" spans="1:21" ht="14.4" customHeight="1" x14ac:dyDescent="0.3">
      <c r="A2145" s="660">
        <v>11</v>
      </c>
      <c r="B2145" s="661" t="s">
        <v>578</v>
      </c>
      <c r="C2145" s="661">
        <v>89301112</v>
      </c>
      <c r="D2145" s="740" t="s">
        <v>4351</v>
      </c>
      <c r="E2145" s="741" t="s">
        <v>2647</v>
      </c>
      <c r="F2145" s="661" t="s">
        <v>2621</v>
      </c>
      <c r="G2145" s="661" t="s">
        <v>2668</v>
      </c>
      <c r="H2145" s="661" t="s">
        <v>579</v>
      </c>
      <c r="I2145" s="661" t="s">
        <v>2177</v>
      </c>
      <c r="J2145" s="661" t="s">
        <v>612</v>
      </c>
      <c r="K2145" s="661" t="s">
        <v>2735</v>
      </c>
      <c r="L2145" s="662">
        <v>50.62</v>
      </c>
      <c r="M2145" s="662">
        <v>50.62</v>
      </c>
      <c r="N2145" s="661">
        <v>1</v>
      </c>
      <c r="O2145" s="742">
        <v>0.5</v>
      </c>
      <c r="P2145" s="662"/>
      <c r="Q2145" s="677">
        <v>0</v>
      </c>
      <c r="R2145" s="661"/>
      <c r="S2145" s="677">
        <v>0</v>
      </c>
      <c r="T2145" s="742"/>
      <c r="U2145" s="700">
        <v>0</v>
      </c>
    </row>
    <row r="2146" spans="1:21" ht="14.4" customHeight="1" x14ac:dyDescent="0.3">
      <c r="A2146" s="660">
        <v>11</v>
      </c>
      <c r="B2146" s="661" t="s">
        <v>578</v>
      </c>
      <c r="C2146" s="661">
        <v>89301112</v>
      </c>
      <c r="D2146" s="740" t="s">
        <v>4351</v>
      </c>
      <c r="E2146" s="741" t="s">
        <v>2647</v>
      </c>
      <c r="F2146" s="661" t="s">
        <v>2621</v>
      </c>
      <c r="G2146" s="661" t="s">
        <v>4306</v>
      </c>
      <c r="H2146" s="661" t="s">
        <v>579</v>
      </c>
      <c r="I2146" s="661" t="s">
        <v>4307</v>
      </c>
      <c r="J2146" s="661" t="s">
        <v>4308</v>
      </c>
      <c r="K2146" s="661" t="s">
        <v>3121</v>
      </c>
      <c r="L2146" s="662">
        <v>0</v>
      </c>
      <c r="M2146" s="662">
        <v>0</v>
      </c>
      <c r="N2146" s="661">
        <v>1</v>
      </c>
      <c r="O2146" s="742">
        <v>1</v>
      </c>
      <c r="P2146" s="662">
        <v>0</v>
      </c>
      <c r="Q2146" s="677"/>
      <c r="R2146" s="661">
        <v>1</v>
      </c>
      <c r="S2146" s="677">
        <v>1</v>
      </c>
      <c r="T2146" s="742">
        <v>1</v>
      </c>
      <c r="U2146" s="700">
        <v>1</v>
      </c>
    </row>
    <row r="2147" spans="1:21" ht="14.4" customHeight="1" x14ac:dyDescent="0.3">
      <c r="A2147" s="660">
        <v>11</v>
      </c>
      <c r="B2147" s="661" t="s">
        <v>578</v>
      </c>
      <c r="C2147" s="661">
        <v>89301112</v>
      </c>
      <c r="D2147" s="740" t="s">
        <v>4351</v>
      </c>
      <c r="E2147" s="741" t="s">
        <v>2647</v>
      </c>
      <c r="F2147" s="661" t="s">
        <v>2621</v>
      </c>
      <c r="G2147" s="661" t="s">
        <v>4309</v>
      </c>
      <c r="H2147" s="661" t="s">
        <v>579</v>
      </c>
      <c r="I2147" s="661" t="s">
        <v>4310</v>
      </c>
      <c r="J2147" s="661" t="s">
        <v>4311</v>
      </c>
      <c r="K2147" s="661" t="s">
        <v>4312</v>
      </c>
      <c r="L2147" s="662">
        <v>228.89</v>
      </c>
      <c r="M2147" s="662">
        <v>457.78</v>
      </c>
      <c r="N2147" s="661">
        <v>2</v>
      </c>
      <c r="O2147" s="742">
        <v>1</v>
      </c>
      <c r="P2147" s="662">
        <v>457.78</v>
      </c>
      <c r="Q2147" s="677">
        <v>1</v>
      </c>
      <c r="R2147" s="661">
        <v>2</v>
      </c>
      <c r="S2147" s="677">
        <v>1</v>
      </c>
      <c r="T2147" s="742">
        <v>1</v>
      </c>
      <c r="U2147" s="700">
        <v>1</v>
      </c>
    </row>
    <row r="2148" spans="1:21" ht="14.4" customHeight="1" x14ac:dyDescent="0.3">
      <c r="A2148" s="660">
        <v>11</v>
      </c>
      <c r="B2148" s="661" t="s">
        <v>578</v>
      </c>
      <c r="C2148" s="661">
        <v>89301112</v>
      </c>
      <c r="D2148" s="740" t="s">
        <v>4351</v>
      </c>
      <c r="E2148" s="741" t="s">
        <v>2647</v>
      </c>
      <c r="F2148" s="661" t="s">
        <v>2621</v>
      </c>
      <c r="G2148" s="661" t="s">
        <v>4309</v>
      </c>
      <c r="H2148" s="661" t="s">
        <v>579</v>
      </c>
      <c r="I2148" s="661" t="s">
        <v>4313</v>
      </c>
      <c r="J2148" s="661" t="s">
        <v>4314</v>
      </c>
      <c r="K2148" s="661" t="s">
        <v>4315</v>
      </c>
      <c r="L2148" s="662">
        <v>92.4</v>
      </c>
      <c r="M2148" s="662">
        <v>92.4</v>
      </c>
      <c r="N2148" s="661">
        <v>1</v>
      </c>
      <c r="O2148" s="742">
        <v>1</v>
      </c>
      <c r="P2148" s="662">
        <v>92.4</v>
      </c>
      <c r="Q2148" s="677">
        <v>1</v>
      </c>
      <c r="R2148" s="661">
        <v>1</v>
      </c>
      <c r="S2148" s="677">
        <v>1</v>
      </c>
      <c r="T2148" s="742">
        <v>1</v>
      </c>
      <c r="U2148" s="700">
        <v>1</v>
      </c>
    </row>
    <row r="2149" spans="1:21" ht="14.4" customHeight="1" x14ac:dyDescent="0.3">
      <c r="A2149" s="660">
        <v>11</v>
      </c>
      <c r="B2149" s="661" t="s">
        <v>578</v>
      </c>
      <c r="C2149" s="661">
        <v>89301112</v>
      </c>
      <c r="D2149" s="740" t="s">
        <v>4351</v>
      </c>
      <c r="E2149" s="741" t="s">
        <v>2647</v>
      </c>
      <c r="F2149" s="661" t="s">
        <v>2621</v>
      </c>
      <c r="G2149" s="661" t="s">
        <v>3703</v>
      </c>
      <c r="H2149" s="661" t="s">
        <v>579</v>
      </c>
      <c r="I2149" s="661" t="s">
        <v>4316</v>
      </c>
      <c r="J2149" s="661" t="s">
        <v>3859</v>
      </c>
      <c r="K2149" s="661" t="s">
        <v>4317</v>
      </c>
      <c r="L2149" s="662">
        <v>0</v>
      </c>
      <c r="M2149" s="662">
        <v>0</v>
      </c>
      <c r="N2149" s="661">
        <v>1</v>
      </c>
      <c r="O2149" s="742">
        <v>1</v>
      </c>
      <c r="P2149" s="662"/>
      <c r="Q2149" s="677"/>
      <c r="R2149" s="661"/>
      <c r="S2149" s="677">
        <v>0</v>
      </c>
      <c r="T2149" s="742"/>
      <c r="U2149" s="700">
        <v>0</v>
      </c>
    </row>
    <row r="2150" spans="1:21" ht="14.4" customHeight="1" x14ac:dyDescent="0.3">
      <c r="A2150" s="660">
        <v>11</v>
      </c>
      <c r="B2150" s="661" t="s">
        <v>578</v>
      </c>
      <c r="C2150" s="661">
        <v>89301112</v>
      </c>
      <c r="D2150" s="740" t="s">
        <v>4351</v>
      </c>
      <c r="E2150" s="741" t="s">
        <v>2647</v>
      </c>
      <c r="F2150" s="661" t="s">
        <v>2621</v>
      </c>
      <c r="G2150" s="661" t="s">
        <v>2674</v>
      </c>
      <c r="H2150" s="661" t="s">
        <v>579</v>
      </c>
      <c r="I2150" s="661" t="s">
        <v>736</v>
      </c>
      <c r="J2150" s="661" t="s">
        <v>2675</v>
      </c>
      <c r="K2150" s="661" t="s">
        <v>2676</v>
      </c>
      <c r="L2150" s="662">
        <v>0</v>
      </c>
      <c r="M2150" s="662">
        <v>0</v>
      </c>
      <c r="N2150" s="661">
        <v>32</v>
      </c>
      <c r="O2150" s="742">
        <v>12.5</v>
      </c>
      <c r="P2150" s="662">
        <v>0</v>
      </c>
      <c r="Q2150" s="677"/>
      <c r="R2150" s="661">
        <v>12</v>
      </c>
      <c r="S2150" s="677">
        <v>0.375</v>
      </c>
      <c r="T2150" s="742">
        <v>2.5</v>
      </c>
      <c r="U2150" s="700">
        <v>0.2</v>
      </c>
    </row>
    <row r="2151" spans="1:21" ht="14.4" customHeight="1" x14ac:dyDescent="0.3">
      <c r="A2151" s="660">
        <v>11</v>
      </c>
      <c r="B2151" s="661" t="s">
        <v>578</v>
      </c>
      <c r="C2151" s="661">
        <v>89301112</v>
      </c>
      <c r="D2151" s="740" t="s">
        <v>4351</v>
      </c>
      <c r="E2151" s="741" t="s">
        <v>2647</v>
      </c>
      <c r="F2151" s="661" t="s">
        <v>2621</v>
      </c>
      <c r="G2151" s="661" t="s">
        <v>3943</v>
      </c>
      <c r="H2151" s="661" t="s">
        <v>579</v>
      </c>
      <c r="I2151" s="661" t="s">
        <v>4318</v>
      </c>
      <c r="J2151" s="661" t="s">
        <v>3945</v>
      </c>
      <c r="K2151" s="661" t="s">
        <v>4319</v>
      </c>
      <c r="L2151" s="662">
        <v>938.7</v>
      </c>
      <c r="M2151" s="662">
        <v>938.7</v>
      </c>
      <c r="N2151" s="661">
        <v>1</v>
      </c>
      <c r="O2151" s="742">
        <v>0.5</v>
      </c>
      <c r="P2151" s="662">
        <v>938.7</v>
      </c>
      <c r="Q2151" s="677">
        <v>1</v>
      </c>
      <c r="R2151" s="661">
        <v>1</v>
      </c>
      <c r="S2151" s="677">
        <v>1</v>
      </c>
      <c r="T2151" s="742">
        <v>0.5</v>
      </c>
      <c r="U2151" s="700">
        <v>1</v>
      </c>
    </row>
    <row r="2152" spans="1:21" ht="14.4" customHeight="1" x14ac:dyDescent="0.3">
      <c r="A2152" s="660">
        <v>11</v>
      </c>
      <c r="B2152" s="661" t="s">
        <v>578</v>
      </c>
      <c r="C2152" s="661">
        <v>89301112</v>
      </c>
      <c r="D2152" s="740" t="s">
        <v>4351</v>
      </c>
      <c r="E2152" s="741" t="s">
        <v>2647</v>
      </c>
      <c r="F2152" s="661" t="s">
        <v>2621</v>
      </c>
      <c r="G2152" s="661" t="s">
        <v>2848</v>
      </c>
      <c r="H2152" s="661" t="s">
        <v>579</v>
      </c>
      <c r="I2152" s="661" t="s">
        <v>4088</v>
      </c>
      <c r="J2152" s="661" t="s">
        <v>2850</v>
      </c>
      <c r="K2152" s="661" t="s">
        <v>684</v>
      </c>
      <c r="L2152" s="662">
        <v>157.27000000000001</v>
      </c>
      <c r="M2152" s="662">
        <v>157.27000000000001</v>
      </c>
      <c r="N2152" s="661">
        <v>1</v>
      </c>
      <c r="O2152" s="742">
        <v>0.5</v>
      </c>
      <c r="P2152" s="662"/>
      <c r="Q2152" s="677">
        <v>0</v>
      </c>
      <c r="R2152" s="661"/>
      <c r="S2152" s="677">
        <v>0</v>
      </c>
      <c r="T2152" s="742"/>
      <c r="U2152" s="700">
        <v>0</v>
      </c>
    </row>
    <row r="2153" spans="1:21" ht="14.4" customHeight="1" x14ac:dyDescent="0.3">
      <c r="A2153" s="660">
        <v>11</v>
      </c>
      <c r="B2153" s="661" t="s">
        <v>578</v>
      </c>
      <c r="C2153" s="661">
        <v>89301112</v>
      </c>
      <c r="D2153" s="740" t="s">
        <v>4351</v>
      </c>
      <c r="E2153" s="741" t="s">
        <v>2647</v>
      </c>
      <c r="F2153" s="661" t="s">
        <v>2621</v>
      </c>
      <c r="G2153" s="661" t="s">
        <v>2848</v>
      </c>
      <c r="H2153" s="661" t="s">
        <v>579</v>
      </c>
      <c r="I2153" s="661" t="s">
        <v>4089</v>
      </c>
      <c r="J2153" s="661" t="s">
        <v>2850</v>
      </c>
      <c r="K2153" s="661" t="s">
        <v>881</v>
      </c>
      <c r="L2153" s="662">
        <v>154.33000000000001</v>
      </c>
      <c r="M2153" s="662">
        <v>154.33000000000001</v>
      </c>
      <c r="N2153" s="661">
        <v>1</v>
      </c>
      <c r="O2153" s="742">
        <v>0.5</v>
      </c>
      <c r="P2153" s="662"/>
      <c r="Q2153" s="677">
        <v>0</v>
      </c>
      <c r="R2153" s="661"/>
      <c r="S2153" s="677">
        <v>0</v>
      </c>
      <c r="T2153" s="742"/>
      <c r="U2153" s="700">
        <v>0</v>
      </c>
    </row>
    <row r="2154" spans="1:21" ht="14.4" customHeight="1" x14ac:dyDescent="0.3">
      <c r="A2154" s="660">
        <v>11</v>
      </c>
      <c r="B2154" s="661" t="s">
        <v>578</v>
      </c>
      <c r="C2154" s="661">
        <v>89301112</v>
      </c>
      <c r="D2154" s="740" t="s">
        <v>4351</v>
      </c>
      <c r="E2154" s="741" t="s">
        <v>2647</v>
      </c>
      <c r="F2154" s="661" t="s">
        <v>2621</v>
      </c>
      <c r="G2154" s="661" t="s">
        <v>3447</v>
      </c>
      <c r="H2154" s="661" t="s">
        <v>579</v>
      </c>
      <c r="I2154" s="661" t="s">
        <v>4320</v>
      </c>
      <c r="J2154" s="661" t="s">
        <v>4321</v>
      </c>
      <c r="K2154" s="661" t="s">
        <v>4322</v>
      </c>
      <c r="L2154" s="662">
        <v>0</v>
      </c>
      <c r="M2154" s="662">
        <v>0</v>
      </c>
      <c r="N2154" s="661">
        <v>6</v>
      </c>
      <c r="O2154" s="742">
        <v>0.5</v>
      </c>
      <c r="P2154" s="662">
        <v>0</v>
      </c>
      <c r="Q2154" s="677"/>
      <c r="R2154" s="661">
        <v>6</v>
      </c>
      <c r="S2154" s="677">
        <v>1</v>
      </c>
      <c r="T2154" s="742">
        <v>0.5</v>
      </c>
      <c r="U2154" s="700">
        <v>1</v>
      </c>
    </row>
    <row r="2155" spans="1:21" ht="14.4" customHeight="1" x14ac:dyDescent="0.3">
      <c r="A2155" s="660">
        <v>11</v>
      </c>
      <c r="B2155" s="661" t="s">
        <v>578</v>
      </c>
      <c r="C2155" s="661">
        <v>89301112</v>
      </c>
      <c r="D2155" s="740" t="s">
        <v>4351</v>
      </c>
      <c r="E2155" s="741" t="s">
        <v>2647</v>
      </c>
      <c r="F2155" s="661" t="s">
        <v>2621</v>
      </c>
      <c r="G2155" s="661" t="s">
        <v>2736</v>
      </c>
      <c r="H2155" s="661" t="s">
        <v>579</v>
      </c>
      <c r="I2155" s="661" t="s">
        <v>2737</v>
      </c>
      <c r="J2155" s="661" t="s">
        <v>2738</v>
      </c>
      <c r="K2155" s="661" t="s">
        <v>2739</v>
      </c>
      <c r="L2155" s="662">
        <v>167.42</v>
      </c>
      <c r="M2155" s="662">
        <v>334.84</v>
      </c>
      <c r="N2155" s="661">
        <v>2</v>
      </c>
      <c r="O2155" s="742">
        <v>0.5</v>
      </c>
      <c r="P2155" s="662">
        <v>334.84</v>
      </c>
      <c r="Q2155" s="677">
        <v>1</v>
      </c>
      <c r="R2155" s="661">
        <v>2</v>
      </c>
      <c r="S2155" s="677">
        <v>1</v>
      </c>
      <c r="T2155" s="742">
        <v>0.5</v>
      </c>
      <c r="U2155" s="700">
        <v>1</v>
      </c>
    </row>
    <row r="2156" spans="1:21" ht="14.4" customHeight="1" x14ac:dyDescent="0.3">
      <c r="A2156" s="660">
        <v>11</v>
      </c>
      <c r="B2156" s="661" t="s">
        <v>578</v>
      </c>
      <c r="C2156" s="661">
        <v>89301112</v>
      </c>
      <c r="D2156" s="740" t="s">
        <v>4351</v>
      </c>
      <c r="E2156" s="741" t="s">
        <v>2647</v>
      </c>
      <c r="F2156" s="661" t="s">
        <v>2621</v>
      </c>
      <c r="G2156" s="661" t="s">
        <v>2736</v>
      </c>
      <c r="H2156" s="661" t="s">
        <v>579</v>
      </c>
      <c r="I2156" s="661" t="s">
        <v>3020</v>
      </c>
      <c r="J2156" s="661" t="s">
        <v>3021</v>
      </c>
      <c r="K2156" s="661" t="s">
        <v>2739</v>
      </c>
      <c r="L2156" s="662">
        <v>0</v>
      </c>
      <c r="M2156" s="662">
        <v>0</v>
      </c>
      <c r="N2156" s="661">
        <v>1</v>
      </c>
      <c r="O2156" s="742">
        <v>0.5</v>
      </c>
      <c r="P2156" s="662">
        <v>0</v>
      </c>
      <c r="Q2156" s="677"/>
      <c r="R2156" s="661">
        <v>1</v>
      </c>
      <c r="S2156" s="677">
        <v>1</v>
      </c>
      <c r="T2156" s="742">
        <v>0.5</v>
      </c>
      <c r="U2156" s="700">
        <v>1</v>
      </c>
    </row>
    <row r="2157" spans="1:21" ht="14.4" customHeight="1" x14ac:dyDescent="0.3">
      <c r="A2157" s="660">
        <v>11</v>
      </c>
      <c r="B2157" s="661" t="s">
        <v>578</v>
      </c>
      <c r="C2157" s="661">
        <v>89301112</v>
      </c>
      <c r="D2157" s="740" t="s">
        <v>4351</v>
      </c>
      <c r="E2157" s="741" t="s">
        <v>2647</v>
      </c>
      <c r="F2157" s="661" t="s">
        <v>2621</v>
      </c>
      <c r="G2157" s="661" t="s">
        <v>2736</v>
      </c>
      <c r="H2157" s="661" t="s">
        <v>579</v>
      </c>
      <c r="I2157" s="661" t="s">
        <v>4045</v>
      </c>
      <c r="J2157" s="661" t="s">
        <v>3021</v>
      </c>
      <c r="K2157" s="661" t="s">
        <v>3019</v>
      </c>
      <c r="L2157" s="662">
        <v>0</v>
      </c>
      <c r="M2157" s="662">
        <v>0</v>
      </c>
      <c r="N2157" s="661">
        <v>2</v>
      </c>
      <c r="O2157" s="742">
        <v>1</v>
      </c>
      <c r="P2157" s="662">
        <v>0</v>
      </c>
      <c r="Q2157" s="677"/>
      <c r="R2157" s="661">
        <v>2</v>
      </c>
      <c r="S2157" s="677">
        <v>1</v>
      </c>
      <c r="T2157" s="742">
        <v>1</v>
      </c>
      <c r="U2157" s="700">
        <v>1</v>
      </c>
    </row>
    <row r="2158" spans="1:21" ht="14.4" customHeight="1" x14ac:dyDescent="0.3">
      <c r="A2158" s="660">
        <v>11</v>
      </c>
      <c r="B2158" s="661" t="s">
        <v>578</v>
      </c>
      <c r="C2158" s="661">
        <v>89301112</v>
      </c>
      <c r="D2158" s="740" t="s">
        <v>4351</v>
      </c>
      <c r="E2158" s="741" t="s">
        <v>2647</v>
      </c>
      <c r="F2158" s="661" t="s">
        <v>2621</v>
      </c>
      <c r="G2158" s="661" t="s">
        <v>2736</v>
      </c>
      <c r="H2158" s="661" t="s">
        <v>579</v>
      </c>
      <c r="I2158" s="661" t="s">
        <v>4323</v>
      </c>
      <c r="J2158" s="661" t="s">
        <v>3023</v>
      </c>
      <c r="K2158" s="661" t="s">
        <v>4324</v>
      </c>
      <c r="L2158" s="662">
        <v>0</v>
      </c>
      <c r="M2158" s="662">
        <v>0</v>
      </c>
      <c r="N2158" s="661">
        <v>1</v>
      </c>
      <c r="O2158" s="742">
        <v>0.5</v>
      </c>
      <c r="P2158" s="662">
        <v>0</v>
      </c>
      <c r="Q2158" s="677"/>
      <c r="R2158" s="661">
        <v>1</v>
      </c>
      <c r="S2158" s="677">
        <v>1</v>
      </c>
      <c r="T2158" s="742">
        <v>0.5</v>
      </c>
      <c r="U2158" s="700">
        <v>1</v>
      </c>
    </row>
    <row r="2159" spans="1:21" ht="14.4" customHeight="1" x14ac:dyDescent="0.3">
      <c r="A2159" s="660">
        <v>11</v>
      </c>
      <c r="B2159" s="661" t="s">
        <v>578</v>
      </c>
      <c r="C2159" s="661">
        <v>89301112</v>
      </c>
      <c r="D2159" s="740" t="s">
        <v>4351</v>
      </c>
      <c r="E2159" s="741" t="s">
        <v>2647</v>
      </c>
      <c r="F2159" s="661" t="s">
        <v>2622</v>
      </c>
      <c r="G2159" s="661" t="s">
        <v>2895</v>
      </c>
      <c r="H2159" s="661" t="s">
        <v>579</v>
      </c>
      <c r="I2159" s="661" t="s">
        <v>3033</v>
      </c>
      <c r="J2159" s="661" t="s">
        <v>3034</v>
      </c>
      <c r="K2159" s="661"/>
      <c r="L2159" s="662">
        <v>0</v>
      </c>
      <c r="M2159" s="662">
        <v>0</v>
      </c>
      <c r="N2159" s="661">
        <v>1</v>
      </c>
      <c r="O2159" s="742">
        <v>1</v>
      </c>
      <c r="P2159" s="662"/>
      <c r="Q2159" s="677"/>
      <c r="R2159" s="661"/>
      <c r="S2159" s="677">
        <v>0</v>
      </c>
      <c r="T2159" s="742"/>
      <c r="U2159" s="700">
        <v>0</v>
      </c>
    </row>
    <row r="2160" spans="1:21" ht="14.4" customHeight="1" x14ac:dyDescent="0.3">
      <c r="A2160" s="660">
        <v>11</v>
      </c>
      <c r="B2160" s="661" t="s">
        <v>578</v>
      </c>
      <c r="C2160" s="661">
        <v>89301112</v>
      </c>
      <c r="D2160" s="740" t="s">
        <v>4351</v>
      </c>
      <c r="E2160" s="741" t="s">
        <v>2647</v>
      </c>
      <c r="F2160" s="661" t="s">
        <v>2622</v>
      </c>
      <c r="G2160" s="661" t="s">
        <v>2895</v>
      </c>
      <c r="H2160" s="661" t="s">
        <v>579</v>
      </c>
      <c r="I2160" s="661" t="s">
        <v>2896</v>
      </c>
      <c r="J2160" s="661" t="s">
        <v>2897</v>
      </c>
      <c r="K2160" s="661" t="s">
        <v>2898</v>
      </c>
      <c r="L2160" s="662">
        <v>0</v>
      </c>
      <c r="M2160" s="662">
        <v>0</v>
      </c>
      <c r="N2160" s="661">
        <v>12</v>
      </c>
      <c r="O2160" s="742">
        <v>12</v>
      </c>
      <c r="P2160" s="662"/>
      <c r="Q2160" s="677"/>
      <c r="R2160" s="661"/>
      <c r="S2160" s="677">
        <v>0</v>
      </c>
      <c r="T2160" s="742"/>
      <c r="U2160" s="700">
        <v>0</v>
      </c>
    </row>
    <row r="2161" spans="1:21" ht="14.4" customHeight="1" x14ac:dyDescent="0.3">
      <c r="A2161" s="660">
        <v>11</v>
      </c>
      <c r="B2161" s="661" t="s">
        <v>578</v>
      </c>
      <c r="C2161" s="661">
        <v>89301112</v>
      </c>
      <c r="D2161" s="740" t="s">
        <v>4351</v>
      </c>
      <c r="E2161" s="741" t="s">
        <v>2647</v>
      </c>
      <c r="F2161" s="661" t="s">
        <v>2622</v>
      </c>
      <c r="G2161" s="661" t="s">
        <v>2895</v>
      </c>
      <c r="H2161" s="661" t="s">
        <v>579</v>
      </c>
      <c r="I2161" s="661" t="s">
        <v>3038</v>
      </c>
      <c r="J2161" s="661" t="s">
        <v>3039</v>
      </c>
      <c r="K2161" s="661" t="s">
        <v>3040</v>
      </c>
      <c r="L2161" s="662">
        <v>0</v>
      </c>
      <c r="M2161" s="662">
        <v>0</v>
      </c>
      <c r="N2161" s="661">
        <v>1</v>
      </c>
      <c r="O2161" s="742">
        <v>1</v>
      </c>
      <c r="P2161" s="662"/>
      <c r="Q2161" s="677"/>
      <c r="R2161" s="661"/>
      <c r="S2161" s="677">
        <v>0</v>
      </c>
      <c r="T2161" s="742"/>
      <c r="U2161" s="700">
        <v>0</v>
      </c>
    </row>
    <row r="2162" spans="1:21" ht="14.4" customHeight="1" x14ac:dyDescent="0.3">
      <c r="A2162" s="660">
        <v>11</v>
      </c>
      <c r="B2162" s="661" t="s">
        <v>578</v>
      </c>
      <c r="C2162" s="661">
        <v>89301112</v>
      </c>
      <c r="D2162" s="740" t="s">
        <v>4351</v>
      </c>
      <c r="E2162" s="741" t="s">
        <v>2647</v>
      </c>
      <c r="F2162" s="661" t="s">
        <v>2622</v>
      </c>
      <c r="G2162" s="661" t="s">
        <v>2895</v>
      </c>
      <c r="H2162" s="661" t="s">
        <v>579</v>
      </c>
      <c r="I2162" s="661" t="s">
        <v>3519</v>
      </c>
      <c r="J2162" s="661" t="s">
        <v>3520</v>
      </c>
      <c r="K2162" s="661" t="s">
        <v>3040</v>
      </c>
      <c r="L2162" s="662">
        <v>0</v>
      </c>
      <c r="M2162" s="662">
        <v>0</v>
      </c>
      <c r="N2162" s="661">
        <v>1</v>
      </c>
      <c r="O2162" s="742">
        <v>1</v>
      </c>
      <c r="P2162" s="662"/>
      <c r="Q2162" s="677"/>
      <c r="R2162" s="661"/>
      <c r="S2162" s="677">
        <v>0</v>
      </c>
      <c r="T2162" s="742"/>
      <c r="U2162" s="700">
        <v>0</v>
      </c>
    </row>
    <row r="2163" spans="1:21" ht="14.4" customHeight="1" x14ac:dyDescent="0.3">
      <c r="A2163" s="660">
        <v>11</v>
      </c>
      <c r="B2163" s="661" t="s">
        <v>578</v>
      </c>
      <c r="C2163" s="661">
        <v>89301112</v>
      </c>
      <c r="D2163" s="740" t="s">
        <v>4351</v>
      </c>
      <c r="E2163" s="741" t="s">
        <v>2647</v>
      </c>
      <c r="F2163" s="661" t="s">
        <v>2622</v>
      </c>
      <c r="G2163" s="661" t="s">
        <v>2899</v>
      </c>
      <c r="H2163" s="661" t="s">
        <v>579</v>
      </c>
      <c r="I2163" s="661" t="s">
        <v>2903</v>
      </c>
      <c r="J2163" s="661" t="s">
        <v>2904</v>
      </c>
      <c r="K2163" s="661" t="s">
        <v>2905</v>
      </c>
      <c r="L2163" s="662">
        <v>35.75</v>
      </c>
      <c r="M2163" s="662">
        <v>178.75</v>
      </c>
      <c r="N2163" s="661">
        <v>5</v>
      </c>
      <c r="O2163" s="742">
        <v>4</v>
      </c>
      <c r="P2163" s="662">
        <v>178.75</v>
      </c>
      <c r="Q2163" s="677">
        <v>1</v>
      </c>
      <c r="R2163" s="661">
        <v>5</v>
      </c>
      <c r="S2163" s="677">
        <v>1</v>
      </c>
      <c r="T2163" s="742">
        <v>4</v>
      </c>
      <c r="U2163" s="700">
        <v>1</v>
      </c>
    </row>
    <row r="2164" spans="1:21" ht="14.4" customHeight="1" x14ac:dyDescent="0.3">
      <c r="A2164" s="660">
        <v>11</v>
      </c>
      <c r="B2164" s="661" t="s">
        <v>578</v>
      </c>
      <c r="C2164" s="661">
        <v>89301112</v>
      </c>
      <c r="D2164" s="740" t="s">
        <v>4351</v>
      </c>
      <c r="E2164" s="741" t="s">
        <v>2647</v>
      </c>
      <c r="F2164" s="661" t="s">
        <v>2622</v>
      </c>
      <c r="G2164" s="661" t="s">
        <v>2677</v>
      </c>
      <c r="H2164" s="661" t="s">
        <v>579</v>
      </c>
      <c r="I2164" s="661" t="s">
        <v>2778</v>
      </c>
      <c r="J2164" s="661" t="s">
        <v>2779</v>
      </c>
      <c r="K2164" s="661" t="s">
        <v>2780</v>
      </c>
      <c r="L2164" s="662">
        <v>1110</v>
      </c>
      <c r="M2164" s="662">
        <v>1110</v>
      </c>
      <c r="N2164" s="661">
        <v>1</v>
      </c>
      <c r="O2164" s="742">
        <v>1</v>
      </c>
      <c r="P2164" s="662">
        <v>1110</v>
      </c>
      <c r="Q2164" s="677">
        <v>1</v>
      </c>
      <c r="R2164" s="661">
        <v>1</v>
      </c>
      <c r="S2164" s="677">
        <v>1</v>
      </c>
      <c r="T2164" s="742">
        <v>1</v>
      </c>
      <c r="U2164" s="700">
        <v>1</v>
      </c>
    </row>
    <row r="2165" spans="1:21" ht="14.4" customHeight="1" x14ac:dyDescent="0.3">
      <c r="A2165" s="660">
        <v>11</v>
      </c>
      <c r="B2165" s="661" t="s">
        <v>578</v>
      </c>
      <c r="C2165" s="661">
        <v>89301112</v>
      </c>
      <c r="D2165" s="740" t="s">
        <v>4351</v>
      </c>
      <c r="E2165" s="741" t="s">
        <v>2647</v>
      </c>
      <c r="F2165" s="661" t="s">
        <v>2622</v>
      </c>
      <c r="G2165" s="661" t="s">
        <v>2677</v>
      </c>
      <c r="H2165" s="661" t="s">
        <v>579</v>
      </c>
      <c r="I2165" s="661" t="s">
        <v>2862</v>
      </c>
      <c r="J2165" s="661" t="s">
        <v>2863</v>
      </c>
      <c r="K2165" s="661" t="s">
        <v>2783</v>
      </c>
      <c r="L2165" s="662">
        <v>950</v>
      </c>
      <c r="M2165" s="662">
        <v>950</v>
      </c>
      <c r="N2165" s="661">
        <v>1</v>
      </c>
      <c r="O2165" s="742">
        <v>1</v>
      </c>
      <c r="P2165" s="662">
        <v>950</v>
      </c>
      <c r="Q2165" s="677">
        <v>1</v>
      </c>
      <c r="R2165" s="661">
        <v>1</v>
      </c>
      <c r="S2165" s="677">
        <v>1</v>
      </c>
      <c r="T2165" s="742">
        <v>1</v>
      </c>
      <c r="U2165" s="700">
        <v>1</v>
      </c>
    </row>
    <row r="2166" spans="1:21" ht="14.4" customHeight="1" x14ac:dyDescent="0.3">
      <c r="A2166" s="660">
        <v>11</v>
      </c>
      <c r="B2166" s="661" t="s">
        <v>578</v>
      </c>
      <c r="C2166" s="661">
        <v>89301112</v>
      </c>
      <c r="D2166" s="740" t="s">
        <v>4351</v>
      </c>
      <c r="E2166" s="741" t="s">
        <v>2647</v>
      </c>
      <c r="F2166" s="661" t="s">
        <v>2622</v>
      </c>
      <c r="G2166" s="661" t="s">
        <v>2677</v>
      </c>
      <c r="H2166" s="661" t="s">
        <v>579</v>
      </c>
      <c r="I2166" s="661" t="s">
        <v>3050</v>
      </c>
      <c r="J2166" s="661" t="s">
        <v>3051</v>
      </c>
      <c r="K2166" s="661" t="s">
        <v>3052</v>
      </c>
      <c r="L2166" s="662">
        <v>1075</v>
      </c>
      <c r="M2166" s="662">
        <v>2150</v>
      </c>
      <c r="N2166" s="661">
        <v>2</v>
      </c>
      <c r="O2166" s="742">
        <v>2</v>
      </c>
      <c r="P2166" s="662">
        <v>1075</v>
      </c>
      <c r="Q2166" s="677">
        <v>0.5</v>
      </c>
      <c r="R2166" s="661">
        <v>1</v>
      </c>
      <c r="S2166" s="677">
        <v>0.5</v>
      </c>
      <c r="T2166" s="742">
        <v>1</v>
      </c>
      <c r="U2166" s="700">
        <v>0.5</v>
      </c>
    </row>
    <row r="2167" spans="1:21" ht="14.4" customHeight="1" x14ac:dyDescent="0.3">
      <c r="A2167" s="660">
        <v>11</v>
      </c>
      <c r="B2167" s="661" t="s">
        <v>578</v>
      </c>
      <c r="C2167" s="661">
        <v>89301112</v>
      </c>
      <c r="D2167" s="740" t="s">
        <v>4351</v>
      </c>
      <c r="E2167" s="741" t="s">
        <v>2647</v>
      </c>
      <c r="F2167" s="661" t="s">
        <v>2622</v>
      </c>
      <c r="G2167" s="661" t="s">
        <v>2677</v>
      </c>
      <c r="H2167" s="661" t="s">
        <v>579</v>
      </c>
      <c r="I2167" s="661" t="s">
        <v>2678</v>
      </c>
      <c r="J2167" s="661" t="s">
        <v>2679</v>
      </c>
      <c r="K2167" s="661" t="s">
        <v>2680</v>
      </c>
      <c r="L2167" s="662">
        <v>200</v>
      </c>
      <c r="M2167" s="662">
        <v>16000</v>
      </c>
      <c r="N2167" s="661">
        <v>80</v>
      </c>
      <c r="O2167" s="742">
        <v>40</v>
      </c>
      <c r="P2167" s="662">
        <v>14800</v>
      </c>
      <c r="Q2167" s="677">
        <v>0.92500000000000004</v>
      </c>
      <c r="R2167" s="661">
        <v>74</v>
      </c>
      <c r="S2167" s="677">
        <v>0.92500000000000004</v>
      </c>
      <c r="T2167" s="742">
        <v>37</v>
      </c>
      <c r="U2167" s="700">
        <v>0.92500000000000004</v>
      </c>
    </row>
    <row r="2168" spans="1:21" ht="14.4" customHeight="1" x14ac:dyDescent="0.3">
      <c r="A2168" s="660">
        <v>11</v>
      </c>
      <c r="B2168" s="661" t="s">
        <v>578</v>
      </c>
      <c r="C2168" s="661">
        <v>89301112</v>
      </c>
      <c r="D2168" s="740" t="s">
        <v>4351</v>
      </c>
      <c r="E2168" s="741" t="s">
        <v>2647</v>
      </c>
      <c r="F2168" s="661" t="s">
        <v>2622</v>
      </c>
      <c r="G2168" s="661" t="s">
        <v>2677</v>
      </c>
      <c r="H2168" s="661" t="s">
        <v>579</v>
      </c>
      <c r="I2168" s="661" t="s">
        <v>2681</v>
      </c>
      <c r="J2168" s="661" t="s">
        <v>2682</v>
      </c>
      <c r="K2168" s="661" t="s">
        <v>2683</v>
      </c>
      <c r="L2168" s="662">
        <v>278.75</v>
      </c>
      <c r="M2168" s="662">
        <v>17282.5</v>
      </c>
      <c r="N2168" s="661">
        <v>62</v>
      </c>
      <c r="O2168" s="742">
        <v>31</v>
      </c>
      <c r="P2168" s="662">
        <v>17282.5</v>
      </c>
      <c r="Q2168" s="677">
        <v>1</v>
      </c>
      <c r="R2168" s="661">
        <v>62</v>
      </c>
      <c r="S2168" s="677">
        <v>1</v>
      </c>
      <c r="T2168" s="742">
        <v>31</v>
      </c>
      <c r="U2168" s="700">
        <v>1</v>
      </c>
    </row>
    <row r="2169" spans="1:21" ht="14.4" customHeight="1" x14ac:dyDescent="0.3">
      <c r="A2169" s="660">
        <v>11</v>
      </c>
      <c r="B2169" s="661" t="s">
        <v>578</v>
      </c>
      <c r="C2169" s="661">
        <v>89301112</v>
      </c>
      <c r="D2169" s="740" t="s">
        <v>4351</v>
      </c>
      <c r="E2169" s="741" t="s">
        <v>2647</v>
      </c>
      <c r="F2169" s="661" t="s">
        <v>2622</v>
      </c>
      <c r="G2169" s="661" t="s">
        <v>2677</v>
      </c>
      <c r="H2169" s="661" t="s">
        <v>579</v>
      </c>
      <c r="I2169" s="661" t="s">
        <v>4325</v>
      </c>
      <c r="J2169" s="661" t="s">
        <v>4326</v>
      </c>
      <c r="K2169" s="661" t="s">
        <v>4327</v>
      </c>
      <c r="L2169" s="662">
        <v>1750</v>
      </c>
      <c r="M2169" s="662">
        <v>1750</v>
      </c>
      <c r="N2169" s="661">
        <v>1</v>
      </c>
      <c r="O2169" s="742">
        <v>1</v>
      </c>
      <c r="P2169" s="662">
        <v>1750</v>
      </c>
      <c r="Q2169" s="677">
        <v>1</v>
      </c>
      <c r="R2169" s="661">
        <v>1</v>
      </c>
      <c r="S2169" s="677">
        <v>1</v>
      </c>
      <c r="T2169" s="742">
        <v>1</v>
      </c>
      <c r="U2169" s="700">
        <v>1</v>
      </c>
    </row>
    <row r="2170" spans="1:21" ht="14.4" customHeight="1" x14ac:dyDescent="0.3">
      <c r="A2170" s="660">
        <v>11</v>
      </c>
      <c r="B2170" s="661" t="s">
        <v>578</v>
      </c>
      <c r="C2170" s="661">
        <v>89301112</v>
      </c>
      <c r="D2170" s="740" t="s">
        <v>4351</v>
      </c>
      <c r="E2170" s="741" t="s">
        <v>2647</v>
      </c>
      <c r="F2170" s="661" t="s">
        <v>2622</v>
      </c>
      <c r="G2170" s="661" t="s">
        <v>2906</v>
      </c>
      <c r="H2170" s="661" t="s">
        <v>579</v>
      </c>
      <c r="I2170" s="661" t="s">
        <v>2910</v>
      </c>
      <c r="J2170" s="661" t="s">
        <v>2911</v>
      </c>
      <c r="K2170" s="661" t="s">
        <v>2912</v>
      </c>
      <c r="L2170" s="662">
        <v>553.15</v>
      </c>
      <c r="M2170" s="662">
        <v>74675.249999999956</v>
      </c>
      <c r="N2170" s="661">
        <v>135</v>
      </c>
      <c r="O2170" s="742">
        <v>45</v>
      </c>
      <c r="P2170" s="662">
        <v>69696.899999999951</v>
      </c>
      <c r="Q2170" s="677">
        <v>0.93333333333333324</v>
      </c>
      <c r="R2170" s="661">
        <v>126</v>
      </c>
      <c r="S2170" s="677">
        <v>0.93333333333333335</v>
      </c>
      <c r="T2170" s="742">
        <v>42</v>
      </c>
      <c r="U2170" s="700">
        <v>0.93333333333333335</v>
      </c>
    </row>
    <row r="2171" spans="1:21" ht="14.4" customHeight="1" x14ac:dyDescent="0.3">
      <c r="A2171" s="660">
        <v>11</v>
      </c>
      <c r="B2171" s="661" t="s">
        <v>578</v>
      </c>
      <c r="C2171" s="661">
        <v>89301112</v>
      </c>
      <c r="D2171" s="740" t="s">
        <v>4351</v>
      </c>
      <c r="E2171" s="741" t="s">
        <v>2647</v>
      </c>
      <c r="F2171" s="661" t="s">
        <v>2622</v>
      </c>
      <c r="G2171" s="661" t="s">
        <v>2684</v>
      </c>
      <c r="H2171" s="661" t="s">
        <v>579</v>
      </c>
      <c r="I2171" s="661" t="s">
        <v>674</v>
      </c>
      <c r="J2171" s="661" t="s">
        <v>2839</v>
      </c>
      <c r="K2171" s="661" t="s">
        <v>2840</v>
      </c>
      <c r="L2171" s="662">
        <v>748.12</v>
      </c>
      <c r="M2171" s="662">
        <v>748.12</v>
      </c>
      <c r="N2171" s="661">
        <v>1</v>
      </c>
      <c r="O2171" s="742">
        <v>1</v>
      </c>
      <c r="P2171" s="662">
        <v>748.12</v>
      </c>
      <c r="Q2171" s="677">
        <v>1</v>
      </c>
      <c r="R2171" s="661">
        <v>1</v>
      </c>
      <c r="S2171" s="677">
        <v>1</v>
      </c>
      <c r="T2171" s="742">
        <v>1</v>
      </c>
      <c r="U2171" s="700">
        <v>1</v>
      </c>
    </row>
    <row r="2172" spans="1:21" ht="14.4" customHeight="1" x14ac:dyDescent="0.3">
      <c r="A2172" s="660">
        <v>11</v>
      </c>
      <c r="B2172" s="661" t="s">
        <v>578</v>
      </c>
      <c r="C2172" s="661">
        <v>89301112</v>
      </c>
      <c r="D2172" s="740" t="s">
        <v>4351</v>
      </c>
      <c r="E2172" s="741" t="s">
        <v>2647</v>
      </c>
      <c r="F2172" s="661" t="s">
        <v>2622</v>
      </c>
      <c r="G2172" s="661" t="s">
        <v>2684</v>
      </c>
      <c r="H2172" s="661" t="s">
        <v>579</v>
      </c>
      <c r="I2172" s="661" t="s">
        <v>2691</v>
      </c>
      <c r="J2172" s="661" t="s">
        <v>2692</v>
      </c>
      <c r="K2172" s="661" t="s">
        <v>2693</v>
      </c>
      <c r="L2172" s="662">
        <v>500</v>
      </c>
      <c r="M2172" s="662">
        <v>1500</v>
      </c>
      <c r="N2172" s="661">
        <v>3</v>
      </c>
      <c r="O2172" s="742">
        <v>3</v>
      </c>
      <c r="P2172" s="662">
        <v>1500</v>
      </c>
      <c r="Q2172" s="677">
        <v>1</v>
      </c>
      <c r="R2172" s="661">
        <v>3</v>
      </c>
      <c r="S2172" s="677">
        <v>1</v>
      </c>
      <c r="T2172" s="742">
        <v>3</v>
      </c>
      <c r="U2172" s="700">
        <v>1</v>
      </c>
    </row>
    <row r="2173" spans="1:21" ht="14.4" customHeight="1" x14ac:dyDescent="0.3">
      <c r="A2173" s="660">
        <v>11</v>
      </c>
      <c r="B2173" s="661" t="s">
        <v>578</v>
      </c>
      <c r="C2173" s="661">
        <v>89301112</v>
      </c>
      <c r="D2173" s="740" t="s">
        <v>4351</v>
      </c>
      <c r="E2173" s="741" t="s">
        <v>2647</v>
      </c>
      <c r="F2173" s="661" t="s">
        <v>2622</v>
      </c>
      <c r="G2173" s="661" t="s">
        <v>2684</v>
      </c>
      <c r="H2173" s="661" t="s">
        <v>579</v>
      </c>
      <c r="I2173" s="661" t="s">
        <v>2919</v>
      </c>
      <c r="J2173" s="661" t="s">
        <v>2920</v>
      </c>
      <c r="K2173" s="661" t="s">
        <v>2921</v>
      </c>
      <c r="L2173" s="662">
        <v>969.57</v>
      </c>
      <c r="M2173" s="662">
        <v>2908.71</v>
      </c>
      <c r="N2173" s="661">
        <v>3</v>
      </c>
      <c r="O2173" s="742">
        <v>2</v>
      </c>
      <c r="P2173" s="662">
        <v>2908.71</v>
      </c>
      <c r="Q2173" s="677">
        <v>1</v>
      </c>
      <c r="R2173" s="661">
        <v>3</v>
      </c>
      <c r="S2173" s="677">
        <v>1</v>
      </c>
      <c r="T2173" s="742">
        <v>2</v>
      </c>
      <c r="U2173" s="700">
        <v>1</v>
      </c>
    </row>
    <row r="2174" spans="1:21" ht="14.4" customHeight="1" x14ac:dyDescent="0.3">
      <c r="A2174" s="660">
        <v>11</v>
      </c>
      <c r="B2174" s="661" t="s">
        <v>578</v>
      </c>
      <c r="C2174" s="661">
        <v>89301112</v>
      </c>
      <c r="D2174" s="740" t="s">
        <v>4351</v>
      </c>
      <c r="E2174" s="741" t="s">
        <v>2647</v>
      </c>
      <c r="F2174" s="661" t="s">
        <v>2622</v>
      </c>
      <c r="G2174" s="661" t="s">
        <v>2684</v>
      </c>
      <c r="H2174" s="661" t="s">
        <v>579</v>
      </c>
      <c r="I2174" s="661" t="s">
        <v>2922</v>
      </c>
      <c r="J2174" s="661" t="s">
        <v>2923</v>
      </c>
      <c r="K2174" s="661" t="s">
        <v>2924</v>
      </c>
      <c r="L2174" s="662">
        <v>1545.22</v>
      </c>
      <c r="M2174" s="662">
        <v>1545.22</v>
      </c>
      <c r="N2174" s="661">
        <v>1</v>
      </c>
      <c r="O2174" s="742">
        <v>1</v>
      </c>
      <c r="P2174" s="662">
        <v>1545.22</v>
      </c>
      <c r="Q2174" s="677">
        <v>1</v>
      </c>
      <c r="R2174" s="661">
        <v>1</v>
      </c>
      <c r="S2174" s="677">
        <v>1</v>
      </c>
      <c r="T2174" s="742">
        <v>1</v>
      </c>
      <c r="U2174" s="700">
        <v>1</v>
      </c>
    </row>
    <row r="2175" spans="1:21" ht="14.4" customHeight="1" x14ac:dyDescent="0.3">
      <c r="A2175" s="660">
        <v>11</v>
      </c>
      <c r="B2175" s="661" t="s">
        <v>578</v>
      </c>
      <c r="C2175" s="661">
        <v>89301112</v>
      </c>
      <c r="D2175" s="740" t="s">
        <v>4351</v>
      </c>
      <c r="E2175" s="741" t="s">
        <v>2647</v>
      </c>
      <c r="F2175" s="661" t="s">
        <v>2622</v>
      </c>
      <c r="G2175" s="661" t="s">
        <v>2684</v>
      </c>
      <c r="H2175" s="661" t="s">
        <v>579</v>
      </c>
      <c r="I2175" s="661" t="s">
        <v>3062</v>
      </c>
      <c r="J2175" s="661" t="s">
        <v>3063</v>
      </c>
      <c r="K2175" s="661" t="s">
        <v>3064</v>
      </c>
      <c r="L2175" s="662">
        <v>1600</v>
      </c>
      <c r="M2175" s="662">
        <v>4800</v>
      </c>
      <c r="N2175" s="661">
        <v>3</v>
      </c>
      <c r="O2175" s="742">
        <v>3</v>
      </c>
      <c r="P2175" s="662">
        <v>4800</v>
      </c>
      <c r="Q2175" s="677">
        <v>1</v>
      </c>
      <c r="R2175" s="661">
        <v>3</v>
      </c>
      <c r="S2175" s="677">
        <v>1</v>
      </c>
      <c r="T2175" s="742">
        <v>3</v>
      </c>
      <c r="U2175" s="700">
        <v>1</v>
      </c>
    </row>
    <row r="2176" spans="1:21" ht="14.4" customHeight="1" x14ac:dyDescent="0.3">
      <c r="A2176" s="660">
        <v>11</v>
      </c>
      <c r="B2176" s="661" t="s">
        <v>578</v>
      </c>
      <c r="C2176" s="661">
        <v>89301112</v>
      </c>
      <c r="D2176" s="740" t="s">
        <v>4351</v>
      </c>
      <c r="E2176" s="741" t="s">
        <v>2647</v>
      </c>
      <c r="F2176" s="661" t="s">
        <v>2622</v>
      </c>
      <c r="G2176" s="661" t="s">
        <v>2684</v>
      </c>
      <c r="H2176" s="661" t="s">
        <v>579</v>
      </c>
      <c r="I2176" s="661" t="s">
        <v>2697</v>
      </c>
      <c r="J2176" s="661" t="s">
        <v>2698</v>
      </c>
      <c r="K2176" s="661" t="s">
        <v>2699</v>
      </c>
      <c r="L2176" s="662">
        <v>971.25</v>
      </c>
      <c r="M2176" s="662">
        <v>971.25</v>
      </c>
      <c r="N2176" s="661">
        <v>1</v>
      </c>
      <c r="O2176" s="742">
        <v>1</v>
      </c>
      <c r="P2176" s="662">
        <v>971.25</v>
      </c>
      <c r="Q2176" s="677">
        <v>1</v>
      </c>
      <c r="R2176" s="661">
        <v>1</v>
      </c>
      <c r="S2176" s="677">
        <v>1</v>
      </c>
      <c r="T2176" s="742">
        <v>1</v>
      </c>
      <c r="U2176" s="700">
        <v>1</v>
      </c>
    </row>
    <row r="2177" spans="1:21" ht="14.4" customHeight="1" x14ac:dyDescent="0.3">
      <c r="A2177" s="660">
        <v>11</v>
      </c>
      <c r="B2177" s="661" t="s">
        <v>578</v>
      </c>
      <c r="C2177" s="661">
        <v>89301112</v>
      </c>
      <c r="D2177" s="740" t="s">
        <v>4351</v>
      </c>
      <c r="E2177" s="741" t="s">
        <v>2647</v>
      </c>
      <c r="F2177" s="661" t="s">
        <v>2622</v>
      </c>
      <c r="G2177" s="661" t="s">
        <v>2684</v>
      </c>
      <c r="H2177" s="661" t="s">
        <v>579</v>
      </c>
      <c r="I2177" s="661" t="s">
        <v>4328</v>
      </c>
      <c r="J2177" s="661" t="s">
        <v>4329</v>
      </c>
      <c r="K2177" s="661" t="s">
        <v>4330</v>
      </c>
      <c r="L2177" s="662">
        <v>750</v>
      </c>
      <c r="M2177" s="662">
        <v>750</v>
      </c>
      <c r="N2177" s="661">
        <v>1</v>
      </c>
      <c r="O2177" s="742">
        <v>1</v>
      </c>
      <c r="P2177" s="662"/>
      <c r="Q2177" s="677">
        <v>0</v>
      </c>
      <c r="R2177" s="661"/>
      <c r="S2177" s="677">
        <v>0</v>
      </c>
      <c r="T2177" s="742"/>
      <c r="U2177" s="700">
        <v>0</v>
      </c>
    </row>
    <row r="2178" spans="1:21" ht="14.4" customHeight="1" x14ac:dyDescent="0.3">
      <c r="A2178" s="660">
        <v>11</v>
      </c>
      <c r="B2178" s="661" t="s">
        <v>578</v>
      </c>
      <c r="C2178" s="661">
        <v>89301112</v>
      </c>
      <c r="D2178" s="740" t="s">
        <v>4351</v>
      </c>
      <c r="E2178" s="741" t="s">
        <v>2647</v>
      </c>
      <c r="F2178" s="661" t="s">
        <v>2622</v>
      </c>
      <c r="G2178" s="661" t="s">
        <v>2684</v>
      </c>
      <c r="H2178" s="661" t="s">
        <v>579</v>
      </c>
      <c r="I2178" s="661" t="s">
        <v>2700</v>
      </c>
      <c r="J2178" s="661" t="s">
        <v>2701</v>
      </c>
      <c r="K2178" s="661"/>
      <c r="L2178" s="662">
        <v>1000</v>
      </c>
      <c r="M2178" s="662">
        <v>1000</v>
      </c>
      <c r="N2178" s="661">
        <v>1</v>
      </c>
      <c r="O2178" s="742">
        <v>1</v>
      </c>
      <c r="P2178" s="662">
        <v>1000</v>
      </c>
      <c r="Q2178" s="677">
        <v>1</v>
      </c>
      <c r="R2178" s="661">
        <v>1</v>
      </c>
      <c r="S2178" s="677">
        <v>1</v>
      </c>
      <c r="T2178" s="742">
        <v>1</v>
      </c>
      <c r="U2178" s="700">
        <v>1</v>
      </c>
    </row>
    <row r="2179" spans="1:21" ht="14.4" customHeight="1" x14ac:dyDescent="0.3">
      <c r="A2179" s="660">
        <v>11</v>
      </c>
      <c r="B2179" s="661" t="s">
        <v>578</v>
      </c>
      <c r="C2179" s="661">
        <v>89301112</v>
      </c>
      <c r="D2179" s="740" t="s">
        <v>4351</v>
      </c>
      <c r="E2179" s="741" t="s">
        <v>2647</v>
      </c>
      <c r="F2179" s="661" t="s">
        <v>2622</v>
      </c>
      <c r="G2179" s="661" t="s">
        <v>2684</v>
      </c>
      <c r="H2179" s="661" t="s">
        <v>579</v>
      </c>
      <c r="I2179" s="661" t="s">
        <v>3676</v>
      </c>
      <c r="J2179" s="661" t="s">
        <v>3677</v>
      </c>
      <c r="K2179" s="661" t="s">
        <v>3678</v>
      </c>
      <c r="L2179" s="662">
        <v>680.11</v>
      </c>
      <c r="M2179" s="662">
        <v>680.11</v>
      </c>
      <c r="N2179" s="661">
        <v>1</v>
      </c>
      <c r="O2179" s="742">
        <v>1</v>
      </c>
      <c r="P2179" s="662"/>
      <c r="Q2179" s="677">
        <v>0</v>
      </c>
      <c r="R2179" s="661"/>
      <c r="S2179" s="677">
        <v>0</v>
      </c>
      <c r="T2179" s="742"/>
      <c r="U2179" s="700">
        <v>0</v>
      </c>
    </row>
    <row r="2180" spans="1:21" ht="14.4" customHeight="1" x14ac:dyDescent="0.3">
      <c r="A2180" s="660">
        <v>11</v>
      </c>
      <c r="B2180" s="661" t="s">
        <v>578</v>
      </c>
      <c r="C2180" s="661">
        <v>89301112</v>
      </c>
      <c r="D2180" s="740" t="s">
        <v>4351</v>
      </c>
      <c r="E2180" s="741" t="s">
        <v>2647</v>
      </c>
      <c r="F2180" s="661" t="s">
        <v>2622</v>
      </c>
      <c r="G2180" s="661" t="s">
        <v>2684</v>
      </c>
      <c r="H2180" s="661" t="s">
        <v>579</v>
      </c>
      <c r="I2180" s="661" t="s">
        <v>3068</v>
      </c>
      <c r="J2180" s="661" t="s">
        <v>3069</v>
      </c>
      <c r="K2180" s="661" t="s">
        <v>3070</v>
      </c>
      <c r="L2180" s="662">
        <v>180</v>
      </c>
      <c r="M2180" s="662">
        <v>1620</v>
      </c>
      <c r="N2180" s="661">
        <v>9</v>
      </c>
      <c r="O2180" s="742">
        <v>8</v>
      </c>
      <c r="P2180" s="662">
        <v>1260</v>
      </c>
      <c r="Q2180" s="677">
        <v>0.77777777777777779</v>
      </c>
      <c r="R2180" s="661">
        <v>7</v>
      </c>
      <c r="S2180" s="677">
        <v>0.77777777777777779</v>
      </c>
      <c r="T2180" s="742">
        <v>6</v>
      </c>
      <c r="U2180" s="700">
        <v>0.75</v>
      </c>
    </row>
    <row r="2181" spans="1:21" ht="14.4" customHeight="1" x14ac:dyDescent="0.3">
      <c r="A2181" s="660">
        <v>11</v>
      </c>
      <c r="B2181" s="661" t="s">
        <v>578</v>
      </c>
      <c r="C2181" s="661">
        <v>89301112</v>
      </c>
      <c r="D2181" s="740" t="s">
        <v>4351</v>
      </c>
      <c r="E2181" s="741" t="s">
        <v>2647</v>
      </c>
      <c r="F2181" s="661" t="s">
        <v>2622</v>
      </c>
      <c r="G2181" s="661" t="s">
        <v>2684</v>
      </c>
      <c r="H2181" s="661" t="s">
        <v>579</v>
      </c>
      <c r="I2181" s="661" t="s">
        <v>2925</v>
      </c>
      <c r="J2181" s="661" t="s">
        <v>2926</v>
      </c>
      <c r="K2181" s="661"/>
      <c r="L2181" s="662">
        <v>600</v>
      </c>
      <c r="M2181" s="662">
        <v>1200</v>
      </c>
      <c r="N2181" s="661">
        <v>2</v>
      </c>
      <c r="O2181" s="742">
        <v>2</v>
      </c>
      <c r="P2181" s="662">
        <v>1200</v>
      </c>
      <c r="Q2181" s="677">
        <v>1</v>
      </c>
      <c r="R2181" s="661">
        <v>2</v>
      </c>
      <c r="S2181" s="677">
        <v>1</v>
      </c>
      <c r="T2181" s="742">
        <v>2</v>
      </c>
      <c r="U2181" s="700">
        <v>1</v>
      </c>
    </row>
    <row r="2182" spans="1:21" ht="14.4" customHeight="1" x14ac:dyDescent="0.3">
      <c r="A2182" s="660">
        <v>11</v>
      </c>
      <c r="B2182" s="661" t="s">
        <v>578</v>
      </c>
      <c r="C2182" s="661">
        <v>89301112</v>
      </c>
      <c r="D2182" s="740" t="s">
        <v>4351</v>
      </c>
      <c r="E2182" s="741" t="s">
        <v>2647</v>
      </c>
      <c r="F2182" s="661" t="s">
        <v>2622</v>
      </c>
      <c r="G2182" s="661" t="s">
        <v>2684</v>
      </c>
      <c r="H2182" s="661" t="s">
        <v>579</v>
      </c>
      <c r="I2182" s="661" t="s">
        <v>3071</v>
      </c>
      <c r="J2182" s="661" t="s">
        <v>2928</v>
      </c>
      <c r="K2182" s="661" t="s">
        <v>3072</v>
      </c>
      <c r="L2182" s="662">
        <v>2200</v>
      </c>
      <c r="M2182" s="662">
        <v>2200</v>
      </c>
      <c r="N2182" s="661">
        <v>1</v>
      </c>
      <c r="O2182" s="742">
        <v>1</v>
      </c>
      <c r="P2182" s="662">
        <v>2200</v>
      </c>
      <c r="Q2182" s="677">
        <v>1</v>
      </c>
      <c r="R2182" s="661">
        <v>1</v>
      </c>
      <c r="S2182" s="677">
        <v>1</v>
      </c>
      <c r="T2182" s="742">
        <v>1</v>
      </c>
      <c r="U2182" s="700">
        <v>1</v>
      </c>
    </row>
    <row r="2183" spans="1:21" ht="14.4" customHeight="1" x14ac:dyDescent="0.3">
      <c r="A2183" s="660">
        <v>11</v>
      </c>
      <c r="B2183" s="661" t="s">
        <v>578</v>
      </c>
      <c r="C2183" s="661">
        <v>89301112</v>
      </c>
      <c r="D2183" s="740" t="s">
        <v>4351</v>
      </c>
      <c r="E2183" s="741" t="s">
        <v>2647</v>
      </c>
      <c r="F2183" s="661" t="s">
        <v>2622</v>
      </c>
      <c r="G2183" s="661" t="s">
        <v>2684</v>
      </c>
      <c r="H2183" s="661" t="s">
        <v>579</v>
      </c>
      <c r="I2183" s="661" t="s">
        <v>2927</v>
      </c>
      <c r="J2183" s="661" t="s">
        <v>2928</v>
      </c>
      <c r="K2183" s="661" t="s">
        <v>2929</v>
      </c>
      <c r="L2183" s="662">
        <v>1600</v>
      </c>
      <c r="M2183" s="662">
        <v>4800</v>
      </c>
      <c r="N2183" s="661">
        <v>3</v>
      </c>
      <c r="O2183" s="742">
        <v>3</v>
      </c>
      <c r="P2183" s="662">
        <v>4800</v>
      </c>
      <c r="Q2183" s="677">
        <v>1</v>
      </c>
      <c r="R2183" s="661">
        <v>3</v>
      </c>
      <c r="S2183" s="677">
        <v>1</v>
      </c>
      <c r="T2183" s="742">
        <v>3</v>
      </c>
      <c r="U2183" s="700">
        <v>1</v>
      </c>
    </row>
    <row r="2184" spans="1:21" ht="14.4" customHeight="1" x14ac:dyDescent="0.3">
      <c r="A2184" s="660">
        <v>11</v>
      </c>
      <c r="B2184" s="661" t="s">
        <v>578</v>
      </c>
      <c r="C2184" s="661">
        <v>89301112</v>
      </c>
      <c r="D2184" s="740" t="s">
        <v>4351</v>
      </c>
      <c r="E2184" s="741" t="s">
        <v>2647</v>
      </c>
      <c r="F2184" s="661" t="s">
        <v>2622</v>
      </c>
      <c r="G2184" s="661" t="s">
        <v>2684</v>
      </c>
      <c r="H2184" s="661" t="s">
        <v>579</v>
      </c>
      <c r="I2184" s="661" t="s">
        <v>2806</v>
      </c>
      <c r="J2184" s="661" t="s">
        <v>2807</v>
      </c>
      <c r="K2184" s="661" t="s">
        <v>2808</v>
      </c>
      <c r="L2184" s="662">
        <v>3200</v>
      </c>
      <c r="M2184" s="662">
        <v>3200</v>
      </c>
      <c r="N2184" s="661">
        <v>1</v>
      </c>
      <c r="O2184" s="742">
        <v>1</v>
      </c>
      <c r="P2184" s="662">
        <v>3200</v>
      </c>
      <c r="Q2184" s="677">
        <v>1</v>
      </c>
      <c r="R2184" s="661">
        <v>1</v>
      </c>
      <c r="S2184" s="677">
        <v>1</v>
      </c>
      <c r="T2184" s="742">
        <v>1</v>
      </c>
      <c r="U2184" s="700">
        <v>1</v>
      </c>
    </row>
    <row r="2185" spans="1:21" ht="14.4" customHeight="1" x14ac:dyDescent="0.3">
      <c r="A2185" s="660">
        <v>11</v>
      </c>
      <c r="B2185" s="661" t="s">
        <v>578</v>
      </c>
      <c r="C2185" s="661">
        <v>89301112</v>
      </c>
      <c r="D2185" s="740" t="s">
        <v>4351</v>
      </c>
      <c r="E2185" s="741" t="s">
        <v>2647</v>
      </c>
      <c r="F2185" s="661" t="s">
        <v>2622</v>
      </c>
      <c r="G2185" s="661" t="s">
        <v>2684</v>
      </c>
      <c r="H2185" s="661" t="s">
        <v>579</v>
      </c>
      <c r="I2185" s="661" t="s">
        <v>3214</v>
      </c>
      <c r="J2185" s="661" t="s">
        <v>3215</v>
      </c>
      <c r="K2185" s="661" t="s">
        <v>3216</v>
      </c>
      <c r="L2185" s="662">
        <v>1243.8699999999999</v>
      </c>
      <c r="M2185" s="662">
        <v>2487.7399999999998</v>
      </c>
      <c r="N2185" s="661">
        <v>2</v>
      </c>
      <c r="O2185" s="742">
        <v>2</v>
      </c>
      <c r="P2185" s="662">
        <v>2487.7399999999998</v>
      </c>
      <c r="Q2185" s="677">
        <v>1</v>
      </c>
      <c r="R2185" s="661">
        <v>2</v>
      </c>
      <c r="S2185" s="677">
        <v>1</v>
      </c>
      <c r="T2185" s="742">
        <v>2</v>
      </c>
      <c r="U2185" s="700">
        <v>1</v>
      </c>
    </row>
    <row r="2186" spans="1:21" ht="14.4" customHeight="1" x14ac:dyDescent="0.3">
      <c r="A2186" s="660">
        <v>11</v>
      </c>
      <c r="B2186" s="661" t="s">
        <v>578</v>
      </c>
      <c r="C2186" s="661">
        <v>89301112</v>
      </c>
      <c r="D2186" s="740" t="s">
        <v>4351</v>
      </c>
      <c r="E2186" s="741" t="s">
        <v>2647</v>
      </c>
      <c r="F2186" s="661" t="s">
        <v>2622</v>
      </c>
      <c r="G2186" s="661" t="s">
        <v>2684</v>
      </c>
      <c r="H2186" s="661" t="s">
        <v>579</v>
      </c>
      <c r="I2186" s="661" t="s">
        <v>3993</v>
      </c>
      <c r="J2186" s="661" t="s">
        <v>3994</v>
      </c>
      <c r="K2186" s="661" t="s">
        <v>3995</v>
      </c>
      <c r="L2186" s="662">
        <v>1600</v>
      </c>
      <c r="M2186" s="662">
        <v>1600</v>
      </c>
      <c r="N2186" s="661">
        <v>1</v>
      </c>
      <c r="O2186" s="742">
        <v>1</v>
      </c>
      <c r="P2186" s="662">
        <v>1600</v>
      </c>
      <c r="Q2186" s="677">
        <v>1</v>
      </c>
      <c r="R2186" s="661">
        <v>1</v>
      </c>
      <c r="S2186" s="677">
        <v>1</v>
      </c>
      <c r="T2186" s="742">
        <v>1</v>
      </c>
      <c r="U2186" s="700">
        <v>1</v>
      </c>
    </row>
    <row r="2187" spans="1:21" ht="14.4" customHeight="1" x14ac:dyDescent="0.3">
      <c r="A2187" s="660">
        <v>11</v>
      </c>
      <c r="B2187" s="661" t="s">
        <v>578</v>
      </c>
      <c r="C2187" s="661">
        <v>89301112</v>
      </c>
      <c r="D2187" s="740" t="s">
        <v>4351</v>
      </c>
      <c r="E2187" s="741" t="s">
        <v>2647</v>
      </c>
      <c r="F2187" s="661" t="s">
        <v>2622</v>
      </c>
      <c r="G2187" s="661" t="s">
        <v>2684</v>
      </c>
      <c r="H2187" s="661" t="s">
        <v>579</v>
      </c>
      <c r="I2187" s="661" t="s">
        <v>4331</v>
      </c>
      <c r="J2187" s="661" t="s">
        <v>4332</v>
      </c>
      <c r="K2187" s="661" t="s">
        <v>4333</v>
      </c>
      <c r="L2187" s="662">
        <v>263.62</v>
      </c>
      <c r="M2187" s="662">
        <v>263.62</v>
      </c>
      <c r="N2187" s="661">
        <v>1</v>
      </c>
      <c r="O2187" s="742">
        <v>1</v>
      </c>
      <c r="P2187" s="662"/>
      <c r="Q2187" s="677">
        <v>0</v>
      </c>
      <c r="R2187" s="661"/>
      <c r="S2187" s="677">
        <v>0</v>
      </c>
      <c r="T2187" s="742"/>
      <c r="U2187" s="700">
        <v>0</v>
      </c>
    </row>
    <row r="2188" spans="1:21" ht="14.4" customHeight="1" x14ac:dyDescent="0.3">
      <c r="A2188" s="660">
        <v>11</v>
      </c>
      <c r="B2188" s="661" t="s">
        <v>578</v>
      </c>
      <c r="C2188" s="661">
        <v>89301112</v>
      </c>
      <c r="D2188" s="740" t="s">
        <v>4351</v>
      </c>
      <c r="E2188" s="741" t="s">
        <v>2647</v>
      </c>
      <c r="F2188" s="661" t="s">
        <v>2622</v>
      </c>
      <c r="G2188" s="661" t="s">
        <v>2684</v>
      </c>
      <c r="H2188" s="661" t="s">
        <v>579</v>
      </c>
      <c r="I2188" s="661" t="s">
        <v>2841</v>
      </c>
      <c r="J2188" s="661" t="s">
        <v>2842</v>
      </c>
      <c r="K2188" s="661" t="s">
        <v>2843</v>
      </c>
      <c r="L2188" s="662">
        <v>2520</v>
      </c>
      <c r="M2188" s="662">
        <v>2520</v>
      </c>
      <c r="N2188" s="661">
        <v>1</v>
      </c>
      <c r="O2188" s="742">
        <v>1</v>
      </c>
      <c r="P2188" s="662">
        <v>2520</v>
      </c>
      <c r="Q2188" s="677">
        <v>1</v>
      </c>
      <c r="R2188" s="661">
        <v>1</v>
      </c>
      <c r="S2188" s="677">
        <v>1</v>
      </c>
      <c r="T2188" s="742">
        <v>1</v>
      </c>
      <c r="U2188" s="700">
        <v>1</v>
      </c>
    </row>
    <row r="2189" spans="1:21" ht="14.4" customHeight="1" x14ac:dyDescent="0.3">
      <c r="A2189" s="660">
        <v>11</v>
      </c>
      <c r="B2189" s="661" t="s">
        <v>578</v>
      </c>
      <c r="C2189" s="661">
        <v>89301112</v>
      </c>
      <c r="D2189" s="740" t="s">
        <v>4351</v>
      </c>
      <c r="E2189" s="741" t="s">
        <v>2647</v>
      </c>
      <c r="F2189" s="661" t="s">
        <v>2622</v>
      </c>
      <c r="G2189" s="661" t="s">
        <v>2818</v>
      </c>
      <c r="H2189" s="661" t="s">
        <v>579</v>
      </c>
      <c r="I2189" s="661" t="s">
        <v>3814</v>
      </c>
      <c r="J2189" s="661" t="s">
        <v>3815</v>
      </c>
      <c r="K2189" s="661" t="s">
        <v>3816</v>
      </c>
      <c r="L2189" s="662">
        <v>0</v>
      </c>
      <c r="M2189" s="662">
        <v>0</v>
      </c>
      <c r="N2189" s="661">
        <v>1</v>
      </c>
      <c r="O2189" s="742">
        <v>1</v>
      </c>
      <c r="P2189" s="662"/>
      <c r="Q2189" s="677"/>
      <c r="R2189" s="661"/>
      <c r="S2189" s="677">
        <v>0</v>
      </c>
      <c r="T2189" s="742"/>
      <c r="U2189" s="700">
        <v>0</v>
      </c>
    </row>
    <row r="2190" spans="1:21" ht="14.4" customHeight="1" x14ac:dyDescent="0.3">
      <c r="A2190" s="660">
        <v>11</v>
      </c>
      <c r="B2190" s="661" t="s">
        <v>578</v>
      </c>
      <c r="C2190" s="661">
        <v>89301112</v>
      </c>
      <c r="D2190" s="740" t="s">
        <v>4351</v>
      </c>
      <c r="E2190" s="741" t="s">
        <v>2647</v>
      </c>
      <c r="F2190" s="661" t="s">
        <v>2622</v>
      </c>
      <c r="G2190" s="661" t="s">
        <v>3220</v>
      </c>
      <c r="H2190" s="661" t="s">
        <v>579</v>
      </c>
      <c r="I2190" s="661" t="s">
        <v>2903</v>
      </c>
      <c r="J2190" s="661" t="s">
        <v>2904</v>
      </c>
      <c r="K2190" s="661" t="s">
        <v>2905</v>
      </c>
      <c r="L2190" s="662">
        <v>35.75</v>
      </c>
      <c r="M2190" s="662">
        <v>35.75</v>
      </c>
      <c r="N2190" s="661">
        <v>1</v>
      </c>
      <c r="O2190" s="742">
        <v>1</v>
      </c>
      <c r="P2190" s="662">
        <v>35.75</v>
      </c>
      <c r="Q2190" s="677">
        <v>1</v>
      </c>
      <c r="R2190" s="661">
        <v>1</v>
      </c>
      <c r="S2190" s="677">
        <v>1</v>
      </c>
      <c r="T2190" s="742">
        <v>1</v>
      </c>
      <c r="U2190" s="700">
        <v>1</v>
      </c>
    </row>
    <row r="2191" spans="1:21" ht="14.4" customHeight="1" x14ac:dyDescent="0.3">
      <c r="A2191" s="660">
        <v>11</v>
      </c>
      <c r="B2191" s="661" t="s">
        <v>578</v>
      </c>
      <c r="C2191" s="661">
        <v>89301112</v>
      </c>
      <c r="D2191" s="740" t="s">
        <v>4351</v>
      </c>
      <c r="E2191" s="741" t="s">
        <v>2647</v>
      </c>
      <c r="F2191" s="661" t="s">
        <v>2622</v>
      </c>
      <c r="G2191" s="661" t="s">
        <v>2720</v>
      </c>
      <c r="H2191" s="661" t="s">
        <v>579</v>
      </c>
      <c r="I2191" s="661" t="s">
        <v>2688</v>
      </c>
      <c r="J2191" s="661" t="s">
        <v>2689</v>
      </c>
      <c r="K2191" s="661" t="s">
        <v>2690</v>
      </c>
      <c r="L2191" s="662">
        <v>1000</v>
      </c>
      <c r="M2191" s="662">
        <v>1000</v>
      </c>
      <c r="N2191" s="661">
        <v>1</v>
      </c>
      <c r="O2191" s="742">
        <v>1</v>
      </c>
      <c r="P2191" s="662"/>
      <c r="Q2191" s="677">
        <v>0</v>
      </c>
      <c r="R2191" s="661"/>
      <c r="S2191" s="677">
        <v>0</v>
      </c>
      <c r="T2191" s="742"/>
      <c r="U2191" s="700">
        <v>0</v>
      </c>
    </row>
    <row r="2192" spans="1:21" ht="14.4" customHeight="1" x14ac:dyDescent="0.3">
      <c r="A2192" s="660">
        <v>11</v>
      </c>
      <c r="B2192" s="661" t="s">
        <v>578</v>
      </c>
      <c r="C2192" s="661">
        <v>89301112</v>
      </c>
      <c r="D2192" s="740" t="s">
        <v>4351</v>
      </c>
      <c r="E2192" s="741" t="s">
        <v>2647</v>
      </c>
      <c r="F2192" s="661" t="s">
        <v>2622</v>
      </c>
      <c r="G2192" s="661" t="s">
        <v>2720</v>
      </c>
      <c r="H2192" s="661" t="s">
        <v>579</v>
      </c>
      <c r="I2192" s="661" t="s">
        <v>3593</v>
      </c>
      <c r="J2192" s="661" t="s">
        <v>3594</v>
      </c>
      <c r="K2192" s="661" t="s">
        <v>3595</v>
      </c>
      <c r="L2192" s="662">
        <v>739.92</v>
      </c>
      <c r="M2192" s="662">
        <v>739.92</v>
      </c>
      <c r="N2192" s="661">
        <v>1</v>
      </c>
      <c r="O2192" s="742">
        <v>1</v>
      </c>
      <c r="P2192" s="662">
        <v>739.92</v>
      </c>
      <c r="Q2192" s="677">
        <v>1</v>
      </c>
      <c r="R2192" s="661">
        <v>1</v>
      </c>
      <c r="S2192" s="677">
        <v>1</v>
      </c>
      <c r="T2192" s="742">
        <v>1</v>
      </c>
      <c r="U2192" s="700">
        <v>1</v>
      </c>
    </row>
    <row r="2193" spans="1:21" ht="14.4" customHeight="1" x14ac:dyDescent="0.3">
      <c r="A2193" s="660">
        <v>11</v>
      </c>
      <c r="B2193" s="661" t="s">
        <v>578</v>
      </c>
      <c r="C2193" s="661">
        <v>89301112</v>
      </c>
      <c r="D2193" s="740" t="s">
        <v>4351</v>
      </c>
      <c r="E2193" s="741" t="s">
        <v>2647</v>
      </c>
      <c r="F2193" s="661" t="s">
        <v>2622</v>
      </c>
      <c r="G2193" s="661" t="s">
        <v>2720</v>
      </c>
      <c r="H2193" s="661" t="s">
        <v>579</v>
      </c>
      <c r="I2193" s="661" t="s">
        <v>2927</v>
      </c>
      <c r="J2193" s="661" t="s">
        <v>2928</v>
      </c>
      <c r="K2193" s="661" t="s">
        <v>2929</v>
      </c>
      <c r="L2193" s="662">
        <v>1600</v>
      </c>
      <c r="M2193" s="662">
        <v>1600</v>
      </c>
      <c r="N2193" s="661">
        <v>1</v>
      </c>
      <c r="O2193" s="742">
        <v>1</v>
      </c>
      <c r="P2193" s="662">
        <v>1600</v>
      </c>
      <c r="Q2193" s="677">
        <v>1</v>
      </c>
      <c r="R2193" s="661">
        <v>1</v>
      </c>
      <c r="S2193" s="677">
        <v>1</v>
      </c>
      <c r="T2193" s="742">
        <v>1</v>
      </c>
      <c r="U2193" s="700">
        <v>1</v>
      </c>
    </row>
    <row r="2194" spans="1:21" ht="14.4" customHeight="1" x14ac:dyDescent="0.3">
      <c r="A2194" s="660">
        <v>11</v>
      </c>
      <c r="B2194" s="661" t="s">
        <v>578</v>
      </c>
      <c r="C2194" s="661">
        <v>89301112</v>
      </c>
      <c r="D2194" s="740" t="s">
        <v>4351</v>
      </c>
      <c r="E2194" s="741" t="s">
        <v>2647</v>
      </c>
      <c r="F2194" s="661" t="s">
        <v>2622</v>
      </c>
      <c r="G2194" s="661" t="s">
        <v>2720</v>
      </c>
      <c r="H2194" s="661" t="s">
        <v>579</v>
      </c>
      <c r="I2194" s="661" t="s">
        <v>2806</v>
      </c>
      <c r="J2194" s="661" t="s">
        <v>2807</v>
      </c>
      <c r="K2194" s="661" t="s">
        <v>2808</v>
      </c>
      <c r="L2194" s="662">
        <v>3200</v>
      </c>
      <c r="M2194" s="662">
        <v>3200</v>
      </c>
      <c r="N2194" s="661">
        <v>1</v>
      </c>
      <c r="O2194" s="742">
        <v>1</v>
      </c>
      <c r="P2194" s="662">
        <v>3200</v>
      </c>
      <c r="Q2194" s="677">
        <v>1</v>
      </c>
      <c r="R2194" s="661">
        <v>1</v>
      </c>
      <c r="S2194" s="677">
        <v>1</v>
      </c>
      <c r="T2194" s="742">
        <v>1</v>
      </c>
      <c r="U2194" s="700">
        <v>1</v>
      </c>
    </row>
    <row r="2195" spans="1:21" ht="14.4" customHeight="1" x14ac:dyDescent="0.3">
      <c r="A2195" s="660">
        <v>11</v>
      </c>
      <c r="B2195" s="661" t="s">
        <v>578</v>
      </c>
      <c r="C2195" s="661">
        <v>89301112</v>
      </c>
      <c r="D2195" s="740" t="s">
        <v>4351</v>
      </c>
      <c r="E2195" s="741" t="s">
        <v>2647</v>
      </c>
      <c r="F2195" s="661" t="s">
        <v>2622</v>
      </c>
      <c r="G2195" s="661" t="s">
        <v>2720</v>
      </c>
      <c r="H2195" s="661" t="s">
        <v>579</v>
      </c>
      <c r="I2195" s="661" t="s">
        <v>3888</v>
      </c>
      <c r="J2195" s="661" t="s">
        <v>3889</v>
      </c>
      <c r="K2195" s="661" t="s">
        <v>3890</v>
      </c>
      <c r="L2195" s="662">
        <v>180</v>
      </c>
      <c r="M2195" s="662">
        <v>180</v>
      </c>
      <c r="N2195" s="661">
        <v>1</v>
      </c>
      <c r="O2195" s="742">
        <v>1</v>
      </c>
      <c r="P2195" s="662"/>
      <c r="Q2195" s="677">
        <v>0</v>
      </c>
      <c r="R2195" s="661"/>
      <c r="S2195" s="677">
        <v>0</v>
      </c>
      <c r="T2195" s="742"/>
      <c r="U2195" s="700">
        <v>0</v>
      </c>
    </row>
    <row r="2196" spans="1:21" ht="14.4" customHeight="1" x14ac:dyDescent="0.3">
      <c r="A2196" s="660">
        <v>11</v>
      </c>
      <c r="B2196" s="661" t="s">
        <v>578</v>
      </c>
      <c r="C2196" s="661">
        <v>89301112</v>
      </c>
      <c r="D2196" s="740" t="s">
        <v>4351</v>
      </c>
      <c r="E2196" s="741" t="s">
        <v>2647</v>
      </c>
      <c r="F2196" s="661" t="s">
        <v>2622</v>
      </c>
      <c r="G2196" s="661" t="s">
        <v>2724</v>
      </c>
      <c r="H2196" s="661" t="s">
        <v>579</v>
      </c>
      <c r="I2196" s="661" t="s">
        <v>2678</v>
      </c>
      <c r="J2196" s="661" t="s">
        <v>2679</v>
      </c>
      <c r="K2196" s="661" t="s">
        <v>2680</v>
      </c>
      <c r="L2196" s="662">
        <v>200</v>
      </c>
      <c r="M2196" s="662">
        <v>5200</v>
      </c>
      <c r="N2196" s="661">
        <v>26</v>
      </c>
      <c r="O2196" s="742">
        <v>13</v>
      </c>
      <c r="P2196" s="662">
        <v>5200</v>
      </c>
      <c r="Q2196" s="677">
        <v>1</v>
      </c>
      <c r="R2196" s="661">
        <v>26</v>
      </c>
      <c r="S2196" s="677">
        <v>1</v>
      </c>
      <c r="T2196" s="742">
        <v>13</v>
      </c>
      <c r="U2196" s="700">
        <v>1</v>
      </c>
    </row>
    <row r="2197" spans="1:21" ht="14.4" customHeight="1" x14ac:dyDescent="0.3">
      <c r="A2197" s="660">
        <v>11</v>
      </c>
      <c r="B2197" s="661" t="s">
        <v>578</v>
      </c>
      <c r="C2197" s="661">
        <v>89301112</v>
      </c>
      <c r="D2197" s="740" t="s">
        <v>4351</v>
      </c>
      <c r="E2197" s="741" t="s">
        <v>2647</v>
      </c>
      <c r="F2197" s="661" t="s">
        <v>2622</v>
      </c>
      <c r="G2197" s="661" t="s">
        <v>2724</v>
      </c>
      <c r="H2197" s="661" t="s">
        <v>579</v>
      </c>
      <c r="I2197" s="661" t="s">
        <v>2681</v>
      </c>
      <c r="J2197" s="661" t="s">
        <v>2682</v>
      </c>
      <c r="K2197" s="661" t="s">
        <v>2683</v>
      </c>
      <c r="L2197" s="662">
        <v>278.75</v>
      </c>
      <c r="M2197" s="662">
        <v>3066.25</v>
      </c>
      <c r="N2197" s="661">
        <v>11</v>
      </c>
      <c r="O2197" s="742">
        <v>5</v>
      </c>
      <c r="P2197" s="662">
        <v>3066.25</v>
      </c>
      <c r="Q2197" s="677">
        <v>1</v>
      </c>
      <c r="R2197" s="661">
        <v>11</v>
      </c>
      <c r="S2197" s="677">
        <v>1</v>
      </c>
      <c r="T2197" s="742">
        <v>5</v>
      </c>
      <c r="U2197" s="700">
        <v>1</v>
      </c>
    </row>
    <row r="2198" spans="1:21" ht="14.4" customHeight="1" x14ac:dyDescent="0.3">
      <c r="A2198" s="660">
        <v>11</v>
      </c>
      <c r="B2198" s="661" t="s">
        <v>578</v>
      </c>
      <c r="C2198" s="661">
        <v>89301112</v>
      </c>
      <c r="D2198" s="740" t="s">
        <v>4351</v>
      </c>
      <c r="E2198" s="741" t="s">
        <v>2647</v>
      </c>
      <c r="F2198" s="661" t="s">
        <v>2622</v>
      </c>
      <c r="G2198" s="661" t="s">
        <v>3084</v>
      </c>
      <c r="H2198" s="661" t="s">
        <v>579</v>
      </c>
      <c r="I2198" s="661" t="s">
        <v>2910</v>
      </c>
      <c r="J2198" s="661" t="s">
        <v>2911</v>
      </c>
      <c r="K2198" s="661" t="s">
        <v>2912</v>
      </c>
      <c r="L2198" s="662">
        <v>553.15</v>
      </c>
      <c r="M2198" s="662">
        <v>18253.950000000004</v>
      </c>
      <c r="N2198" s="661">
        <v>33</v>
      </c>
      <c r="O2198" s="742">
        <v>11</v>
      </c>
      <c r="P2198" s="662">
        <v>16594.500000000004</v>
      </c>
      <c r="Q2198" s="677">
        <v>0.90909090909090906</v>
      </c>
      <c r="R2198" s="661">
        <v>30</v>
      </c>
      <c r="S2198" s="677">
        <v>0.90909090909090906</v>
      </c>
      <c r="T2198" s="742">
        <v>10</v>
      </c>
      <c r="U2198" s="700">
        <v>0.90909090909090906</v>
      </c>
    </row>
    <row r="2199" spans="1:21" ht="14.4" customHeight="1" x14ac:dyDescent="0.3">
      <c r="A2199" s="660">
        <v>11</v>
      </c>
      <c r="B2199" s="661" t="s">
        <v>578</v>
      </c>
      <c r="C2199" s="661">
        <v>89301112</v>
      </c>
      <c r="D2199" s="740" t="s">
        <v>4351</v>
      </c>
      <c r="E2199" s="741" t="s">
        <v>2648</v>
      </c>
      <c r="F2199" s="661" t="s">
        <v>2621</v>
      </c>
      <c r="G2199" s="661" t="s">
        <v>2654</v>
      </c>
      <c r="H2199" s="661" t="s">
        <v>579</v>
      </c>
      <c r="I2199" s="661" t="s">
        <v>1210</v>
      </c>
      <c r="J2199" s="661" t="s">
        <v>2491</v>
      </c>
      <c r="K2199" s="661" t="s">
        <v>2492</v>
      </c>
      <c r="L2199" s="662">
        <v>333.31</v>
      </c>
      <c r="M2199" s="662">
        <v>666.62</v>
      </c>
      <c r="N2199" s="661">
        <v>2</v>
      </c>
      <c r="O2199" s="742">
        <v>2</v>
      </c>
      <c r="P2199" s="662">
        <v>666.62</v>
      </c>
      <c r="Q2199" s="677">
        <v>1</v>
      </c>
      <c r="R2199" s="661">
        <v>2</v>
      </c>
      <c r="S2199" s="677">
        <v>1</v>
      </c>
      <c r="T2199" s="742">
        <v>2</v>
      </c>
      <c r="U2199" s="700">
        <v>1</v>
      </c>
    </row>
    <row r="2200" spans="1:21" ht="14.4" customHeight="1" x14ac:dyDescent="0.3">
      <c r="A2200" s="660">
        <v>11</v>
      </c>
      <c r="B2200" s="661" t="s">
        <v>578</v>
      </c>
      <c r="C2200" s="661">
        <v>89301112</v>
      </c>
      <c r="D2200" s="740" t="s">
        <v>4351</v>
      </c>
      <c r="E2200" s="741" t="s">
        <v>2648</v>
      </c>
      <c r="F2200" s="661" t="s">
        <v>2621</v>
      </c>
      <c r="G2200" s="661" t="s">
        <v>2654</v>
      </c>
      <c r="H2200" s="661" t="s">
        <v>579</v>
      </c>
      <c r="I2200" s="661" t="s">
        <v>1210</v>
      </c>
      <c r="J2200" s="661" t="s">
        <v>2491</v>
      </c>
      <c r="K2200" s="661" t="s">
        <v>2492</v>
      </c>
      <c r="L2200" s="662">
        <v>156.86000000000001</v>
      </c>
      <c r="M2200" s="662">
        <v>313.72000000000003</v>
      </c>
      <c r="N2200" s="661">
        <v>2</v>
      </c>
      <c r="O2200" s="742">
        <v>1.5</v>
      </c>
      <c r="P2200" s="662">
        <v>313.72000000000003</v>
      </c>
      <c r="Q2200" s="677">
        <v>1</v>
      </c>
      <c r="R2200" s="661">
        <v>2</v>
      </c>
      <c r="S2200" s="677">
        <v>1</v>
      </c>
      <c r="T2200" s="742">
        <v>1.5</v>
      </c>
      <c r="U2200" s="700">
        <v>1</v>
      </c>
    </row>
    <row r="2201" spans="1:21" ht="14.4" customHeight="1" x14ac:dyDescent="0.3">
      <c r="A2201" s="660">
        <v>11</v>
      </c>
      <c r="B2201" s="661" t="s">
        <v>578</v>
      </c>
      <c r="C2201" s="661">
        <v>89301112</v>
      </c>
      <c r="D2201" s="740" t="s">
        <v>4351</v>
      </c>
      <c r="E2201" s="741" t="s">
        <v>2648</v>
      </c>
      <c r="F2201" s="661" t="s">
        <v>2621</v>
      </c>
      <c r="G2201" s="661" t="s">
        <v>2655</v>
      </c>
      <c r="H2201" s="661" t="s">
        <v>1059</v>
      </c>
      <c r="I2201" s="661" t="s">
        <v>1243</v>
      </c>
      <c r="J2201" s="661" t="s">
        <v>1244</v>
      </c>
      <c r="K2201" s="661" t="s">
        <v>1578</v>
      </c>
      <c r="L2201" s="662">
        <v>178.27</v>
      </c>
      <c r="M2201" s="662">
        <v>356.54</v>
      </c>
      <c r="N2201" s="661">
        <v>2</v>
      </c>
      <c r="O2201" s="742">
        <v>1</v>
      </c>
      <c r="P2201" s="662">
        <v>356.54</v>
      </c>
      <c r="Q2201" s="677">
        <v>1</v>
      </c>
      <c r="R2201" s="661">
        <v>2</v>
      </c>
      <c r="S2201" s="677">
        <v>1</v>
      </c>
      <c r="T2201" s="742">
        <v>1</v>
      </c>
      <c r="U2201" s="700">
        <v>1</v>
      </c>
    </row>
    <row r="2202" spans="1:21" ht="14.4" customHeight="1" x14ac:dyDescent="0.3">
      <c r="A2202" s="660">
        <v>11</v>
      </c>
      <c r="B2202" s="661" t="s">
        <v>578</v>
      </c>
      <c r="C2202" s="661">
        <v>89301112</v>
      </c>
      <c r="D2202" s="740" t="s">
        <v>4351</v>
      </c>
      <c r="E2202" s="741" t="s">
        <v>2648</v>
      </c>
      <c r="F2202" s="661" t="s">
        <v>2621</v>
      </c>
      <c r="G2202" s="661" t="s">
        <v>3365</v>
      </c>
      <c r="H2202" s="661" t="s">
        <v>579</v>
      </c>
      <c r="I2202" s="661" t="s">
        <v>4109</v>
      </c>
      <c r="J2202" s="661" t="s">
        <v>4110</v>
      </c>
      <c r="K2202" s="661" t="s">
        <v>4111</v>
      </c>
      <c r="L2202" s="662">
        <v>0</v>
      </c>
      <c r="M2202" s="662">
        <v>0</v>
      </c>
      <c r="N2202" s="661">
        <v>5</v>
      </c>
      <c r="O2202" s="742">
        <v>2</v>
      </c>
      <c r="P2202" s="662"/>
      <c r="Q2202" s="677"/>
      <c r="R2202" s="661"/>
      <c r="S2202" s="677">
        <v>0</v>
      </c>
      <c r="T2202" s="742"/>
      <c r="U2202" s="700">
        <v>0</v>
      </c>
    </row>
    <row r="2203" spans="1:21" ht="14.4" customHeight="1" x14ac:dyDescent="0.3">
      <c r="A2203" s="660">
        <v>11</v>
      </c>
      <c r="B2203" s="661" t="s">
        <v>578</v>
      </c>
      <c r="C2203" s="661">
        <v>89301112</v>
      </c>
      <c r="D2203" s="740" t="s">
        <v>4351</v>
      </c>
      <c r="E2203" s="741" t="s">
        <v>2648</v>
      </c>
      <c r="F2203" s="661" t="s">
        <v>2621</v>
      </c>
      <c r="G2203" s="661" t="s">
        <v>3263</v>
      </c>
      <c r="H2203" s="661" t="s">
        <v>1059</v>
      </c>
      <c r="I2203" s="661" t="s">
        <v>4334</v>
      </c>
      <c r="J2203" s="661" t="s">
        <v>1120</v>
      </c>
      <c r="K2203" s="661" t="s">
        <v>4335</v>
      </c>
      <c r="L2203" s="662">
        <v>413.22</v>
      </c>
      <c r="M2203" s="662">
        <v>413.22</v>
      </c>
      <c r="N2203" s="661">
        <v>1</v>
      </c>
      <c r="O2203" s="742">
        <v>1</v>
      </c>
      <c r="P2203" s="662">
        <v>413.22</v>
      </c>
      <c r="Q2203" s="677">
        <v>1</v>
      </c>
      <c r="R2203" s="661">
        <v>1</v>
      </c>
      <c r="S2203" s="677">
        <v>1</v>
      </c>
      <c r="T2203" s="742">
        <v>1</v>
      </c>
      <c r="U2203" s="700">
        <v>1</v>
      </c>
    </row>
    <row r="2204" spans="1:21" ht="14.4" customHeight="1" x14ac:dyDescent="0.3">
      <c r="A2204" s="660">
        <v>11</v>
      </c>
      <c r="B2204" s="661" t="s">
        <v>578</v>
      </c>
      <c r="C2204" s="661">
        <v>89301112</v>
      </c>
      <c r="D2204" s="740" t="s">
        <v>4351</v>
      </c>
      <c r="E2204" s="741" t="s">
        <v>2648</v>
      </c>
      <c r="F2204" s="661" t="s">
        <v>2621</v>
      </c>
      <c r="G2204" s="661" t="s">
        <v>3263</v>
      </c>
      <c r="H2204" s="661" t="s">
        <v>1059</v>
      </c>
      <c r="I2204" s="661" t="s">
        <v>4334</v>
      </c>
      <c r="J2204" s="661" t="s">
        <v>1120</v>
      </c>
      <c r="K2204" s="661" t="s">
        <v>4335</v>
      </c>
      <c r="L2204" s="662">
        <v>356.47</v>
      </c>
      <c r="M2204" s="662">
        <v>1069.4100000000001</v>
      </c>
      <c r="N2204" s="661">
        <v>3</v>
      </c>
      <c r="O2204" s="742">
        <v>2</v>
      </c>
      <c r="P2204" s="662">
        <v>1069.4100000000001</v>
      </c>
      <c r="Q2204" s="677">
        <v>1</v>
      </c>
      <c r="R2204" s="661">
        <v>3</v>
      </c>
      <c r="S2204" s="677">
        <v>1</v>
      </c>
      <c r="T2204" s="742">
        <v>2</v>
      </c>
      <c r="U2204" s="700">
        <v>1</v>
      </c>
    </row>
    <row r="2205" spans="1:21" ht="14.4" customHeight="1" x14ac:dyDescent="0.3">
      <c r="A2205" s="660">
        <v>11</v>
      </c>
      <c r="B2205" s="661" t="s">
        <v>578</v>
      </c>
      <c r="C2205" s="661">
        <v>89301112</v>
      </c>
      <c r="D2205" s="740" t="s">
        <v>4351</v>
      </c>
      <c r="E2205" s="741" t="s">
        <v>2648</v>
      </c>
      <c r="F2205" s="661" t="s">
        <v>2621</v>
      </c>
      <c r="G2205" s="661" t="s">
        <v>2755</v>
      </c>
      <c r="H2205" s="661" t="s">
        <v>1059</v>
      </c>
      <c r="I2205" s="661" t="s">
        <v>1247</v>
      </c>
      <c r="J2205" s="661" t="s">
        <v>1248</v>
      </c>
      <c r="K2205" s="661" t="s">
        <v>1578</v>
      </c>
      <c r="L2205" s="662">
        <v>69.86</v>
      </c>
      <c r="M2205" s="662">
        <v>279.44</v>
      </c>
      <c r="N2205" s="661">
        <v>4</v>
      </c>
      <c r="O2205" s="742">
        <v>2</v>
      </c>
      <c r="P2205" s="662">
        <v>279.44</v>
      </c>
      <c r="Q2205" s="677">
        <v>1</v>
      </c>
      <c r="R2205" s="661">
        <v>4</v>
      </c>
      <c r="S2205" s="677">
        <v>1</v>
      </c>
      <c r="T2205" s="742">
        <v>2</v>
      </c>
      <c r="U2205" s="700">
        <v>1</v>
      </c>
    </row>
    <row r="2206" spans="1:21" ht="14.4" customHeight="1" x14ac:dyDescent="0.3">
      <c r="A2206" s="660">
        <v>11</v>
      </c>
      <c r="B2206" s="661" t="s">
        <v>578</v>
      </c>
      <c r="C2206" s="661">
        <v>89301112</v>
      </c>
      <c r="D2206" s="740" t="s">
        <v>4351</v>
      </c>
      <c r="E2206" s="741" t="s">
        <v>2648</v>
      </c>
      <c r="F2206" s="661" t="s">
        <v>2621</v>
      </c>
      <c r="G2206" s="661" t="s">
        <v>2824</v>
      </c>
      <c r="H2206" s="661" t="s">
        <v>579</v>
      </c>
      <c r="I2206" s="661" t="s">
        <v>926</v>
      </c>
      <c r="J2206" s="661" t="s">
        <v>927</v>
      </c>
      <c r="K2206" s="661" t="s">
        <v>928</v>
      </c>
      <c r="L2206" s="662">
        <v>84.78</v>
      </c>
      <c r="M2206" s="662">
        <v>84.78</v>
      </c>
      <c r="N2206" s="661">
        <v>1</v>
      </c>
      <c r="O2206" s="742">
        <v>1</v>
      </c>
      <c r="P2206" s="662"/>
      <c r="Q2206" s="677">
        <v>0</v>
      </c>
      <c r="R2206" s="661"/>
      <c r="S2206" s="677">
        <v>0</v>
      </c>
      <c r="T2206" s="742"/>
      <c r="U2206" s="700">
        <v>0</v>
      </c>
    </row>
    <row r="2207" spans="1:21" ht="14.4" customHeight="1" x14ac:dyDescent="0.3">
      <c r="A2207" s="660">
        <v>11</v>
      </c>
      <c r="B2207" s="661" t="s">
        <v>578</v>
      </c>
      <c r="C2207" s="661">
        <v>89301112</v>
      </c>
      <c r="D2207" s="740" t="s">
        <v>4351</v>
      </c>
      <c r="E2207" s="741" t="s">
        <v>2648</v>
      </c>
      <c r="F2207" s="661" t="s">
        <v>2621</v>
      </c>
      <c r="G2207" s="661" t="s">
        <v>2824</v>
      </c>
      <c r="H2207" s="661" t="s">
        <v>579</v>
      </c>
      <c r="I2207" s="661" t="s">
        <v>3099</v>
      </c>
      <c r="J2207" s="661" t="s">
        <v>2955</v>
      </c>
      <c r="K2207" s="661" t="s">
        <v>3100</v>
      </c>
      <c r="L2207" s="662">
        <v>106.49</v>
      </c>
      <c r="M2207" s="662">
        <v>212.98</v>
      </c>
      <c r="N2207" s="661">
        <v>2</v>
      </c>
      <c r="O2207" s="742">
        <v>1</v>
      </c>
      <c r="P2207" s="662"/>
      <c r="Q2207" s="677">
        <v>0</v>
      </c>
      <c r="R2207" s="661"/>
      <c r="S2207" s="677">
        <v>0</v>
      </c>
      <c r="T2207" s="742"/>
      <c r="U2207" s="700">
        <v>0</v>
      </c>
    </row>
    <row r="2208" spans="1:21" ht="14.4" customHeight="1" x14ac:dyDescent="0.3">
      <c r="A2208" s="660">
        <v>11</v>
      </c>
      <c r="B2208" s="661" t="s">
        <v>578</v>
      </c>
      <c r="C2208" s="661">
        <v>89301112</v>
      </c>
      <c r="D2208" s="740" t="s">
        <v>4351</v>
      </c>
      <c r="E2208" s="741" t="s">
        <v>2648</v>
      </c>
      <c r="F2208" s="661" t="s">
        <v>2621</v>
      </c>
      <c r="G2208" s="661" t="s">
        <v>2740</v>
      </c>
      <c r="H2208" s="661" t="s">
        <v>579</v>
      </c>
      <c r="I2208" s="661" t="s">
        <v>682</v>
      </c>
      <c r="J2208" s="661" t="s">
        <v>683</v>
      </c>
      <c r="K2208" s="661" t="s">
        <v>2529</v>
      </c>
      <c r="L2208" s="662">
        <v>115.3</v>
      </c>
      <c r="M2208" s="662">
        <v>115.3</v>
      </c>
      <c r="N2208" s="661">
        <v>1</v>
      </c>
      <c r="O2208" s="742">
        <v>0.5</v>
      </c>
      <c r="P2208" s="662">
        <v>115.3</v>
      </c>
      <c r="Q2208" s="677">
        <v>1</v>
      </c>
      <c r="R2208" s="661">
        <v>1</v>
      </c>
      <c r="S2208" s="677">
        <v>1</v>
      </c>
      <c r="T2208" s="742">
        <v>0.5</v>
      </c>
      <c r="U2208" s="700">
        <v>1</v>
      </c>
    </row>
    <row r="2209" spans="1:21" ht="14.4" customHeight="1" x14ac:dyDescent="0.3">
      <c r="A2209" s="660">
        <v>11</v>
      </c>
      <c r="B2209" s="661" t="s">
        <v>578</v>
      </c>
      <c r="C2209" s="661">
        <v>89301112</v>
      </c>
      <c r="D2209" s="740" t="s">
        <v>4351</v>
      </c>
      <c r="E2209" s="741" t="s">
        <v>2648</v>
      </c>
      <c r="F2209" s="661" t="s">
        <v>2621</v>
      </c>
      <c r="G2209" s="661" t="s">
        <v>2740</v>
      </c>
      <c r="H2209" s="661" t="s">
        <v>579</v>
      </c>
      <c r="I2209" s="661" t="s">
        <v>2972</v>
      </c>
      <c r="J2209" s="661" t="s">
        <v>683</v>
      </c>
      <c r="K2209" s="661" t="s">
        <v>2529</v>
      </c>
      <c r="L2209" s="662">
        <v>115.3</v>
      </c>
      <c r="M2209" s="662">
        <v>345.9</v>
      </c>
      <c r="N2209" s="661">
        <v>3</v>
      </c>
      <c r="O2209" s="742">
        <v>1.5</v>
      </c>
      <c r="P2209" s="662">
        <v>115.3</v>
      </c>
      <c r="Q2209" s="677">
        <v>0.33333333333333337</v>
      </c>
      <c r="R2209" s="661">
        <v>1</v>
      </c>
      <c r="S2209" s="677">
        <v>0.33333333333333331</v>
      </c>
      <c r="T2209" s="742">
        <v>0.5</v>
      </c>
      <c r="U2209" s="700">
        <v>0.33333333333333331</v>
      </c>
    </row>
    <row r="2210" spans="1:21" ht="14.4" customHeight="1" x14ac:dyDescent="0.3">
      <c r="A2210" s="660">
        <v>11</v>
      </c>
      <c r="B2210" s="661" t="s">
        <v>578</v>
      </c>
      <c r="C2210" s="661">
        <v>89301112</v>
      </c>
      <c r="D2210" s="740" t="s">
        <v>4351</v>
      </c>
      <c r="E2210" s="741" t="s">
        <v>2648</v>
      </c>
      <c r="F2210" s="661" t="s">
        <v>2621</v>
      </c>
      <c r="G2210" s="661" t="s">
        <v>3111</v>
      </c>
      <c r="H2210" s="661" t="s">
        <v>579</v>
      </c>
      <c r="I2210" s="661" t="s">
        <v>3490</v>
      </c>
      <c r="J2210" s="661" t="s">
        <v>3491</v>
      </c>
      <c r="K2210" s="661" t="s">
        <v>3492</v>
      </c>
      <c r="L2210" s="662">
        <v>0</v>
      </c>
      <c r="M2210" s="662">
        <v>0</v>
      </c>
      <c r="N2210" s="661">
        <v>1</v>
      </c>
      <c r="O2210" s="742">
        <v>1</v>
      </c>
      <c r="P2210" s="662"/>
      <c r="Q2210" s="677"/>
      <c r="R2210" s="661"/>
      <c r="S2210" s="677">
        <v>0</v>
      </c>
      <c r="T2210" s="742"/>
      <c r="U2210" s="700">
        <v>0</v>
      </c>
    </row>
    <row r="2211" spans="1:21" ht="14.4" customHeight="1" x14ac:dyDescent="0.3">
      <c r="A2211" s="660">
        <v>11</v>
      </c>
      <c r="B2211" s="661" t="s">
        <v>578</v>
      </c>
      <c r="C2211" s="661">
        <v>89301112</v>
      </c>
      <c r="D2211" s="740" t="s">
        <v>4351</v>
      </c>
      <c r="E2211" s="741" t="s">
        <v>2648</v>
      </c>
      <c r="F2211" s="661" t="s">
        <v>2621</v>
      </c>
      <c r="G2211" s="661" t="s">
        <v>2729</v>
      </c>
      <c r="H2211" s="661" t="s">
        <v>579</v>
      </c>
      <c r="I2211" s="661" t="s">
        <v>1417</v>
      </c>
      <c r="J2211" s="661" t="s">
        <v>1418</v>
      </c>
      <c r="K2211" s="661" t="s">
        <v>3406</v>
      </c>
      <c r="L2211" s="662">
        <v>31.84</v>
      </c>
      <c r="M2211" s="662">
        <v>191.04</v>
      </c>
      <c r="N2211" s="661">
        <v>6</v>
      </c>
      <c r="O2211" s="742">
        <v>2</v>
      </c>
      <c r="P2211" s="662"/>
      <c r="Q2211" s="677">
        <v>0</v>
      </c>
      <c r="R2211" s="661"/>
      <c r="S2211" s="677">
        <v>0</v>
      </c>
      <c r="T2211" s="742"/>
      <c r="U2211" s="700">
        <v>0</v>
      </c>
    </row>
    <row r="2212" spans="1:21" ht="14.4" customHeight="1" x14ac:dyDescent="0.3">
      <c r="A2212" s="660">
        <v>11</v>
      </c>
      <c r="B2212" s="661" t="s">
        <v>578</v>
      </c>
      <c r="C2212" s="661">
        <v>89301112</v>
      </c>
      <c r="D2212" s="740" t="s">
        <v>4351</v>
      </c>
      <c r="E2212" s="741" t="s">
        <v>2648</v>
      </c>
      <c r="F2212" s="661" t="s">
        <v>2621</v>
      </c>
      <c r="G2212" s="661" t="s">
        <v>2887</v>
      </c>
      <c r="H2212" s="661" t="s">
        <v>579</v>
      </c>
      <c r="I2212" s="661" t="s">
        <v>2888</v>
      </c>
      <c r="J2212" s="661" t="s">
        <v>2889</v>
      </c>
      <c r="K2212" s="661" t="s">
        <v>2890</v>
      </c>
      <c r="L2212" s="662">
        <v>1857.44</v>
      </c>
      <c r="M2212" s="662">
        <v>53865.759999999995</v>
      </c>
      <c r="N2212" s="661">
        <v>29</v>
      </c>
      <c r="O2212" s="742">
        <v>28</v>
      </c>
      <c r="P2212" s="662">
        <v>31576.479999999992</v>
      </c>
      <c r="Q2212" s="677">
        <v>0.58620689655172409</v>
      </c>
      <c r="R2212" s="661">
        <v>17</v>
      </c>
      <c r="S2212" s="677">
        <v>0.58620689655172409</v>
      </c>
      <c r="T2212" s="742">
        <v>16.5</v>
      </c>
      <c r="U2212" s="700">
        <v>0.5892857142857143</v>
      </c>
    </row>
    <row r="2213" spans="1:21" ht="14.4" customHeight="1" x14ac:dyDescent="0.3">
      <c r="A2213" s="660">
        <v>11</v>
      </c>
      <c r="B2213" s="661" t="s">
        <v>578</v>
      </c>
      <c r="C2213" s="661">
        <v>89301112</v>
      </c>
      <c r="D2213" s="740" t="s">
        <v>4351</v>
      </c>
      <c r="E2213" s="741" t="s">
        <v>2648</v>
      </c>
      <c r="F2213" s="661" t="s">
        <v>2621</v>
      </c>
      <c r="G2213" s="661" t="s">
        <v>2731</v>
      </c>
      <c r="H2213" s="661" t="s">
        <v>579</v>
      </c>
      <c r="I2213" s="661" t="s">
        <v>698</v>
      </c>
      <c r="J2213" s="661" t="s">
        <v>2733</v>
      </c>
      <c r="K2213" s="661" t="s">
        <v>2844</v>
      </c>
      <c r="L2213" s="662">
        <v>0</v>
      </c>
      <c r="M2213" s="662">
        <v>0</v>
      </c>
      <c r="N2213" s="661">
        <v>1</v>
      </c>
      <c r="O2213" s="742">
        <v>0.5</v>
      </c>
      <c r="P2213" s="662"/>
      <c r="Q2213" s="677"/>
      <c r="R2213" s="661"/>
      <c r="S2213" s="677">
        <v>0</v>
      </c>
      <c r="T2213" s="742"/>
      <c r="U2213" s="700">
        <v>0</v>
      </c>
    </row>
    <row r="2214" spans="1:21" ht="14.4" customHeight="1" x14ac:dyDescent="0.3">
      <c r="A2214" s="660">
        <v>11</v>
      </c>
      <c r="B2214" s="661" t="s">
        <v>578</v>
      </c>
      <c r="C2214" s="661">
        <v>89301112</v>
      </c>
      <c r="D2214" s="740" t="s">
        <v>4351</v>
      </c>
      <c r="E2214" s="741" t="s">
        <v>2648</v>
      </c>
      <c r="F2214" s="661" t="s">
        <v>2621</v>
      </c>
      <c r="G2214" s="661" t="s">
        <v>2667</v>
      </c>
      <c r="H2214" s="661" t="s">
        <v>1059</v>
      </c>
      <c r="I2214" s="661" t="s">
        <v>1170</v>
      </c>
      <c r="J2214" s="661" t="s">
        <v>1078</v>
      </c>
      <c r="K2214" s="661" t="s">
        <v>1171</v>
      </c>
      <c r="L2214" s="662">
        <v>468.96</v>
      </c>
      <c r="M2214" s="662">
        <v>1875.84</v>
      </c>
      <c r="N2214" s="661">
        <v>4</v>
      </c>
      <c r="O2214" s="742">
        <v>1</v>
      </c>
      <c r="P2214" s="662"/>
      <c r="Q2214" s="677">
        <v>0</v>
      </c>
      <c r="R2214" s="661"/>
      <c r="S2214" s="677">
        <v>0</v>
      </c>
      <c r="T2214" s="742"/>
      <c r="U2214" s="700">
        <v>0</v>
      </c>
    </row>
    <row r="2215" spans="1:21" ht="14.4" customHeight="1" x14ac:dyDescent="0.3">
      <c r="A2215" s="660">
        <v>11</v>
      </c>
      <c r="B2215" s="661" t="s">
        <v>578</v>
      </c>
      <c r="C2215" s="661">
        <v>89301112</v>
      </c>
      <c r="D2215" s="740" t="s">
        <v>4351</v>
      </c>
      <c r="E2215" s="741" t="s">
        <v>2648</v>
      </c>
      <c r="F2215" s="661" t="s">
        <v>2621</v>
      </c>
      <c r="G2215" s="661" t="s">
        <v>2667</v>
      </c>
      <c r="H2215" s="661" t="s">
        <v>1059</v>
      </c>
      <c r="I2215" s="661" t="s">
        <v>1173</v>
      </c>
      <c r="J2215" s="661" t="s">
        <v>1078</v>
      </c>
      <c r="K2215" s="661" t="s">
        <v>1174</v>
      </c>
      <c r="L2215" s="662">
        <v>625.29</v>
      </c>
      <c r="M2215" s="662">
        <v>36892.109999999993</v>
      </c>
      <c r="N2215" s="661">
        <v>59</v>
      </c>
      <c r="O2215" s="742">
        <v>23</v>
      </c>
      <c r="P2215" s="662">
        <v>31264.499999999996</v>
      </c>
      <c r="Q2215" s="677">
        <v>0.84745762711864414</v>
      </c>
      <c r="R2215" s="661">
        <v>50</v>
      </c>
      <c r="S2215" s="677">
        <v>0.84745762711864403</v>
      </c>
      <c r="T2215" s="742">
        <v>19</v>
      </c>
      <c r="U2215" s="700">
        <v>0.82608695652173914</v>
      </c>
    </row>
    <row r="2216" spans="1:21" ht="14.4" customHeight="1" x14ac:dyDescent="0.3">
      <c r="A2216" s="660">
        <v>11</v>
      </c>
      <c r="B2216" s="661" t="s">
        <v>578</v>
      </c>
      <c r="C2216" s="661">
        <v>89301112</v>
      </c>
      <c r="D2216" s="740" t="s">
        <v>4351</v>
      </c>
      <c r="E2216" s="741" t="s">
        <v>2648</v>
      </c>
      <c r="F2216" s="661" t="s">
        <v>2621</v>
      </c>
      <c r="G2216" s="661" t="s">
        <v>2667</v>
      </c>
      <c r="H2216" s="661" t="s">
        <v>1059</v>
      </c>
      <c r="I2216" s="661" t="s">
        <v>1077</v>
      </c>
      <c r="J2216" s="661" t="s">
        <v>1078</v>
      </c>
      <c r="K2216" s="661" t="s">
        <v>1079</v>
      </c>
      <c r="L2216" s="662">
        <v>937.93</v>
      </c>
      <c r="M2216" s="662">
        <v>164137.75</v>
      </c>
      <c r="N2216" s="661">
        <v>175</v>
      </c>
      <c r="O2216" s="742">
        <v>62.5</v>
      </c>
      <c r="P2216" s="662">
        <v>118179.18000000001</v>
      </c>
      <c r="Q2216" s="677">
        <v>0.72000000000000008</v>
      </c>
      <c r="R2216" s="661">
        <v>126</v>
      </c>
      <c r="S2216" s="677">
        <v>0.72</v>
      </c>
      <c r="T2216" s="742">
        <v>45.5</v>
      </c>
      <c r="U2216" s="700">
        <v>0.72799999999999998</v>
      </c>
    </row>
    <row r="2217" spans="1:21" ht="14.4" customHeight="1" x14ac:dyDescent="0.3">
      <c r="A2217" s="660">
        <v>11</v>
      </c>
      <c r="B2217" s="661" t="s">
        <v>578</v>
      </c>
      <c r="C2217" s="661">
        <v>89301112</v>
      </c>
      <c r="D2217" s="740" t="s">
        <v>4351</v>
      </c>
      <c r="E2217" s="741" t="s">
        <v>2648</v>
      </c>
      <c r="F2217" s="661" t="s">
        <v>2621</v>
      </c>
      <c r="G2217" s="661" t="s">
        <v>2667</v>
      </c>
      <c r="H2217" s="661" t="s">
        <v>1059</v>
      </c>
      <c r="I2217" s="661" t="s">
        <v>1115</v>
      </c>
      <c r="J2217" s="661" t="s">
        <v>1116</v>
      </c>
      <c r="K2217" s="661" t="s">
        <v>1079</v>
      </c>
      <c r="L2217" s="662">
        <v>1749.69</v>
      </c>
      <c r="M2217" s="662">
        <v>17496.900000000001</v>
      </c>
      <c r="N2217" s="661">
        <v>10</v>
      </c>
      <c r="O2217" s="742">
        <v>5</v>
      </c>
      <c r="P2217" s="662">
        <v>17496.900000000001</v>
      </c>
      <c r="Q2217" s="677">
        <v>1</v>
      </c>
      <c r="R2217" s="661">
        <v>10</v>
      </c>
      <c r="S2217" s="677">
        <v>1</v>
      </c>
      <c r="T2217" s="742">
        <v>5</v>
      </c>
      <c r="U2217" s="700">
        <v>1</v>
      </c>
    </row>
    <row r="2218" spans="1:21" ht="14.4" customHeight="1" x14ac:dyDescent="0.3">
      <c r="A2218" s="660">
        <v>11</v>
      </c>
      <c r="B2218" s="661" t="s">
        <v>578</v>
      </c>
      <c r="C2218" s="661">
        <v>89301112</v>
      </c>
      <c r="D2218" s="740" t="s">
        <v>4351</v>
      </c>
      <c r="E2218" s="741" t="s">
        <v>2648</v>
      </c>
      <c r="F2218" s="661" t="s">
        <v>2621</v>
      </c>
      <c r="G2218" s="661" t="s">
        <v>2668</v>
      </c>
      <c r="H2218" s="661" t="s">
        <v>1059</v>
      </c>
      <c r="I2218" s="661" t="s">
        <v>1155</v>
      </c>
      <c r="J2218" s="661" t="s">
        <v>612</v>
      </c>
      <c r="K2218" s="661" t="s">
        <v>2505</v>
      </c>
      <c r="L2218" s="662">
        <v>48.31</v>
      </c>
      <c r="M2218" s="662">
        <v>48.31</v>
      </c>
      <c r="N2218" s="661">
        <v>1</v>
      </c>
      <c r="O2218" s="742">
        <v>0.5</v>
      </c>
      <c r="P2218" s="662">
        <v>48.31</v>
      </c>
      <c r="Q2218" s="677">
        <v>1</v>
      </c>
      <c r="R2218" s="661">
        <v>1</v>
      </c>
      <c r="S2218" s="677">
        <v>1</v>
      </c>
      <c r="T2218" s="742">
        <v>0.5</v>
      </c>
      <c r="U2218" s="700">
        <v>1</v>
      </c>
    </row>
    <row r="2219" spans="1:21" ht="14.4" customHeight="1" x14ac:dyDescent="0.3">
      <c r="A2219" s="660">
        <v>11</v>
      </c>
      <c r="B2219" s="661" t="s">
        <v>578</v>
      </c>
      <c r="C2219" s="661">
        <v>89301112</v>
      </c>
      <c r="D2219" s="740" t="s">
        <v>4351</v>
      </c>
      <c r="E2219" s="741" t="s">
        <v>2648</v>
      </c>
      <c r="F2219" s="661" t="s">
        <v>2621</v>
      </c>
      <c r="G2219" s="661" t="s">
        <v>2668</v>
      </c>
      <c r="H2219" s="661" t="s">
        <v>1059</v>
      </c>
      <c r="I2219" s="661" t="s">
        <v>1064</v>
      </c>
      <c r="J2219" s="661" t="s">
        <v>612</v>
      </c>
      <c r="K2219" s="661" t="s">
        <v>613</v>
      </c>
      <c r="L2219" s="662">
        <v>96.63</v>
      </c>
      <c r="M2219" s="662">
        <v>676.41</v>
      </c>
      <c r="N2219" s="661">
        <v>7</v>
      </c>
      <c r="O2219" s="742">
        <v>4</v>
      </c>
      <c r="P2219" s="662">
        <v>579.78</v>
      </c>
      <c r="Q2219" s="677">
        <v>0.8571428571428571</v>
      </c>
      <c r="R2219" s="661">
        <v>6</v>
      </c>
      <c r="S2219" s="677">
        <v>0.8571428571428571</v>
      </c>
      <c r="T2219" s="742">
        <v>3</v>
      </c>
      <c r="U2219" s="700">
        <v>0.75</v>
      </c>
    </row>
    <row r="2220" spans="1:21" ht="14.4" customHeight="1" x14ac:dyDescent="0.3">
      <c r="A2220" s="660">
        <v>11</v>
      </c>
      <c r="B2220" s="661" t="s">
        <v>578</v>
      </c>
      <c r="C2220" s="661">
        <v>89301112</v>
      </c>
      <c r="D2220" s="740" t="s">
        <v>4351</v>
      </c>
      <c r="E2220" s="741" t="s">
        <v>2648</v>
      </c>
      <c r="F2220" s="661" t="s">
        <v>2621</v>
      </c>
      <c r="G2220" s="661" t="s">
        <v>2668</v>
      </c>
      <c r="H2220" s="661" t="s">
        <v>1059</v>
      </c>
      <c r="I2220" s="661" t="s">
        <v>1064</v>
      </c>
      <c r="J2220" s="661" t="s">
        <v>612</v>
      </c>
      <c r="K2220" s="661" t="s">
        <v>613</v>
      </c>
      <c r="L2220" s="662">
        <v>59.55</v>
      </c>
      <c r="M2220" s="662">
        <v>535.95000000000005</v>
      </c>
      <c r="N2220" s="661">
        <v>9</v>
      </c>
      <c r="O2220" s="742">
        <v>8</v>
      </c>
      <c r="P2220" s="662">
        <v>476.40000000000003</v>
      </c>
      <c r="Q2220" s="677">
        <v>0.88888888888888884</v>
      </c>
      <c r="R2220" s="661">
        <v>8</v>
      </c>
      <c r="S2220" s="677">
        <v>0.88888888888888884</v>
      </c>
      <c r="T2220" s="742">
        <v>7</v>
      </c>
      <c r="U2220" s="700">
        <v>0.875</v>
      </c>
    </row>
    <row r="2221" spans="1:21" ht="14.4" customHeight="1" x14ac:dyDescent="0.3">
      <c r="A2221" s="660">
        <v>11</v>
      </c>
      <c r="B2221" s="661" t="s">
        <v>578</v>
      </c>
      <c r="C2221" s="661">
        <v>89301112</v>
      </c>
      <c r="D2221" s="740" t="s">
        <v>4351</v>
      </c>
      <c r="E2221" s="741" t="s">
        <v>2648</v>
      </c>
      <c r="F2221" s="661" t="s">
        <v>2621</v>
      </c>
      <c r="G2221" s="661" t="s">
        <v>2668</v>
      </c>
      <c r="H2221" s="661" t="s">
        <v>1059</v>
      </c>
      <c r="I2221" s="661" t="s">
        <v>3002</v>
      </c>
      <c r="J2221" s="661" t="s">
        <v>612</v>
      </c>
      <c r="K2221" s="661" t="s">
        <v>3003</v>
      </c>
      <c r="L2221" s="662">
        <v>0</v>
      </c>
      <c r="M2221" s="662">
        <v>0</v>
      </c>
      <c r="N2221" s="661">
        <v>6</v>
      </c>
      <c r="O2221" s="742">
        <v>6</v>
      </c>
      <c r="P2221" s="662">
        <v>0</v>
      </c>
      <c r="Q2221" s="677"/>
      <c r="R2221" s="661">
        <v>5</v>
      </c>
      <c r="S2221" s="677">
        <v>0.83333333333333337</v>
      </c>
      <c r="T2221" s="742">
        <v>5</v>
      </c>
      <c r="U2221" s="700">
        <v>0.83333333333333337</v>
      </c>
    </row>
    <row r="2222" spans="1:21" ht="14.4" customHeight="1" x14ac:dyDescent="0.3">
      <c r="A2222" s="660">
        <v>11</v>
      </c>
      <c r="B2222" s="661" t="s">
        <v>578</v>
      </c>
      <c r="C2222" s="661">
        <v>89301112</v>
      </c>
      <c r="D2222" s="740" t="s">
        <v>4351</v>
      </c>
      <c r="E2222" s="741" t="s">
        <v>2648</v>
      </c>
      <c r="F2222" s="661" t="s">
        <v>2621</v>
      </c>
      <c r="G2222" s="661" t="s">
        <v>2668</v>
      </c>
      <c r="H2222" s="661" t="s">
        <v>1059</v>
      </c>
      <c r="I2222" s="661" t="s">
        <v>3002</v>
      </c>
      <c r="J2222" s="661" t="s">
        <v>612</v>
      </c>
      <c r="K2222" s="661" t="s">
        <v>3003</v>
      </c>
      <c r="L2222" s="662">
        <v>193.26</v>
      </c>
      <c r="M2222" s="662">
        <v>2125.8599999999997</v>
      </c>
      <c r="N2222" s="661">
        <v>11</v>
      </c>
      <c r="O2222" s="742">
        <v>11</v>
      </c>
      <c r="P2222" s="662">
        <v>1159.56</v>
      </c>
      <c r="Q2222" s="677">
        <v>0.54545454545454553</v>
      </c>
      <c r="R2222" s="661">
        <v>6</v>
      </c>
      <c r="S2222" s="677">
        <v>0.54545454545454541</v>
      </c>
      <c r="T2222" s="742">
        <v>6</v>
      </c>
      <c r="U2222" s="700">
        <v>0.54545454545454541</v>
      </c>
    </row>
    <row r="2223" spans="1:21" ht="14.4" customHeight="1" x14ac:dyDescent="0.3">
      <c r="A2223" s="660">
        <v>11</v>
      </c>
      <c r="B2223" s="661" t="s">
        <v>578</v>
      </c>
      <c r="C2223" s="661">
        <v>89301112</v>
      </c>
      <c r="D2223" s="740" t="s">
        <v>4351</v>
      </c>
      <c r="E2223" s="741" t="s">
        <v>2648</v>
      </c>
      <c r="F2223" s="661" t="s">
        <v>2621</v>
      </c>
      <c r="G2223" s="661" t="s">
        <v>2668</v>
      </c>
      <c r="H2223" s="661" t="s">
        <v>579</v>
      </c>
      <c r="I2223" s="661" t="s">
        <v>2177</v>
      </c>
      <c r="J2223" s="661" t="s">
        <v>612</v>
      </c>
      <c r="K2223" s="661" t="s">
        <v>2735</v>
      </c>
      <c r="L2223" s="662">
        <v>96.63</v>
      </c>
      <c r="M2223" s="662">
        <v>96.63</v>
      </c>
      <c r="N2223" s="661">
        <v>1</v>
      </c>
      <c r="O2223" s="742">
        <v>0.5</v>
      </c>
      <c r="P2223" s="662">
        <v>96.63</v>
      </c>
      <c r="Q2223" s="677">
        <v>1</v>
      </c>
      <c r="R2223" s="661">
        <v>1</v>
      </c>
      <c r="S2223" s="677">
        <v>1</v>
      </c>
      <c r="T2223" s="742">
        <v>0.5</v>
      </c>
      <c r="U2223" s="700">
        <v>1</v>
      </c>
    </row>
    <row r="2224" spans="1:21" ht="14.4" customHeight="1" x14ac:dyDescent="0.3">
      <c r="A2224" s="660">
        <v>11</v>
      </c>
      <c r="B2224" s="661" t="s">
        <v>578</v>
      </c>
      <c r="C2224" s="661">
        <v>89301112</v>
      </c>
      <c r="D2224" s="740" t="s">
        <v>4351</v>
      </c>
      <c r="E2224" s="741" t="s">
        <v>2648</v>
      </c>
      <c r="F2224" s="661" t="s">
        <v>2621</v>
      </c>
      <c r="G2224" s="661" t="s">
        <v>2668</v>
      </c>
      <c r="H2224" s="661" t="s">
        <v>579</v>
      </c>
      <c r="I2224" s="661" t="s">
        <v>2177</v>
      </c>
      <c r="J2224" s="661" t="s">
        <v>612</v>
      </c>
      <c r="K2224" s="661" t="s">
        <v>2735</v>
      </c>
      <c r="L2224" s="662">
        <v>59.55</v>
      </c>
      <c r="M2224" s="662">
        <v>178.64999999999998</v>
      </c>
      <c r="N2224" s="661">
        <v>3</v>
      </c>
      <c r="O2224" s="742">
        <v>2.5</v>
      </c>
      <c r="P2224" s="662">
        <v>59.55</v>
      </c>
      <c r="Q2224" s="677">
        <v>0.33333333333333337</v>
      </c>
      <c r="R2224" s="661">
        <v>1</v>
      </c>
      <c r="S2224" s="677">
        <v>0.33333333333333331</v>
      </c>
      <c r="T2224" s="742">
        <v>0.5</v>
      </c>
      <c r="U2224" s="700">
        <v>0.2</v>
      </c>
    </row>
    <row r="2225" spans="1:21" ht="14.4" customHeight="1" x14ac:dyDescent="0.3">
      <c r="A2225" s="660">
        <v>11</v>
      </c>
      <c r="B2225" s="661" t="s">
        <v>578</v>
      </c>
      <c r="C2225" s="661">
        <v>89301112</v>
      </c>
      <c r="D2225" s="740" t="s">
        <v>4351</v>
      </c>
      <c r="E2225" s="741" t="s">
        <v>2648</v>
      </c>
      <c r="F2225" s="661" t="s">
        <v>2621</v>
      </c>
      <c r="G2225" s="661" t="s">
        <v>2668</v>
      </c>
      <c r="H2225" s="661" t="s">
        <v>579</v>
      </c>
      <c r="I2225" s="661" t="s">
        <v>2177</v>
      </c>
      <c r="J2225" s="661" t="s">
        <v>612</v>
      </c>
      <c r="K2225" s="661" t="s">
        <v>2735</v>
      </c>
      <c r="L2225" s="662">
        <v>50.62</v>
      </c>
      <c r="M2225" s="662">
        <v>101.24</v>
      </c>
      <c r="N2225" s="661">
        <v>2</v>
      </c>
      <c r="O2225" s="742">
        <v>1</v>
      </c>
      <c r="P2225" s="662">
        <v>101.24</v>
      </c>
      <c r="Q2225" s="677">
        <v>1</v>
      </c>
      <c r="R2225" s="661">
        <v>2</v>
      </c>
      <c r="S2225" s="677">
        <v>1</v>
      </c>
      <c r="T2225" s="742">
        <v>1</v>
      </c>
      <c r="U2225" s="700">
        <v>1</v>
      </c>
    </row>
    <row r="2226" spans="1:21" ht="14.4" customHeight="1" x14ac:dyDescent="0.3">
      <c r="A2226" s="660">
        <v>11</v>
      </c>
      <c r="B2226" s="661" t="s">
        <v>578</v>
      </c>
      <c r="C2226" s="661">
        <v>89301112</v>
      </c>
      <c r="D2226" s="740" t="s">
        <v>4351</v>
      </c>
      <c r="E2226" s="741" t="s">
        <v>2648</v>
      </c>
      <c r="F2226" s="661" t="s">
        <v>2621</v>
      </c>
      <c r="G2226" s="661" t="s">
        <v>3291</v>
      </c>
      <c r="H2226" s="661" t="s">
        <v>579</v>
      </c>
      <c r="I2226" s="661" t="s">
        <v>4336</v>
      </c>
      <c r="J2226" s="661" t="s">
        <v>4337</v>
      </c>
      <c r="K2226" s="661" t="s">
        <v>4338</v>
      </c>
      <c r="L2226" s="662">
        <v>41.95</v>
      </c>
      <c r="M2226" s="662">
        <v>167.8</v>
      </c>
      <c r="N2226" s="661">
        <v>4</v>
      </c>
      <c r="O2226" s="742">
        <v>1</v>
      </c>
      <c r="P2226" s="662">
        <v>167.8</v>
      </c>
      <c r="Q2226" s="677">
        <v>1</v>
      </c>
      <c r="R2226" s="661">
        <v>4</v>
      </c>
      <c r="S2226" s="677">
        <v>1</v>
      </c>
      <c r="T2226" s="742">
        <v>1</v>
      </c>
      <c r="U2226" s="700">
        <v>1</v>
      </c>
    </row>
    <row r="2227" spans="1:21" ht="14.4" customHeight="1" x14ac:dyDescent="0.3">
      <c r="A2227" s="660">
        <v>11</v>
      </c>
      <c r="B2227" s="661" t="s">
        <v>578</v>
      </c>
      <c r="C2227" s="661">
        <v>89301112</v>
      </c>
      <c r="D2227" s="740" t="s">
        <v>4351</v>
      </c>
      <c r="E2227" s="741" t="s">
        <v>2648</v>
      </c>
      <c r="F2227" s="661" t="s">
        <v>2621</v>
      </c>
      <c r="G2227" s="661" t="s">
        <v>2674</v>
      </c>
      <c r="H2227" s="661" t="s">
        <v>579</v>
      </c>
      <c r="I2227" s="661" t="s">
        <v>736</v>
      </c>
      <c r="J2227" s="661" t="s">
        <v>2675</v>
      </c>
      <c r="K2227" s="661" t="s">
        <v>2676</v>
      </c>
      <c r="L2227" s="662">
        <v>0</v>
      </c>
      <c r="M2227" s="662">
        <v>0</v>
      </c>
      <c r="N2227" s="661">
        <v>1</v>
      </c>
      <c r="O2227" s="742">
        <v>1</v>
      </c>
      <c r="P2227" s="662">
        <v>0</v>
      </c>
      <c r="Q2227" s="677"/>
      <c r="R2227" s="661">
        <v>1</v>
      </c>
      <c r="S2227" s="677">
        <v>1</v>
      </c>
      <c r="T2227" s="742">
        <v>1</v>
      </c>
      <c r="U2227" s="700">
        <v>1</v>
      </c>
    </row>
    <row r="2228" spans="1:21" ht="14.4" customHeight="1" x14ac:dyDescent="0.3">
      <c r="A2228" s="660">
        <v>11</v>
      </c>
      <c r="B2228" s="661" t="s">
        <v>578</v>
      </c>
      <c r="C2228" s="661">
        <v>89301112</v>
      </c>
      <c r="D2228" s="740" t="s">
        <v>4351</v>
      </c>
      <c r="E2228" s="741" t="s">
        <v>2648</v>
      </c>
      <c r="F2228" s="661" t="s">
        <v>2621</v>
      </c>
      <c r="G2228" s="661" t="s">
        <v>3297</v>
      </c>
      <c r="H2228" s="661" t="s">
        <v>579</v>
      </c>
      <c r="I2228" s="661" t="s">
        <v>1020</v>
      </c>
      <c r="J2228" s="661" t="s">
        <v>1021</v>
      </c>
      <c r="K2228" s="661" t="s">
        <v>1022</v>
      </c>
      <c r="L2228" s="662">
        <v>64.13</v>
      </c>
      <c r="M2228" s="662">
        <v>128.26</v>
      </c>
      <c r="N2228" s="661">
        <v>2</v>
      </c>
      <c r="O2228" s="742">
        <v>1</v>
      </c>
      <c r="P2228" s="662">
        <v>128.26</v>
      </c>
      <c r="Q2228" s="677">
        <v>1</v>
      </c>
      <c r="R2228" s="661">
        <v>2</v>
      </c>
      <c r="S2228" s="677">
        <v>1</v>
      </c>
      <c r="T2228" s="742">
        <v>1</v>
      </c>
      <c r="U2228" s="700">
        <v>1</v>
      </c>
    </row>
    <row r="2229" spans="1:21" ht="14.4" customHeight="1" x14ac:dyDescent="0.3">
      <c r="A2229" s="660">
        <v>11</v>
      </c>
      <c r="B2229" s="661" t="s">
        <v>578</v>
      </c>
      <c r="C2229" s="661">
        <v>89301112</v>
      </c>
      <c r="D2229" s="740" t="s">
        <v>4351</v>
      </c>
      <c r="E2229" s="741" t="s">
        <v>2648</v>
      </c>
      <c r="F2229" s="661" t="s">
        <v>2621</v>
      </c>
      <c r="G2229" s="661" t="s">
        <v>2750</v>
      </c>
      <c r="H2229" s="661" t="s">
        <v>579</v>
      </c>
      <c r="I2229" s="661" t="s">
        <v>2751</v>
      </c>
      <c r="J2229" s="661" t="s">
        <v>2752</v>
      </c>
      <c r="K2229" s="661" t="s">
        <v>1345</v>
      </c>
      <c r="L2229" s="662">
        <v>0</v>
      </c>
      <c r="M2229" s="662">
        <v>0</v>
      </c>
      <c r="N2229" s="661">
        <v>1</v>
      </c>
      <c r="O2229" s="742">
        <v>0.5</v>
      </c>
      <c r="P2229" s="662">
        <v>0</v>
      </c>
      <c r="Q2229" s="677"/>
      <c r="R2229" s="661">
        <v>1</v>
      </c>
      <c r="S2229" s="677">
        <v>1</v>
      </c>
      <c r="T2229" s="742">
        <v>0.5</v>
      </c>
      <c r="U2229" s="700">
        <v>1</v>
      </c>
    </row>
    <row r="2230" spans="1:21" ht="14.4" customHeight="1" x14ac:dyDescent="0.3">
      <c r="A2230" s="660">
        <v>11</v>
      </c>
      <c r="B2230" s="661" t="s">
        <v>578</v>
      </c>
      <c r="C2230" s="661">
        <v>89301112</v>
      </c>
      <c r="D2230" s="740" t="s">
        <v>4351</v>
      </c>
      <c r="E2230" s="741" t="s">
        <v>2648</v>
      </c>
      <c r="F2230" s="661" t="s">
        <v>2621</v>
      </c>
      <c r="G2230" s="661" t="s">
        <v>2750</v>
      </c>
      <c r="H2230" s="661" t="s">
        <v>579</v>
      </c>
      <c r="I2230" s="661" t="s">
        <v>4339</v>
      </c>
      <c r="J2230" s="661" t="s">
        <v>2752</v>
      </c>
      <c r="K2230" s="661" t="s">
        <v>1345</v>
      </c>
      <c r="L2230" s="662">
        <v>0</v>
      </c>
      <c r="M2230" s="662">
        <v>0</v>
      </c>
      <c r="N2230" s="661">
        <v>1</v>
      </c>
      <c r="O2230" s="742">
        <v>0.5</v>
      </c>
      <c r="P2230" s="662">
        <v>0</v>
      </c>
      <c r="Q2230" s="677"/>
      <c r="R2230" s="661">
        <v>1</v>
      </c>
      <c r="S2230" s="677">
        <v>1</v>
      </c>
      <c r="T2230" s="742">
        <v>0.5</v>
      </c>
      <c r="U2230" s="700">
        <v>1</v>
      </c>
    </row>
    <row r="2231" spans="1:21" ht="14.4" customHeight="1" x14ac:dyDescent="0.3">
      <c r="A2231" s="660">
        <v>11</v>
      </c>
      <c r="B2231" s="661" t="s">
        <v>578</v>
      </c>
      <c r="C2231" s="661">
        <v>89301112</v>
      </c>
      <c r="D2231" s="740" t="s">
        <v>4351</v>
      </c>
      <c r="E2231" s="741" t="s">
        <v>2648</v>
      </c>
      <c r="F2231" s="661" t="s">
        <v>2622</v>
      </c>
      <c r="G2231" s="661" t="s">
        <v>2895</v>
      </c>
      <c r="H2231" s="661" t="s">
        <v>579</v>
      </c>
      <c r="I2231" s="661" t="s">
        <v>2896</v>
      </c>
      <c r="J2231" s="661" t="s">
        <v>2897</v>
      </c>
      <c r="K2231" s="661" t="s">
        <v>2898</v>
      </c>
      <c r="L2231" s="662">
        <v>0</v>
      </c>
      <c r="M2231" s="662">
        <v>0</v>
      </c>
      <c r="N2231" s="661">
        <v>155</v>
      </c>
      <c r="O2231" s="742">
        <v>152</v>
      </c>
      <c r="P2231" s="662">
        <v>0</v>
      </c>
      <c r="Q2231" s="677"/>
      <c r="R2231" s="661">
        <v>3</v>
      </c>
      <c r="S2231" s="677">
        <v>1.935483870967742E-2</v>
      </c>
      <c r="T2231" s="742">
        <v>3</v>
      </c>
      <c r="U2231" s="700">
        <v>1.9736842105263157E-2</v>
      </c>
    </row>
    <row r="2232" spans="1:21" ht="14.4" customHeight="1" x14ac:dyDescent="0.3">
      <c r="A2232" s="660">
        <v>11</v>
      </c>
      <c r="B2232" s="661" t="s">
        <v>578</v>
      </c>
      <c r="C2232" s="661">
        <v>89301112</v>
      </c>
      <c r="D2232" s="740" t="s">
        <v>4351</v>
      </c>
      <c r="E2232" s="741" t="s">
        <v>2648</v>
      </c>
      <c r="F2232" s="661" t="s">
        <v>2622</v>
      </c>
      <c r="G2232" s="661" t="s">
        <v>2895</v>
      </c>
      <c r="H2232" s="661" t="s">
        <v>579</v>
      </c>
      <c r="I2232" s="661" t="s">
        <v>3038</v>
      </c>
      <c r="J2232" s="661" t="s">
        <v>3039</v>
      </c>
      <c r="K2232" s="661" t="s">
        <v>3040</v>
      </c>
      <c r="L2232" s="662">
        <v>0</v>
      </c>
      <c r="M2232" s="662">
        <v>0</v>
      </c>
      <c r="N2232" s="661">
        <v>1</v>
      </c>
      <c r="O2232" s="742">
        <v>1</v>
      </c>
      <c r="P2232" s="662"/>
      <c r="Q2232" s="677"/>
      <c r="R2232" s="661"/>
      <c r="S2232" s="677">
        <v>0</v>
      </c>
      <c r="T2232" s="742"/>
      <c r="U2232" s="700">
        <v>0</v>
      </c>
    </row>
    <row r="2233" spans="1:21" ht="14.4" customHeight="1" x14ac:dyDescent="0.3">
      <c r="A2233" s="660">
        <v>11</v>
      </c>
      <c r="B2233" s="661" t="s">
        <v>578</v>
      </c>
      <c r="C2233" s="661">
        <v>89301112</v>
      </c>
      <c r="D2233" s="740" t="s">
        <v>4351</v>
      </c>
      <c r="E2233" s="741" t="s">
        <v>2648</v>
      </c>
      <c r="F2233" s="661" t="s">
        <v>2622</v>
      </c>
      <c r="G2233" s="661" t="s">
        <v>2895</v>
      </c>
      <c r="H2233" s="661" t="s">
        <v>579</v>
      </c>
      <c r="I2233" s="661" t="s">
        <v>3519</v>
      </c>
      <c r="J2233" s="661" t="s">
        <v>3520</v>
      </c>
      <c r="K2233" s="661" t="s">
        <v>3040</v>
      </c>
      <c r="L2233" s="662">
        <v>0</v>
      </c>
      <c r="M2233" s="662">
        <v>0</v>
      </c>
      <c r="N2233" s="661">
        <v>1</v>
      </c>
      <c r="O2233" s="742">
        <v>1</v>
      </c>
      <c r="P2233" s="662"/>
      <c r="Q2233" s="677"/>
      <c r="R2233" s="661"/>
      <c r="S2233" s="677">
        <v>0</v>
      </c>
      <c r="T2233" s="742"/>
      <c r="U2233" s="700">
        <v>0</v>
      </c>
    </row>
    <row r="2234" spans="1:21" ht="14.4" customHeight="1" x14ac:dyDescent="0.3">
      <c r="A2234" s="660">
        <v>11</v>
      </c>
      <c r="B2234" s="661" t="s">
        <v>578</v>
      </c>
      <c r="C2234" s="661">
        <v>89301112</v>
      </c>
      <c r="D2234" s="740" t="s">
        <v>4351</v>
      </c>
      <c r="E2234" s="741" t="s">
        <v>2648</v>
      </c>
      <c r="F2234" s="661" t="s">
        <v>2622</v>
      </c>
      <c r="G2234" s="661" t="s">
        <v>2899</v>
      </c>
      <c r="H2234" s="661" t="s">
        <v>579</v>
      </c>
      <c r="I2234" s="661" t="s">
        <v>2900</v>
      </c>
      <c r="J2234" s="661" t="s">
        <v>2901</v>
      </c>
      <c r="K2234" s="661" t="s">
        <v>2902</v>
      </c>
      <c r="L2234" s="662">
        <v>186.96</v>
      </c>
      <c r="M2234" s="662">
        <v>560.88</v>
      </c>
      <c r="N2234" s="661">
        <v>3</v>
      </c>
      <c r="O2234" s="742">
        <v>2</v>
      </c>
      <c r="P2234" s="662">
        <v>373.92</v>
      </c>
      <c r="Q2234" s="677">
        <v>0.66666666666666674</v>
      </c>
      <c r="R2234" s="661">
        <v>2</v>
      </c>
      <c r="S2234" s="677">
        <v>0.66666666666666663</v>
      </c>
      <c r="T2234" s="742">
        <v>1</v>
      </c>
      <c r="U2234" s="700">
        <v>0.5</v>
      </c>
    </row>
    <row r="2235" spans="1:21" ht="14.4" customHeight="1" x14ac:dyDescent="0.3">
      <c r="A2235" s="660">
        <v>11</v>
      </c>
      <c r="B2235" s="661" t="s">
        <v>578</v>
      </c>
      <c r="C2235" s="661">
        <v>89301112</v>
      </c>
      <c r="D2235" s="740" t="s">
        <v>4351</v>
      </c>
      <c r="E2235" s="741" t="s">
        <v>2648</v>
      </c>
      <c r="F2235" s="661" t="s">
        <v>2622</v>
      </c>
      <c r="G2235" s="661" t="s">
        <v>2899</v>
      </c>
      <c r="H2235" s="661" t="s">
        <v>579</v>
      </c>
      <c r="I2235" s="661" t="s">
        <v>2903</v>
      </c>
      <c r="J2235" s="661" t="s">
        <v>2904</v>
      </c>
      <c r="K2235" s="661" t="s">
        <v>2905</v>
      </c>
      <c r="L2235" s="662">
        <v>35.75</v>
      </c>
      <c r="M2235" s="662">
        <v>107.25</v>
      </c>
      <c r="N2235" s="661">
        <v>3</v>
      </c>
      <c r="O2235" s="742">
        <v>3</v>
      </c>
      <c r="P2235" s="662">
        <v>107.25</v>
      </c>
      <c r="Q2235" s="677">
        <v>1</v>
      </c>
      <c r="R2235" s="661">
        <v>3</v>
      </c>
      <c r="S2235" s="677">
        <v>1</v>
      </c>
      <c r="T2235" s="742">
        <v>3</v>
      </c>
      <c r="U2235" s="700">
        <v>1</v>
      </c>
    </row>
    <row r="2236" spans="1:21" ht="14.4" customHeight="1" x14ac:dyDescent="0.3">
      <c r="A2236" s="660">
        <v>11</v>
      </c>
      <c r="B2236" s="661" t="s">
        <v>578</v>
      </c>
      <c r="C2236" s="661">
        <v>89301112</v>
      </c>
      <c r="D2236" s="740" t="s">
        <v>4351</v>
      </c>
      <c r="E2236" s="741" t="s">
        <v>2648</v>
      </c>
      <c r="F2236" s="661" t="s">
        <v>2622</v>
      </c>
      <c r="G2236" s="661" t="s">
        <v>2677</v>
      </c>
      <c r="H2236" s="661" t="s">
        <v>579</v>
      </c>
      <c r="I2236" s="661" t="s">
        <v>2678</v>
      </c>
      <c r="J2236" s="661" t="s">
        <v>2679</v>
      </c>
      <c r="K2236" s="661" t="s">
        <v>2680</v>
      </c>
      <c r="L2236" s="662">
        <v>200</v>
      </c>
      <c r="M2236" s="662">
        <v>19800</v>
      </c>
      <c r="N2236" s="661">
        <v>99</v>
      </c>
      <c r="O2236" s="742">
        <v>50</v>
      </c>
      <c r="P2236" s="662">
        <v>15200</v>
      </c>
      <c r="Q2236" s="677">
        <v>0.76767676767676762</v>
      </c>
      <c r="R2236" s="661">
        <v>76</v>
      </c>
      <c r="S2236" s="677">
        <v>0.76767676767676762</v>
      </c>
      <c r="T2236" s="742">
        <v>38</v>
      </c>
      <c r="U2236" s="700">
        <v>0.76</v>
      </c>
    </row>
    <row r="2237" spans="1:21" ht="14.4" customHeight="1" x14ac:dyDescent="0.3">
      <c r="A2237" s="660">
        <v>11</v>
      </c>
      <c r="B2237" s="661" t="s">
        <v>578</v>
      </c>
      <c r="C2237" s="661">
        <v>89301112</v>
      </c>
      <c r="D2237" s="740" t="s">
        <v>4351</v>
      </c>
      <c r="E2237" s="741" t="s">
        <v>2648</v>
      </c>
      <c r="F2237" s="661" t="s">
        <v>2622</v>
      </c>
      <c r="G2237" s="661" t="s">
        <v>2677</v>
      </c>
      <c r="H2237" s="661" t="s">
        <v>579</v>
      </c>
      <c r="I2237" s="661" t="s">
        <v>2681</v>
      </c>
      <c r="J2237" s="661" t="s">
        <v>2682</v>
      </c>
      <c r="K2237" s="661" t="s">
        <v>2683</v>
      </c>
      <c r="L2237" s="662">
        <v>278.75</v>
      </c>
      <c r="M2237" s="662">
        <v>17840</v>
      </c>
      <c r="N2237" s="661">
        <v>64</v>
      </c>
      <c r="O2237" s="742">
        <v>32</v>
      </c>
      <c r="P2237" s="662">
        <v>17282.5</v>
      </c>
      <c r="Q2237" s="677">
        <v>0.96875</v>
      </c>
      <c r="R2237" s="661">
        <v>62</v>
      </c>
      <c r="S2237" s="677">
        <v>0.96875</v>
      </c>
      <c r="T2237" s="742">
        <v>31</v>
      </c>
      <c r="U2237" s="700">
        <v>0.96875</v>
      </c>
    </row>
    <row r="2238" spans="1:21" ht="14.4" customHeight="1" x14ac:dyDescent="0.3">
      <c r="A2238" s="660">
        <v>11</v>
      </c>
      <c r="B2238" s="661" t="s">
        <v>578</v>
      </c>
      <c r="C2238" s="661">
        <v>89301112</v>
      </c>
      <c r="D2238" s="740" t="s">
        <v>4351</v>
      </c>
      <c r="E2238" s="741" t="s">
        <v>2648</v>
      </c>
      <c r="F2238" s="661" t="s">
        <v>2622</v>
      </c>
      <c r="G2238" s="661" t="s">
        <v>2906</v>
      </c>
      <c r="H2238" s="661" t="s">
        <v>579</v>
      </c>
      <c r="I2238" s="661" t="s">
        <v>2910</v>
      </c>
      <c r="J2238" s="661" t="s">
        <v>2911</v>
      </c>
      <c r="K2238" s="661" t="s">
        <v>2912</v>
      </c>
      <c r="L2238" s="662">
        <v>553.15</v>
      </c>
      <c r="M2238" s="662">
        <v>1659.4499999999998</v>
      </c>
      <c r="N2238" s="661">
        <v>3</v>
      </c>
      <c r="O2238" s="742">
        <v>2</v>
      </c>
      <c r="P2238" s="662">
        <v>1659.4499999999998</v>
      </c>
      <c r="Q2238" s="677">
        <v>1</v>
      </c>
      <c r="R2238" s="661">
        <v>3</v>
      </c>
      <c r="S2238" s="677">
        <v>1</v>
      </c>
      <c r="T2238" s="742">
        <v>2</v>
      </c>
      <c r="U2238" s="700">
        <v>1</v>
      </c>
    </row>
    <row r="2239" spans="1:21" ht="14.4" customHeight="1" x14ac:dyDescent="0.3">
      <c r="A2239" s="660">
        <v>11</v>
      </c>
      <c r="B2239" s="661" t="s">
        <v>578</v>
      </c>
      <c r="C2239" s="661">
        <v>89301112</v>
      </c>
      <c r="D2239" s="740" t="s">
        <v>4351</v>
      </c>
      <c r="E2239" s="741" t="s">
        <v>2648</v>
      </c>
      <c r="F2239" s="661" t="s">
        <v>2622</v>
      </c>
      <c r="G2239" s="661" t="s">
        <v>2684</v>
      </c>
      <c r="H2239" s="661" t="s">
        <v>579</v>
      </c>
      <c r="I2239" s="661" t="s">
        <v>2922</v>
      </c>
      <c r="J2239" s="661" t="s">
        <v>2923</v>
      </c>
      <c r="K2239" s="661" t="s">
        <v>2924</v>
      </c>
      <c r="L2239" s="662">
        <v>1545.22</v>
      </c>
      <c r="M2239" s="662">
        <v>1545.22</v>
      </c>
      <c r="N2239" s="661">
        <v>1</v>
      </c>
      <c r="O2239" s="742">
        <v>1</v>
      </c>
      <c r="P2239" s="662">
        <v>1545.22</v>
      </c>
      <c r="Q2239" s="677">
        <v>1</v>
      </c>
      <c r="R2239" s="661">
        <v>1</v>
      </c>
      <c r="S2239" s="677">
        <v>1</v>
      </c>
      <c r="T2239" s="742">
        <v>1</v>
      </c>
      <c r="U2239" s="700">
        <v>1</v>
      </c>
    </row>
    <row r="2240" spans="1:21" ht="14.4" customHeight="1" x14ac:dyDescent="0.3">
      <c r="A2240" s="660">
        <v>11</v>
      </c>
      <c r="B2240" s="661" t="s">
        <v>578</v>
      </c>
      <c r="C2240" s="661">
        <v>89301112</v>
      </c>
      <c r="D2240" s="740" t="s">
        <v>4351</v>
      </c>
      <c r="E2240" s="741" t="s">
        <v>2648</v>
      </c>
      <c r="F2240" s="661" t="s">
        <v>2622</v>
      </c>
      <c r="G2240" s="661" t="s">
        <v>2684</v>
      </c>
      <c r="H2240" s="661" t="s">
        <v>579</v>
      </c>
      <c r="I2240" s="661" t="s">
        <v>2697</v>
      </c>
      <c r="J2240" s="661" t="s">
        <v>2698</v>
      </c>
      <c r="K2240" s="661" t="s">
        <v>2699</v>
      </c>
      <c r="L2240" s="662">
        <v>971.25</v>
      </c>
      <c r="M2240" s="662">
        <v>971.25</v>
      </c>
      <c r="N2240" s="661">
        <v>1</v>
      </c>
      <c r="O2240" s="742">
        <v>1</v>
      </c>
      <c r="P2240" s="662">
        <v>971.25</v>
      </c>
      <c r="Q2240" s="677">
        <v>1</v>
      </c>
      <c r="R2240" s="661">
        <v>1</v>
      </c>
      <c r="S2240" s="677">
        <v>1</v>
      </c>
      <c r="T2240" s="742">
        <v>1</v>
      </c>
      <c r="U2240" s="700">
        <v>1</v>
      </c>
    </row>
    <row r="2241" spans="1:21" ht="14.4" customHeight="1" x14ac:dyDescent="0.3">
      <c r="A2241" s="660">
        <v>11</v>
      </c>
      <c r="B2241" s="661" t="s">
        <v>578</v>
      </c>
      <c r="C2241" s="661">
        <v>89301112</v>
      </c>
      <c r="D2241" s="740" t="s">
        <v>4351</v>
      </c>
      <c r="E2241" s="741" t="s">
        <v>2648</v>
      </c>
      <c r="F2241" s="661" t="s">
        <v>2622</v>
      </c>
      <c r="G2241" s="661" t="s">
        <v>2684</v>
      </c>
      <c r="H2241" s="661" t="s">
        <v>579</v>
      </c>
      <c r="I2241" s="661" t="s">
        <v>2925</v>
      </c>
      <c r="J2241" s="661" t="s">
        <v>2926</v>
      </c>
      <c r="K2241" s="661"/>
      <c r="L2241" s="662">
        <v>600</v>
      </c>
      <c r="M2241" s="662">
        <v>1200</v>
      </c>
      <c r="N2241" s="661">
        <v>2</v>
      </c>
      <c r="O2241" s="742">
        <v>2</v>
      </c>
      <c r="P2241" s="662">
        <v>1200</v>
      </c>
      <c r="Q2241" s="677">
        <v>1</v>
      </c>
      <c r="R2241" s="661">
        <v>2</v>
      </c>
      <c r="S2241" s="677">
        <v>1</v>
      </c>
      <c r="T2241" s="742">
        <v>2</v>
      </c>
      <c r="U2241" s="700">
        <v>1</v>
      </c>
    </row>
    <row r="2242" spans="1:21" ht="14.4" customHeight="1" x14ac:dyDescent="0.3">
      <c r="A2242" s="660">
        <v>11</v>
      </c>
      <c r="B2242" s="661" t="s">
        <v>578</v>
      </c>
      <c r="C2242" s="661">
        <v>89301112</v>
      </c>
      <c r="D2242" s="740" t="s">
        <v>4351</v>
      </c>
      <c r="E2242" s="741" t="s">
        <v>2648</v>
      </c>
      <c r="F2242" s="661" t="s">
        <v>2622</v>
      </c>
      <c r="G2242" s="661" t="s">
        <v>2684</v>
      </c>
      <c r="H2242" s="661" t="s">
        <v>579</v>
      </c>
      <c r="I2242" s="661" t="s">
        <v>3825</v>
      </c>
      <c r="J2242" s="661" t="s">
        <v>3826</v>
      </c>
      <c r="K2242" s="661" t="s">
        <v>3827</v>
      </c>
      <c r="L2242" s="662">
        <v>350</v>
      </c>
      <c r="M2242" s="662">
        <v>350</v>
      </c>
      <c r="N2242" s="661">
        <v>1</v>
      </c>
      <c r="O2242" s="742">
        <v>1</v>
      </c>
      <c r="P2242" s="662">
        <v>350</v>
      </c>
      <c r="Q2242" s="677">
        <v>1</v>
      </c>
      <c r="R2242" s="661">
        <v>1</v>
      </c>
      <c r="S2242" s="677">
        <v>1</v>
      </c>
      <c r="T2242" s="742">
        <v>1</v>
      </c>
      <c r="U2242" s="700">
        <v>1</v>
      </c>
    </row>
    <row r="2243" spans="1:21" ht="14.4" customHeight="1" x14ac:dyDescent="0.3">
      <c r="A2243" s="660">
        <v>11</v>
      </c>
      <c r="B2243" s="661" t="s">
        <v>578</v>
      </c>
      <c r="C2243" s="661">
        <v>89301112</v>
      </c>
      <c r="D2243" s="740" t="s">
        <v>4351</v>
      </c>
      <c r="E2243" s="741" t="s">
        <v>2648</v>
      </c>
      <c r="F2243" s="661" t="s">
        <v>2622</v>
      </c>
      <c r="G2243" s="661" t="s">
        <v>2684</v>
      </c>
      <c r="H2243" s="661" t="s">
        <v>579</v>
      </c>
      <c r="I2243" s="661" t="s">
        <v>3331</v>
      </c>
      <c r="J2243" s="661" t="s">
        <v>3332</v>
      </c>
      <c r="K2243" s="661" t="s">
        <v>3333</v>
      </c>
      <c r="L2243" s="662">
        <v>250</v>
      </c>
      <c r="M2243" s="662">
        <v>250</v>
      </c>
      <c r="N2243" s="661">
        <v>1</v>
      </c>
      <c r="O2243" s="742">
        <v>1</v>
      </c>
      <c r="P2243" s="662">
        <v>250</v>
      </c>
      <c r="Q2243" s="677">
        <v>1</v>
      </c>
      <c r="R2243" s="661">
        <v>1</v>
      </c>
      <c r="S2243" s="677">
        <v>1</v>
      </c>
      <c r="T2243" s="742">
        <v>1</v>
      </c>
      <c r="U2243" s="700">
        <v>1</v>
      </c>
    </row>
    <row r="2244" spans="1:21" ht="14.4" customHeight="1" x14ac:dyDescent="0.3">
      <c r="A2244" s="660">
        <v>11</v>
      </c>
      <c r="B2244" s="661" t="s">
        <v>578</v>
      </c>
      <c r="C2244" s="661">
        <v>89301112</v>
      </c>
      <c r="D2244" s="740" t="s">
        <v>4351</v>
      </c>
      <c r="E2244" s="741" t="s">
        <v>2648</v>
      </c>
      <c r="F2244" s="661" t="s">
        <v>2622</v>
      </c>
      <c r="G2244" s="661" t="s">
        <v>2818</v>
      </c>
      <c r="H2244" s="661" t="s">
        <v>579</v>
      </c>
      <c r="I2244" s="661" t="s">
        <v>4340</v>
      </c>
      <c r="J2244" s="661" t="s">
        <v>4341</v>
      </c>
      <c r="K2244" s="661" t="s">
        <v>4342</v>
      </c>
      <c r="L2244" s="662">
        <v>3500</v>
      </c>
      <c r="M2244" s="662">
        <v>3500</v>
      </c>
      <c r="N2244" s="661">
        <v>1</v>
      </c>
      <c r="O2244" s="742">
        <v>1</v>
      </c>
      <c r="P2244" s="662"/>
      <c r="Q2244" s="677">
        <v>0</v>
      </c>
      <c r="R2244" s="661"/>
      <c r="S2244" s="677">
        <v>0</v>
      </c>
      <c r="T2244" s="742"/>
      <c r="U2244" s="700">
        <v>0</v>
      </c>
    </row>
    <row r="2245" spans="1:21" ht="14.4" customHeight="1" x14ac:dyDescent="0.3">
      <c r="A2245" s="660">
        <v>11</v>
      </c>
      <c r="B2245" s="661" t="s">
        <v>578</v>
      </c>
      <c r="C2245" s="661">
        <v>89301112</v>
      </c>
      <c r="D2245" s="740" t="s">
        <v>4351</v>
      </c>
      <c r="E2245" s="741" t="s">
        <v>2648</v>
      </c>
      <c r="F2245" s="661" t="s">
        <v>2622</v>
      </c>
      <c r="G2245" s="661" t="s">
        <v>2724</v>
      </c>
      <c r="H2245" s="661" t="s">
        <v>579</v>
      </c>
      <c r="I2245" s="661" t="s">
        <v>2678</v>
      </c>
      <c r="J2245" s="661" t="s">
        <v>2679</v>
      </c>
      <c r="K2245" s="661" t="s">
        <v>2680</v>
      </c>
      <c r="L2245" s="662">
        <v>200</v>
      </c>
      <c r="M2245" s="662">
        <v>10400</v>
      </c>
      <c r="N2245" s="661">
        <v>52</v>
      </c>
      <c r="O2245" s="742">
        <v>26</v>
      </c>
      <c r="P2245" s="662">
        <v>8400</v>
      </c>
      <c r="Q2245" s="677">
        <v>0.80769230769230771</v>
      </c>
      <c r="R2245" s="661">
        <v>42</v>
      </c>
      <c r="S2245" s="677">
        <v>0.80769230769230771</v>
      </c>
      <c r="T2245" s="742">
        <v>21</v>
      </c>
      <c r="U2245" s="700">
        <v>0.80769230769230771</v>
      </c>
    </row>
    <row r="2246" spans="1:21" ht="14.4" customHeight="1" x14ac:dyDescent="0.3">
      <c r="A2246" s="660">
        <v>11</v>
      </c>
      <c r="B2246" s="661" t="s">
        <v>578</v>
      </c>
      <c r="C2246" s="661">
        <v>89301112</v>
      </c>
      <c r="D2246" s="740" t="s">
        <v>4351</v>
      </c>
      <c r="E2246" s="741" t="s">
        <v>2648</v>
      </c>
      <c r="F2246" s="661" t="s">
        <v>2622</v>
      </c>
      <c r="G2246" s="661" t="s">
        <v>2724</v>
      </c>
      <c r="H2246" s="661" t="s">
        <v>579</v>
      </c>
      <c r="I2246" s="661" t="s">
        <v>2681</v>
      </c>
      <c r="J2246" s="661" t="s">
        <v>2682</v>
      </c>
      <c r="K2246" s="661" t="s">
        <v>2683</v>
      </c>
      <c r="L2246" s="662">
        <v>278.75</v>
      </c>
      <c r="M2246" s="662">
        <v>4738.75</v>
      </c>
      <c r="N2246" s="661">
        <v>17</v>
      </c>
      <c r="O2246" s="742">
        <v>9</v>
      </c>
      <c r="P2246" s="662">
        <v>4738.75</v>
      </c>
      <c r="Q2246" s="677">
        <v>1</v>
      </c>
      <c r="R2246" s="661">
        <v>17</v>
      </c>
      <c r="S2246" s="677">
        <v>1</v>
      </c>
      <c r="T2246" s="742">
        <v>9</v>
      </c>
      <c r="U2246" s="700">
        <v>1</v>
      </c>
    </row>
    <row r="2247" spans="1:21" ht="14.4" customHeight="1" x14ac:dyDescent="0.3">
      <c r="A2247" s="660">
        <v>11</v>
      </c>
      <c r="B2247" s="661" t="s">
        <v>578</v>
      </c>
      <c r="C2247" s="661">
        <v>89301112</v>
      </c>
      <c r="D2247" s="740" t="s">
        <v>4351</v>
      </c>
      <c r="E2247" s="741" t="s">
        <v>2649</v>
      </c>
      <c r="F2247" s="661" t="s">
        <v>2621</v>
      </c>
      <c r="G2247" s="661" t="s">
        <v>2654</v>
      </c>
      <c r="H2247" s="661" t="s">
        <v>579</v>
      </c>
      <c r="I2247" s="661" t="s">
        <v>2936</v>
      </c>
      <c r="J2247" s="661" t="s">
        <v>2937</v>
      </c>
      <c r="K2247" s="661" t="s">
        <v>2492</v>
      </c>
      <c r="L2247" s="662">
        <v>156.86000000000001</v>
      </c>
      <c r="M2247" s="662">
        <v>156.86000000000001</v>
      </c>
      <c r="N2247" s="661">
        <v>1</v>
      </c>
      <c r="O2247" s="742">
        <v>1</v>
      </c>
      <c r="P2247" s="662"/>
      <c r="Q2247" s="677">
        <v>0</v>
      </c>
      <c r="R2247" s="661"/>
      <c r="S2247" s="677">
        <v>0</v>
      </c>
      <c r="T2247" s="742"/>
      <c r="U2247" s="700">
        <v>0</v>
      </c>
    </row>
    <row r="2248" spans="1:21" ht="14.4" customHeight="1" x14ac:dyDescent="0.3">
      <c r="A2248" s="660">
        <v>11</v>
      </c>
      <c r="B2248" s="661" t="s">
        <v>578</v>
      </c>
      <c r="C2248" s="661">
        <v>89301112</v>
      </c>
      <c r="D2248" s="740" t="s">
        <v>4351</v>
      </c>
      <c r="E2248" s="741" t="s">
        <v>2649</v>
      </c>
      <c r="F2248" s="661" t="s">
        <v>2621</v>
      </c>
      <c r="G2248" s="661" t="s">
        <v>2654</v>
      </c>
      <c r="H2248" s="661" t="s">
        <v>579</v>
      </c>
      <c r="I2248" s="661" t="s">
        <v>1210</v>
      </c>
      <c r="J2248" s="661" t="s">
        <v>2491</v>
      </c>
      <c r="K2248" s="661" t="s">
        <v>2492</v>
      </c>
      <c r="L2248" s="662">
        <v>156.86000000000001</v>
      </c>
      <c r="M2248" s="662">
        <v>313.72000000000003</v>
      </c>
      <c r="N2248" s="661">
        <v>2</v>
      </c>
      <c r="O2248" s="742">
        <v>2</v>
      </c>
      <c r="P2248" s="662">
        <v>156.86000000000001</v>
      </c>
      <c r="Q2248" s="677">
        <v>0.5</v>
      </c>
      <c r="R2248" s="661">
        <v>1</v>
      </c>
      <c r="S2248" s="677">
        <v>0.5</v>
      </c>
      <c r="T2248" s="742">
        <v>1</v>
      </c>
      <c r="U2248" s="700">
        <v>0.5</v>
      </c>
    </row>
    <row r="2249" spans="1:21" ht="14.4" customHeight="1" x14ac:dyDescent="0.3">
      <c r="A2249" s="660">
        <v>11</v>
      </c>
      <c r="B2249" s="661" t="s">
        <v>578</v>
      </c>
      <c r="C2249" s="661">
        <v>89301112</v>
      </c>
      <c r="D2249" s="740" t="s">
        <v>4351</v>
      </c>
      <c r="E2249" s="741" t="s">
        <v>2649</v>
      </c>
      <c r="F2249" s="661" t="s">
        <v>2621</v>
      </c>
      <c r="G2249" s="661" t="s">
        <v>2654</v>
      </c>
      <c r="H2249" s="661" t="s">
        <v>579</v>
      </c>
      <c r="I2249" s="661" t="s">
        <v>2938</v>
      </c>
      <c r="J2249" s="661" t="s">
        <v>2939</v>
      </c>
      <c r="K2249" s="661" t="s">
        <v>2940</v>
      </c>
      <c r="L2249" s="662">
        <v>151.61000000000001</v>
      </c>
      <c r="M2249" s="662">
        <v>303.22000000000003</v>
      </c>
      <c r="N2249" s="661">
        <v>2</v>
      </c>
      <c r="O2249" s="742">
        <v>2</v>
      </c>
      <c r="P2249" s="662">
        <v>151.61000000000001</v>
      </c>
      <c r="Q2249" s="677">
        <v>0.5</v>
      </c>
      <c r="R2249" s="661">
        <v>1</v>
      </c>
      <c r="S2249" s="677">
        <v>0.5</v>
      </c>
      <c r="T2249" s="742">
        <v>1</v>
      </c>
      <c r="U2249" s="700">
        <v>0.5</v>
      </c>
    </row>
    <row r="2250" spans="1:21" ht="14.4" customHeight="1" x14ac:dyDescent="0.3">
      <c r="A2250" s="660">
        <v>11</v>
      </c>
      <c r="B2250" s="661" t="s">
        <v>578</v>
      </c>
      <c r="C2250" s="661">
        <v>89301112</v>
      </c>
      <c r="D2250" s="740" t="s">
        <v>4351</v>
      </c>
      <c r="E2250" s="741" t="s">
        <v>2649</v>
      </c>
      <c r="F2250" s="661" t="s">
        <v>2621</v>
      </c>
      <c r="G2250" s="661" t="s">
        <v>3088</v>
      </c>
      <c r="H2250" s="661" t="s">
        <v>579</v>
      </c>
      <c r="I2250" s="661" t="s">
        <v>3485</v>
      </c>
      <c r="J2250" s="661" t="s">
        <v>3090</v>
      </c>
      <c r="K2250" s="661" t="s">
        <v>3486</v>
      </c>
      <c r="L2250" s="662">
        <v>83.48</v>
      </c>
      <c r="M2250" s="662">
        <v>83.48</v>
      </c>
      <c r="N2250" s="661">
        <v>1</v>
      </c>
      <c r="O2250" s="742">
        <v>1</v>
      </c>
      <c r="P2250" s="662"/>
      <c r="Q2250" s="677">
        <v>0</v>
      </c>
      <c r="R2250" s="661"/>
      <c r="S2250" s="677">
        <v>0</v>
      </c>
      <c r="T2250" s="742"/>
      <c r="U2250" s="700">
        <v>0</v>
      </c>
    </row>
    <row r="2251" spans="1:21" ht="14.4" customHeight="1" x14ac:dyDescent="0.3">
      <c r="A2251" s="660">
        <v>11</v>
      </c>
      <c r="B2251" s="661" t="s">
        <v>578</v>
      </c>
      <c r="C2251" s="661">
        <v>89301112</v>
      </c>
      <c r="D2251" s="740" t="s">
        <v>4351</v>
      </c>
      <c r="E2251" s="741" t="s">
        <v>2649</v>
      </c>
      <c r="F2251" s="661" t="s">
        <v>2621</v>
      </c>
      <c r="G2251" s="661" t="s">
        <v>3088</v>
      </c>
      <c r="H2251" s="661" t="s">
        <v>579</v>
      </c>
      <c r="I2251" s="661" t="s">
        <v>3089</v>
      </c>
      <c r="J2251" s="661" t="s">
        <v>3090</v>
      </c>
      <c r="K2251" s="661" t="s">
        <v>3091</v>
      </c>
      <c r="L2251" s="662">
        <v>166.97</v>
      </c>
      <c r="M2251" s="662">
        <v>1168.79</v>
      </c>
      <c r="N2251" s="661">
        <v>7</v>
      </c>
      <c r="O2251" s="742">
        <v>4</v>
      </c>
      <c r="P2251" s="662">
        <v>500.90999999999997</v>
      </c>
      <c r="Q2251" s="677">
        <v>0.42857142857142855</v>
      </c>
      <c r="R2251" s="661">
        <v>3</v>
      </c>
      <c r="S2251" s="677">
        <v>0.42857142857142855</v>
      </c>
      <c r="T2251" s="742">
        <v>1</v>
      </c>
      <c r="U2251" s="700">
        <v>0.25</v>
      </c>
    </row>
    <row r="2252" spans="1:21" ht="14.4" customHeight="1" x14ac:dyDescent="0.3">
      <c r="A2252" s="660">
        <v>11</v>
      </c>
      <c r="B2252" s="661" t="s">
        <v>578</v>
      </c>
      <c r="C2252" s="661">
        <v>89301112</v>
      </c>
      <c r="D2252" s="740" t="s">
        <v>4351</v>
      </c>
      <c r="E2252" s="741" t="s">
        <v>2649</v>
      </c>
      <c r="F2252" s="661" t="s">
        <v>2621</v>
      </c>
      <c r="G2252" s="661" t="s">
        <v>2946</v>
      </c>
      <c r="H2252" s="661" t="s">
        <v>579</v>
      </c>
      <c r="I2252" s="661" t="s">
        <v>2947</v>
      </c>
      <c r="J2252" s="661" t="s">
        <v>2948</v>
      </c>
      <c r="K2252" s="661" t="s">
        <v>2949</v>
      </c>
      <c r="L2252" s="662">
        <v>83.48</v>
      </c>
      <c r="M2252" s="662">
        <v>166.96</v>
      </c>
      <c r="N2252" s="661">
        <v>2</v>
      </c>
      <c r="O2252" s="742">
        <v>2</v>
      </c>
      <c r="P2252" s="662">
        <v>83.48</v>
      </c>
      <c r="Q2252" s="677">
        <v>0.5</v>
      </c>
      <c r="R2252" s="661">
        <v>1</v>
      </c>
      <c r="S2252" s="677">
        <v>0.5</v>
      </c>
      <c r="T2252" s="742">
        <v>1</v>
      </c>
      <c r="U2252" s="700">
        <v>0.5</v>
      </c>
    </row>
    <row r="2253" spans="1:21" ht="14.4" customHeight="1" x14ac:dyDescent="0.3">
      <c r="A2253" s="660">
        <v>11</v>
      </c>
      <c r="B2253" s="661" t="s">
        <v>578</v>
      </c>
      <c r="C2253" s="661">
        <v>89301112</v>
      </c>
      <c r="D2253" s="740" t="s">
        <v>4351</v>
      </c>
      <c r="E2253" s="741" t="s">
        <v>2649</v>
      </c>
      <c r="F2253" s="661" t="s">
        <v>2621</v>
      </c>
      <c r="G2253" s="661" t="s">
        <v>2824</v>
      </c>
      <c r="H2253" s="661" t="s">
        <v>579</v>
      </c>
      <c r="I2253" s="661" t="s">
        <v>2961</v>
      </c>
      <c r="J2253" s="661" t="s">
        <v>2962</v>
      </c>
      <c r="K2253" s="661" t="s">
        <v>2963</v>
      </c>
      <c r="L2253" s="662">
        <v>93.96</v>
      </c>
      <c r="M2253" s="662">
        <v>93.96</v>
      </c>
      <c r="N2253" s="661">
        <v>1</v>
      </c>
      <c r="O2253" s="742">
        <v>1</v>
      </c>
      <c r="P2253" s="662"/>
      <c r="Q2253" s="677">
        <v>0</v>
      </c>
      <c r="R2253" s="661"/>
      <c r="S2253" s="677">
        <v>0</v>
      </c>
      <c r="T2253" s="742"/>
      <c r="U2253" s="700">
        <v>0</v>
      </c>
    </row>
    <row r="2254" spans="1:21" ht="14.4" customHeight="1" x14ac:dyDescent="0.3">
      <c r="A2254" s="660">
        <v>11</v>
      </c>
      <c r="B2254" s="661" t="s">
        <v>578</v>
      </c>
      <c r="C2254" s="661">
        <v>89301112</v>
      </c>
      <c r="D2254" s="740" t="s">
        <v>4351</v>
      </c>
      <c r="E2254" s="741" t="s">
        <v>2649</v>
      </c>
      <c r="F2254" s="661" t="s">
        <v>2621</v>
      </c>
      <c r="G2254" s="661" t="s">
        <v>2824</v>
      </c>
      <c r="H2254" s="661" t="s">
        <v>579</v>
      </c>
      <c r="I2254" s="661" t="s">
        <v>3104</v>
      </c>
      <c r="J2254" s="661" t="s">
        <v>3102</v>
      </c>
      <c r="K2254" s="661" t="s">
        <v>3105</v>
      </c>
      <c r="L2254" s="662">
        <v>79.400000000000006</v>
      </c>
      <c r="M2254" s="662">
        <v>79.400000000000006</v>
      </c>
      <c r="N2254" s="661">
        <v>1</v>
      </c>
      <c r="O2254" s="742">
        <v>1</v>
      </c>
      <c r="P2254" s="662">
        <v>79.400000000000006</v>
      </c>
      <c r="Q2254" s="677">
        <v>1</v>
      </c>
      <c r="R2254" s="661">
        <v>1</v>
      </c>
      <c r="S2254" s="677">
        <v>1</v>
      </c>
      <c r="T2254" s="742">
        <v>1</v>
      </c>
      <c r="U2254" s="700">
        <v>1</v>
      </c>
    </row>
    <row r="2255" spans="1:21" ht="14.4" customHeight="1" x14ac:dyDescent="0.3">
      <c r="A2255" s="660">
        <v>11</v>
      </c>
      <c r="B2255" s="661" t="s">
        <v>578</v>
      </c>
      <c r="C2255" s="661">
        <v>89301112</v>
      </c>
      <c r="D2255" s="740" t="s">
        <v>4351</v>
      </c>
      <c r="E2255" s="741" t="s">
        <v>2649</v>
      </c>
      <c r="F2255" s="661" t="s">
        <v>2621</v>
      </c>
      <c r="G2255" s="661" t="s">
        <v>2740</v>
      </c>
      <c r="H2255" s="661" t="s">
        <v>579</v>
      </c>
      <c r="I2255" s="661" t="s">
        <v>820</v>
      </c>
      <c r="J2255" s="661" t="s">
        <v>683</v>
      </c>
      <c r="K2255" s="661" t="s">
        <v>2741</v>
      </c>
      <c r="L2255" s="662">
        <v>57.65</v>
      </c>
      <c r="M2255" s="662">
        <v>57.65</v>
      </c>
      <c r="N2255" s="661">
        <v>1</v>
      </c>
      <c r="O2255" s="742">
        <v>0.5</v>
      </c>
      <c r="P2255" s="662">
        <v>57.65</v>
      </c>
      <c r="Q2255" s="677">
        <v>1</v>
      </c>
      <c r="R2255" s="661">
        <v>1</v>
      </c>
      <c r="S2255" s="677">
        <v>1</v>
      </c>
      <c r="T2255" s="742">
        <v>0.5</v>
      </c>
      <c r="U2255" s="700">
        <v>1</v>
      </c>
    </row>
    <row r="2256" spans="1:21" ht="14.4" customHeight="1" x14ac:dyDescent="0.3">
      <c r="A2256" s="660">
        <v>11</v>
      </c>
      <c r="B2256" s="661" t="s">
        <v>578</v>
      </c>
      <c r="C2256" s="661">
        <v>89301112</v>
      </c>
      <c r="D2256" s="740" t="s">
        <v>4351</v>
      </c>
      <c r="E2256" s="741" t="s">
        <v>2649</v>
      </c>
      <c r="F2256" s="661" t="s">
        <v>2621</v>
      </c>
      <c r="G2256" s="661" t="s">
        <v>2659</v>
      </c>
      <c r="H2256" s="661" t="s">
        <v>579</v>
      </c>
      <c r="I2256" s="661" t="s">
        <v>1752</v>
      </c>
      <c r="J2256" s="661" t="s">
        <v>2660</v>
      </c>
      <c r="K2256" s="661" t="s">
        <v>2661</v>
      </c>
      <c r="L2256" s="662">
        <v>33.36</v>
      </c>
      <c r="M2256" s="662">
        <v>33.36</v>
      </c>
      <c r="N2256" s="661">
        <v>1</v>
      </c>
      <c r="O2256" s="742">
        <v>1</v>
      </c>
      <c r="P2256" s="662">
        <v>33.36</v>
      </c>
      <c r="Q2256" s="677">
        <v>1</v>
      </c>
      <c r="R2256" s="661">
        <v>1</v>
      </c>
      <c r="S2256" s="677">
        <v>1</v>
      </c>
      <c r="T2256" s="742">
        <v>1</v>
      </c>
      <c r="U2256" s="700">
        <v>1</v>
      </c>
    </row>
    <row r="2257" spans="1:21" ht="14.4" customHeight="1" x14ac:dyDescent="0.3">
      <c r="A2257" s="660">
        <v>11</v>
      </c>
      <c r="B2257" s="661" t="s">
        <v>578</v>
      </c>
      <c r="C2257" s="661">
        <v>89301112</v>
      </c>
      <c r="D2257" s="740" t="s">
        <v>4351</v>
      </c>
      <c r="E2257" s="741" t="s">
        <v>2649</v>
      </c>
      <c r="F2257" s="661" t="s">
        <v>2621</v>
      </c>
      <c r="G2257" s="661" t="s">
        <v>2881</v>
      </c>
      <c r="H2257" s="661" t="s">
        <v>579</v>
      </c>
      <c r="I2257" s="661" t="s">
        <v>4343</v>
      </c>
      <c r="J2257" s="661" t="s">
        <v>4344</v>
      </c>
      <c r="K2257" s="661" t="s">
        <v>4345</v>
      </c>
      <c r="L2257" s="662">
        <v>0</v>
      </c>
      <c r="M2257" s="662">
        <v>0</v>
      </c>
      <c r="N2257" s="661">
        <v>1</v>
      </c>
      <c r="O2257" s="742">
        <v>1</v>
      </c>
      <c r="P2257" s="662"/>
      <c r="Q2257" s="677"/>
      <c r="R2257" s="661"/>
      <c r="S2257" s="677">
        <v>0</v>
      </c>
      <c r="T2257" s="742"/>
      <c r="U2257" s="700">
        <v>0</v>
      </c>
    </row>
    <row r="2258" spans="1:21" ht="14.4" customHeight="1" x14ac:dyDescent="0.3">
      <c r="A2258" s="660">
        <v>11</v>
      </c>
      <c r="B2258" s="661" t="s">
        <v>578</v>
      </c>
      <c r="C2258" s="661">
        <v>89301112</v>
      </c>
      <c r="D2258" s="740" t="s">
        <v>4351</v>
      </c>
      <c r="E2258" s="741" t="s">
        <v>2649</v>
      </c>
      <c r="F2258" s="661" t="s">
        <v>2621</v>
      </c>
      <c r="G2258" s="661" t="s">
        <v>2881</v>
      </c>
      <c r="H2258" s="661" t="s">
        <v>579</v>
      </c>
      <c r="I2258" s="661" t="s">
        <v>2978</v>
      </c>
      <c r="J2258" s="661" t="s">
        <v>2883</v>
      </c>
      <c r="K2258" s="661" t="s">
        <v>2979</v>
      </c>
      <c r="L2258" s="662">
        <v>166.97</v>
      </c>
      <c r="M2258" s="662">
        <v>166.97</v>
      </c>
      <c r="N2258" s="661">
        <v>1</v>
      </c>
      <c r="O2258" s="742"/>
      <c r="P2258" s="662">
        <v>166.97</v>
      </c>
      <c r="Q2258" s="677">
        <v>1</v>
      </c>
      <c r="R2258" s="661">
        <v>1</v>
      </c>
      <c r="S2258" s="677">
        <v>1</v>
      </c>
      <c r="T2258" s="742"/>
      <c r="U2258" s="700"/>
    </row>
    <row r="2259" spans="1:21" ht="14.4" customHeight="1" x14ac:dyDescent="0.3">
      <c r="A2259" s="660">
        <v>11</v>
      </c>
      <c r="B2259" s="661" t="s">
        <v>578</v>
      </c>
      <c r="C2259" s="661">
        <v>89301112</v>
      </c>
      <c r="D2259" s="740" t="s">
        <v>4351</v>
      </c>
      <c r="E2259" s="741" t="s">
        <v>2649</v>
      </c>
      <c r="F2259" s="661" t="s">
        <v>2621</v>
      </c>
      <c r="G2259" s="661" t="s">
        <v>3111</v>
      </c>
      <c r="H2259" s="661" t="s">
        <v>579</v>
      </c>
      <c r="I2259" s="661" t="s">
        <v>4346</v>
      </c>
      <c r="J2259" s="661" t="s">
        <v>4347</v>
      </c>
      <c r="K2259" s="661" t="s">
        <v>859</v>
      </c>
      <c r="L2259" s="662">
        <v>0</v>
      </c>
      <c r="M2259" s="662">
        <v>0</v>
      </c>
      <c r="N2259" s="661">
        <v>1</v>
      </c>
      <c r="O2259" s="742">
        <v>1</v>
      </c>
      <c r="P2259" s="662"/>
      <c r="Q2259" s="677"/>
      <c r="R2259" s="661"/>
      <c r="S2259" s="677">
        <v>0</v>
      </c>
      <c r="T2259" s="742"/>
      <c r="U2259" s="700">
        <v>0</v>
      </c>
    </row>
    <row r="2260" spans="1:21" ht="14.4" customHeight="1" x14ac:dyDescent="0.3">
      <c r="A2260" s="660">
        <v>11</v>
      </c>
      <c r="B2260" s="661" t="s">
        <v>578</v>
      </c>
      <c r="C2260" s="661">
        <v>89301112</v>
      </c>
      <c r="D2260" s="740" t="s">
        <v>4351</v>
      </c>
      <c r="E2260" s="741" t="s">
        <v>2649</v>
      </c>
      <c r="F2260" s="661" t="s">
        <v>2621</v>
      </c>
      <c r="G2260" s="661" t="s">
        <v>3111</v>
      </c>
      <c r="H2260" s="661" t="s">
        <v>579</v>
      </c>
      <c r="I2260" s="661" t="s">
        <v>4348</v>
      </c>
      <c r="J2260" s="661" t="s">
        <v>4347</v>
      </c>
      <c r="K2260" s="661" t="s">
        <v>4349</v>
      </c>
      <c r="L2260" s="662">
        <v>0</v>
      </c>
      <c r="M2260" s="662">
        <v>0</v>
      </c>
      <c r="N2260" s="661">
        <v>1</v>
      </c>
      <c r="O2260" s="742">
        <v>1</v>
      </c>
      <c r="P2260" s="662"/>
      <c r="Q2260" s="677"/>
      <c r="R2260" s="661"/>
      <c r="S2260" s="677">
        <v>0</v>
      </c>
      <c r="T2260" s="742"/>
      <c r="U2260" s="700">
        <v>0</v>
      </c>
    </row>
    <row r="2261" spans="1:21" ht="14.4" customHeight="1" x14ac:dyDescent="0.3">
      <c r="A2261" s="660">
        <v>11</v>
      </c>
      <c r="B2261" s="661" t="s">
        <v>578</v>
      </c>
      <c r="C2261" s="661">
        <v>89301112</v>
      </c>
      <c r="D2261" s="740" t="s">
        <v>4351</v>
      </c>
      <c r="E2261" s="741" t="s">
        <v>2649</v>
      </c>
      <c r="F2261" s="661" t="s">
        <v>2621</v>
      </c>
      <c r="G2261" s="661" t="s">
        <v>2729</v>
      </c>
      <c r="H2261" s="661" t="s">
        <v>579</v>
      </c>
      <c r="I2261" s="661" t="s">
        <v>1417</v>
      </c>
      <c r="J2261" s="661" t="s">
        <v>1418</v>
      </c>
      <c r="K2261" s="661" t="s">
        <v>3406</v>
      </c>
      <c r="L2261" s="662">
        <v>31.84</v>
      </c>
      <c r="M2261" s="662">
        <v>31.84</v>
      </c>
      <c r="N2261" s="661">
        <v>1</v>
      </c>
      <c r="O2261" s="742">
        <v>1</v>
      </c>
      <c r="P2261" s="662"/>
      <c r="Q2261" s="677">
        <v>0</v>
      </c>
      <c r="R2261" s="661"/>
      <c r="S2261" s="677">
        <v>0</v>
      </c>
      <c r="T2261" s="742"/>
      <c r="U2261" s="700">
        <v>0</v>
      </c>
    </row>
    <row r="2262" spans="1:21" ht="14.4" customHeight="1" x14ac:dyDescent="0.3">
      <c r="A2262" s="660">
        <v>11</v>
      </c>
      <c r="B2262" s="661" t="s">
        <v>578</v>
      </c>
      <c r="C2262" s="661">
        <v>89301112</v>
      </c>
      <c r="D2262" s="740" t="s">
        <v>4351</v>
      </c>
      <c r="E2262" s="741" t="s">
        <v>2649</v>
      </c>
      <c r="F2262" s="661" t="s">
        <v>2621</v>
      </c>
      <c r="G2262" s="661" t="s">
        <v>2662</v>
      </c>
      <c r="H2262" s="661" t="s">
        <v>579</v>
      </c>
      <c r="I2262" s="661" t="s">
        <v>839</v>
      </c>
      <c r="J2262" s="661" t="s">
        <v>840</v>
      </c>
      <c r="K2262" s="661" t="s">
        <v>2663</v>
      </c>
      <c r="L2262" s="662">
        <v>0</v>
      </c>
      <c r="M2262" s="662">
        <v>0</v>
      </c>
      <c r="N2262" s="661">
        <v>2</v>
      </c>
      <c r="O2262" s="742">
        <v>0.5</v>
      </c>
      <c r="P2262" s="662">
        <v>0</v>
      </c>
      <c r="Q2262" s="677"/>
      <c r="R2262" s="661">
        <v>2</v>
      </c>
      <c r="S2262" s="677">
        <v>1</v>
      </c>
      <c r="T2262" s="742">
        <v>0.5</v>
      </c>
      <c r="U2262" s="700">
        <v>1</v>
      </c>
    </row>
    <row r="2263" spans="1:21" ht="14.4" customHeight="1" x14ac:dyDescent="0.3">
      <c r="A2263" s="660">
        <v>11</v>
      </c>
      <c r="B2263" s="661" t="s">
        <v>578</v>
      </c>
      <c r="C2263" s="661">
        <v>89301112</v>
      </c>
      <c r="D2263" s="740" t="s">
        <v>4351</v>
      </c>
      <c r="E2263" s="741" t="s">
        <v>2649</v>
      </c>
      <c r="F2263" s="661" t="s">
        <v>2621</v>
      </c>
      <c r="G2263" s="661" t="s">
        <v>4227</v>
      </c>
      <c r="H2263" s="661" t="s">
        <v>579</v>
      </c>
      <c r="I2263" s="661" t="s">
        <v>747</v>
      </c>
      <c r="J2263" s="661" t="s">
        <v>748</v>
      </c>
      <c r="K2263" s="661" t="s">
        <v>4229</v>
      </c>
      <c r="L2263" s="662">
        <v>0</v>
      </c>
      <c r="M2263" s="662">
        <v>0</v>
      </c>
      <c r="N2263" s="661">
        <v>1</v>
      </c>
      <c r="O2263" s="742">
        <v>1</v>
      </c>
      <c r="P2263" s="662"/>
      <c r="Q2263" s="677"/>
      <c r="R2263" s="661"/>
      <c r="S2263" s="677">
        <v>0</v>
      </c>
      <c r="T2263" s="742"/>
      <c r="U2263" s="700">
        <v>0</v>
      </c>
    </row>
    <row r="2264" spans="1:21" ht="14.4" customHeight="1" x14ac:dyDescent="0.3">
      <c r="A2264" s="660">
        <v>11</v>
      </c>
      <c r="B2264" s="661" t="s">
        <v>578</v>
      </c>
      <c r="C2264" s="661">
        <v>89301112</v>
      </c>
      <c r="D2264" s="740" t="s">
        <v>4351</v>
      </c>
      <c r="E2264" s="741" t="s">
        <v>2649</v>
      </c>
      <c r="F2264" s="661" t="s">
        <v>2621</v>
      </c>
      <c r="G2264" s="661" t="s">
        <v>2984</v>
      </c>
      <c r="H2264" s="661" t="s">
        <v>579</v>
      </c>
      <c r="I2264" s="661" t="s">
        <v>2985</v>
      </c>
      <c r="J2264" s="661" t="s">
        <v>2986</v>
      </c>
      <c r="K2264" s="661" t="s">
        <v>2958</v>
      </c>
      <c r="L2264" s="662">
        <v>77.08</v>
      </c>
      <c r="M2264" s="662">
        <v>77.08</v>
      </c>
      <c r="N2264" s="661">
        <v>1</v>
      </c>
      <c r="O2264" s="742">
        <v>1</v>
      </c>
      <c r="P2264" s="662">
        <v>77.08</v>
      </c>
      <c r="Q2264" s="677">
        <v>1</v>
      </c>
      <c r="R2264" s="661">
        <v>1</v>
      </c>
      <c r="S2264" s="677">
        <v>1</v>
      </c>
      <c r="T2264" s="742">
        <v>1</v>
      </c>
      <c r="U2264" s="700">
        <v>1</v>
      </c>
    </row>
    <row r="2265" spans="1:21" ht="14.4" customHeight="1" x14ac:dyDescent="0.3">
      <c r="A2265" s="660">
        <v>11</v>
      </c>
      <c r="B2265" s="661" t="s">
        <v>578</v>
      </c>
      <c r="C2265" s="661">
        <v>89301112</v>
      </c>
      <c r="D2265" s="740" t="s">
        <v>4351</v>
      </c>
      <c r="E2265" s="741" t="s">
        <v>2649</v>
      </c>
      <c r="F2265" s="661" t="s">
        <v>2621</v>
      </c>
      <c r="G2265" s="661" t="s">
        <v>2997</v>
      </c>
      <c r="H2265" s="661" t="s">
        <v>1059</v>
      </c>
      <c r="I2265" s="661" t="s">
        <v>2998</v>
      </c>
      <c r="J2265" s="661" t="s">
        <v>1548</v>
      </c>
      <c r="K2265" s="661" t="s">
        <v>2999</v>
      </c>
      <c r="L2265" s="662">
        <v>119.11</v>
      </c>
      <c r="M2265" s="662">
        <v>119.11</v>
      </c>
      <c r="N2265" s="661">
        <v>1</v>
      </c>
      <c r="O2265" s="742">
        <v>1</v>
      </c>
      <c r="P2265" s="662"/>
      <c r="Q2265" s="677">
        <v>0</v>
      </c>
      <c r="R2265" s="661"/>
      <c r="S2265" s="677">
        <v>0</v>
      </c>
      <c r="T2265" s="742"/>
      <c r="U2265" s="700">
        <v>0</v>
      </c>
    </row>
    <row r="2266" spans="1:21" ht="14.4" customHeight="1" x14ac:dyDescent="0.3">
      <c r="A2266" s="660">
        <v>11</v>
      </c>
      <c r="B2266" s="661" t="s">
        <v>578</v>
      </c>
      <c r="C2266" s="661">
        <v>89301112</v>
      </c>
      <c r="D2266" s="740" t="s">
        <v>4351</v>
      </c>
      <c r="E2266" s="741" t="s">
        <v>2649</v>
      </c>
      <c r="F2266" s="661" t="s">
        <v>2621</v>
      </c>
      <c r="G2266" s="661" t="s">
        <v>2997</v>
      </c>
      <c r="H2266" s="661" t="s">
        <v>1059</v>
      </c>
      <c r="I2266" s="661" t="s">
        <v>2998</v>
      </c>
      <c r="J2266" s="661" t="s">
        <v>1548</v>
      </c>
      <c r="K2266" s="661" t="s">
        <v>2999</v>
      </c>
      <c r="L2266" s="662">
        <v>101.24</v>
      </c>
      <c r="M2266" s="662">
        <v>101.24</v>
      </c>
      <c r="N2266" s="661">
        <v>1</v>
      </c>
      <c r="O2266" s="742">
        <v>1</v>
      </c>
      <c r="P2266" s="662"/>
      <c r="Q2266" s="677">
        <v>0</v>
      </c>
      <c r="R2266" s="661"/>
      <c r="S2266" s="677">
        <v>0</v>
      </c>
      <c r="T2266" s="742"/>
      <c r="U2266" s="700">
        <v>0</v>
      </c>
    </row>
    <row r="2267" spans="1:21" ht="14.4" customHeight="1" x14ac:dyDescent="0.3">
      <c r="A2267" s="660">
        <v>11</v>
      </c>
      <c r="B2267" s="661" t="s">
        <v>578</v>
      </c>
      <c r="C2267" s="661">
        <v>89301112</v>
      </c>
      <c r="D2267" s="740" t="s">
        <v>4351</v>
      </c>
      <c r="E2267" s="741" t="s">
        <v>2649</v>
      </c>
      <c r="F2267" s="661" t="s">
        <v>2621</v>
      </c>
      <c r="G2267" s="661" t="s">
        <v>2997</v>
      </c>
      <c r="H2267" s="661" t="s">
        <v>1059</v>
      </c>
      <c r="I2267" s="661" t="s">
        <v>4237</v>
      </c>
      <c r="J2267" s="661" t="s">
        <v>1548</v>
      </c>
      <c r="K2267" s="661" t="s">
        <v>3280</v>
      </c>
      <c r="L2267" s="662">
        <v>0</v>
      </c>
      <c r="M2267" s="662">
        <v>0</v>
      </c>
      <c r="N2267" s="661">
        <v>1</v>
      </c>
      <c r="O2267" s="742">
        <v>1</v>
      </c>
      <c r="P2267" s="662"/>
      <c r="Q2267" s="677"/>
      <c r="R2267" s="661"/>
      <c r="S2267" s="677">
        <v>0</v>
      </c>
      <c r="T2267" s="742"/>
      <c r="U2267" s="700">
        <v>0</v>
      </c>
    </row>
    <row r="2268" spans="1:21" ht="14.4" customHeight="1" x14ac:dyDescent="0.3">
      <c r="A2268" s="660">
        <v>11</v>
      </c>
      <c r="B2268" s="661" t="s">
        <v>578</v>
      </c>
      <c r="C2268" s="661">
        <v>89301112</v>
      </c>
      <c r="D2268" s="740" t="s">
        <v>4351</v>
      </c>
      <c r="E2268" s="741" t="s">
        <v>2649</v>
      </c>
      <c r="F2268" s="661" t="s">
        <v>2621</v>
      </c>
      <c r="G2268" s="661" t="s">
        <v>2997</v>
      </c>
      <c r="H2268" s="661" t="s">
        <v>1059</v>
      </c>
      <c r="I2268" s="661" t="s">
        <v>1547</v>
      </c>
      <c r="J2268" s="661" t="s">
        <v>1548</v>
      </c>
      <c r="K2268" s="661" t="s">
        <v>2547</v>
      </c>
      <c r="L2268" s="662">
        <v>128.84</v>
      </c>
      <c r="M2268" s="662">
        <v>128.84</v>
      </c>
      <c r="N2268" s="661">
        <v>1</v>
      </c>
      <c r="O2268" s="742">
        <v>1</v>
      </c>
      <c r="P2268" s="662">
        <v>128.84</v>
      </c>
      <c r="Q2268" s="677">
        <v>1</v>
      </c>
      <c r="R2268" s="661">
        <v>1</v>
      </c>
      <c r="S2268" s="677">
        <v>1</v>
      </c>
      <c r="T2268" s="742">
        <v>1</v>
      </c>
      <c r="U2268" s="700">
        <v>1</v>
      </c>
    </row>
    <row r="2269" spans="1:21" ht="14.4" customHeight="1" x14ac:dyDescent="0.3">
      <c r="A2269" s="660">
        <v>11</v>
      </c>
      <c r="B2269" s="661" t="s">
        <v>578</v>
      </c>
      <c r="C2269" s="661">
        <v>89301112</v>
      </c>
      <c r="D2269" s="740" t="s">
        <v>4351</v>
      </c>
      <c r="E2269" s="741" t="s">
        <v>2649</v>
      </c>
      <c r="F2269" s="661" t="s">
        <v>2621</v>
      </c>
      <c r="G2269" s="661" t="s">
        <v>2667</v>
      </c>
      <c r="H2269" s="661" t="s">
        <v>1059</v>
      </c>
      <c r="I2269" s="661" t="s">
        <v>1173</v>
      </c>
      <c r="J2269" s="661" t="s">
        <v>1078</v>
      </c>
      <c r="K2269" s="661" t="s">
        <v>1174</v>
      </c>
      <c r="L2269" s="662">
        <v>625.29</v>
      </c>
      <c r="M2269" s="662">
        <v>625.29</v>
      </c>
      <c r="N2269" s="661">
        <v>1</v>
      </c>
      <c r="O2269" s="742">
        <v>1</v>
      </c>
      <c r="P2269" s="662"/>
      <c r="Q2269" s="677">
        <v>0</v>
      </c>
      <c r="R2269" s="661"/>
      <c r="S2269" s="677">
        <v>0</v>
      </c>
      <c r="T2269" s="742"/>
      <c r="U2269" s="700">
        <v>0</v>
      </c>
    </row>
    <row r="2270" spans="1:21" ht="14.4" customHeight="1" x14ac:dyDescent="0.3">
      <c r="A2270" s="660">
        <v>11</v>
      </c>
      <c r="B2270" s="661" t="s">
        <v>578</v>
      </c>
      <c r="C2270" s="661">
        <v>89301112</v>
      </c>
      <c r="D2270" s="740" t="s">
        <v>4351</v>
      </c>
      <c r="E2270" s="741" t="s">
        <v>2649</v>
      </c>
      <c r="F2270" s="661" t="s">
        <v>2621</v>
      </c>
      <c r="G2270" s="661" t="s">
        <v>2667</v>
      </c>
      <c r="H2270" s="661" t="s">
        <v>1059</v>
      </c>
      <c r="I2270" s="661" t="s">
        <v>1077</v>
      </c>
      <c r="J2270" s="661" t="s">
        <v>1078</v>
      </c>
      <c r="K2270" s="661" t="s">
        <v>1079</v>
      </c>
      <c r="L2270" s="662">
        <v>937.93</v>
      </c>
      <c r="M2270" s="662">
        <v>10317.230000000001</v>
      </c>
      <c r="N2270" s="661">
        <v>11</v>
      </c>
      <c r="O2270" s="742">
        <v>8</v>
      </c>
      <c r="P2270" s="662">
        <v>9379.3000000000011</v>
      </c>
      <c r="Q2270" s="677">
        <v>0.90909090909090906</v>
      </c>
      <c r="R2270" s="661">
        <v>10</v>
      </c>
      <c r="S2270" s="677">
        <v>0.90909090909090906</v>
      </c>
      <c r="T2270" s="742">
        <v>7</v>
      </c>
      <c r="U2270" s="700">
        <v>0.875</v>
      </c>
    </row>
    <row r="2271" spans="1:21" ht="14.4" customHeight="1" x14ac:dyDescent="0.3">
      <c r="A2271" s="660">
        <v>11</v>
      </c>
      <c r="B2271" s="661" t="s">
        <v>578</v>
      </c>
      <c r="C2271" s="661">
        <v>89301112</v>
      </c>
      <c r="D2271" s="740" t="s">
        <v>4351</v>
      </c>
      <c r="E2271" s="741" t="s">
        <v>2649</v>
      </c>
      <c r="F2271" s="661" t="s">
        <v>2621</v>
      </c>
      <c r="G2271" s="661" t="s">
        <v>2668</v>
      </c>
      <c r="H2271" s="661" t="s">
        <v>1059</v>
      </c>
      <c r="I2271" s="661" t="s">
        <v>1155</v>
      </c>
      <c r="J2271" s="661" t="s">
        <v>612</v>
      </c>
      <c r="K2271" s="661" t="s">
        <v>2505</v>
      </c>
      <c r="L2271" s="662">
        <v>29.78</v>
      </c>
      <c r="M2271" s="662">
        <v>29.78</v>
      </c>
      <c r="N2271" s="661">
        <v>1</v>
      </c>
      <c r="O2271" s="742">
        <v>1</v>
      </c>
      <c r="P2271" s="662"/>
      <c r="Q2271" s="677">
        <v>0</v>
      </c>
      <c r="R2271" s="661"/>
      <c r="S2271" s="677">
        <v>0</v>
      </c>
      <c r="T2271" s="742"/>
      <c r="U2271" s="700">
        <v>0</v>
      </c>
    </row>
    <row r="2272" spans="1:21" ht="14.4" customHeight="1" x14ac:dyDescent="0.3">
      <c r="A2272" s="660">
        <v>11</v>
      </c>
      <c r="B2272" s="661" t="s">
        <v>578</v>
      </c>
      <c r="C2272" s="661">
        <v>89301112</v>
      </c>
      <c r="D2272" s="740" t="s">
        <v>4351</v>
      </c>
      <c r="E2272" s="741" t="s">
        <v>2649</v>
      </c>
      <c r="F2272" s="661" t="s">
        <v>2621</v>
      </c>
      <c r="G2272" s="661" t="s">
        <v>2668</v>
      </c>
      <c r="H2272" s="661" t="s">
        <v>1059</v>
      </c>
      <c r="I2272" s="661" t="s">
        <v>1064</v>
      </c>
      <c r="J2272" s="661" t="s">
        <v>612</v>
      </c>
      <c r="K2272" s="661" t="s">
        <v>613</v>
      </c>
      <c r="L2272" s="662">
        <v>96.63</v>
      </c>
      <c r="M2272" s="662">
        <v>1159.56</v>
      </c>
      <c r="N2272" s="661">
        <v>12</v>
      </c>
      <c r="O2272" s="742">
        <v>2</v>
      </c>
      <c r="P2272" s="662">
        <v>96.63</v>
      </c>
      <c r="Q2272" s="677">
        <v>8.3333333333333329E-2</v>
      </c>
      <c r="R2272" s="661">
        <v>1</v>
      </c>
      <c r="S2272" s="677">
        <v>8.3333333333333329E-2</v>
      </c>
      <c r="T2272" s="742">
        <v>1</v>
      </c>
      <c r="U2272" s="700">
        <v>0.5</v>
      </c>
    </row>
    <row r="2273" spans="1:21" ht="14.4" customHeight="1" x14ac:dyDescent="0.3">
      <c r="A2273" s="660">
        <v>11</v>
      </c>
      <c r="B2273" s="661" t="s">
        <v>578</v>
      </c>
      <c r="C2273" s="661">
        <v>89301112</v>
      </c>
      <c r="D2273" s="740" t="s">
        <v>4351</v>
      </c>
      <c r="E2273" s="741" t="s">
        <v>2649</v>
      </c>
      <c r="F2273" s="661" t="s">
        <v>2621</v>
      </c>
      <c r="G2273" s="661" t="s">
        <v>2668</v>
      </c>
      <c r="H2273" s="661" t="s">
        <v>1059</v>
      </c>
      <c r="I2273" s="661" t="s">
        <v>1064</v>
      </c>
      <c r="J2273" s="661" t="s">
        <v>612</v>
      </c>
      <c r="K2273" s="661" t="s">
        <v>613</v>
      </c>
      <c r="L2273" s="662">
        <v>59.55</v>
      </c>
      <c r="M2273" s="662">
        <v>59.55</v>
      </c>
      <c r="N2273" s="661">
        <v>1</v>
      </c>
      <c r="O2273" s="742">
        <v>1</v>
      </c>
      <c r="P2273" s="662"/>
      <c r="Q2273" s="677">
        <v>0</v>
      </c>
      <c r="R2273" s="661"/>
      <c r="S2273" s="677">
        <v>0</v>
      </c>
      <c r="T2273" s="742"/>
      <c r="U2273" s="700">
        <v>0</v>
      </c>
    </row>
    <row r="2274" spans="1:21" ht="14.4" customHeight="1" x14ac:dyDescent="0.3">
      <c r="A2274" s="660">
        <v>11</v>
      </c>
      <c r="B2274" s="661" t="s">
        <v>578</v>
      </c>
      <c r="C2274" s="661">
        <v>89301112</v>
      </c>
      <c r="D2274" s="740" t="s">
        <v>4351</v>
      </c>
      <c r="E2274" s="741" t="s">
        <v>2649</v>
      </c>
      <c r="F2274" s="661" t="s">
        <v>2621</v>
      </c>
      <c r="G2274" s="661" t="s">
        <v>2668</v>
      </c>
      <c r="H2274" s="661" t="s">
        <v>1059</v>
      </c>
      <c r="I2274" s="661" t="s">
        <v>1064</v>
      </c>
      <c r="J2274" s="661" t="s">
        <v>612</v>
      </c>
      <c r="K2274" s="661" t="s">
        <v>613</v>
      </c>
      <c r="L2274" s="662">
        <v>50.62</v>
      </c>
      <c r="M2274" s="662">
        <v>556.81999999999994</v>
      </c>
      <c r="N2274" s="661">
        <v>11</v>
      </c>
      <c r="O2274" s="742">
        <v>1</v>
      </c>
      <c r="P2274" s="662"/>
      <c r="Q2274" s="677">
        <v>0</v>
      </c>
      <c r="R2274" s="661"/>
      <c r="S2274" s="677">
        <v>0</v>
      </c>
      <c r="T2274" s="742"/>
      <c r="U2274" s="700">
        <v>0</v>
      </c>
    </row>
    <row r="2275" spans="1:21" ht="14.4" customHeight="1" x14ac:dyDescent="0.3">
      <c r="A2275" s="660">
        <v>11</v>
      </c>
      <c r="B2275" s="661" t="s">
        <v>578</v>
      </c>
      <c r="C2275" s="661">
        <v>89301112</v>
      </c>
      <c r="D2275" s="740" t="s">
        <v>4351</v>
      </c>
      <c r="E2275" s="741" t="s">
        <v>2649</v>
      </c>
      <c r="F2275" s="661" t="s">
        <v>2621</v>
      </c>
      <c r="G2275" s="661" t="s">
        <v>2668</v>
      </c>
      <c r="H2275" s="661" t="s">
        <v>1059</v>
      </c>
      <c r="I2275" s="661" t="s">
        <v>3002</v>
      </c>
      <c r="J2275" s="661" t="s">
        <v>612</v>
      </c>
      <c r="K2275" s="661" t="s">
        <v>3003</v>
      </c>
      <c r="L2275" s="662">
        <v>193.26</v>
      </c>
      <c r="M2275" s="662">
        <v>193.26</v>
      </c>
      <c r="N2275" s="661">
        <v>1</v>
      </c>
      <c r="O2275" s="742">
        <v>1</v>
      </c>
      <c r="P2275" s="662"/>
      <c r="Q2275" s="677">
        <v>0</v>
      </c>
      <c r="R2275" s="661"/>
      <c r="S2275" s="677">
        <v>0</v>
      </c>
      <c r="T2275" s="742"/>
      <c r="U2275" s="700">
        <v>0</v>
      </c>
    </row>
    <row r="2276" spans="1:21" ht="14.4" customHeight="1" x14ac:dyDescent="0.3">
      <c r="A2276" s="660">
        <v>11</v>
      </c>
      <c r="B2276" s="661" t="s">
        <v>578</v>
      </c>
      <c r="C2276" s="661">
        <v>89301112</v>
      </c>
      <c r="D2276" s="740" t="s">
        <v>4351</v>
      </c>
      <c r="E2276" s="741" t="s">
        <v>2649</v>
      </c>
      <c r="F2276" s="661" t="s">
        <v>2621</v>
      </c>
      <c r="G2276" s="661" t="s">
        <v>2668</v>
      </c>
      <c r="H2276" s="661" t="s">
        <v>579</v>
      </c>
      <c r="I2276" s="661" t="s">
        <v>2177</v>
      </c>
      <c r="J2276" s="661" t="s">
        <v>612</v>
      </c>
      <c r="K2276" s="661" t="s">
        <v>2735</v>
      </c>
      <c r="L2276" s="662">
        <v>96.63</v>
      </c>
      <c r="M2276" s="662">
        <v>386.52</v>
      </c>
      <c r="N2276" s="661">
        <v>4</v>
      </c>
      <c r="O2276" s="742">
        <v>4</v>
      </c>
      <c r="P2276" s="662">
        <v>96.63</v>
      </c>
      <c r="Q2276" s="677">
        <v>0.25</v>
      </c>
      <c r="R2276" s="661">
        <v>1</v>
      </c>
      <c r="S2276" s="677">
        <v>0.25</v>
      </c>
      <c r="T2276" s="742">
        <v>1</v>
      </c>
      <c r="U2276" s="700">
        <v>0.25</v>
      </c>
    </row>
    <row r="2277" spans="1:21" ht="14.4" customHeight="1" x14ac:dyDescent="0.3">
      <c r="A2277" s="660">
        <v>11</v>
      </c>
      <c r="B2277" s="661" t="s">
        <v>578</v>
      </c>
      <c r="C2277" s="661">
        <v>89301112</v>
      </c>
      <c r="D2277" s="740" t="s">
        <v>4351</v>
      </c>
      <c r="E2277" s="741" t="s">
        <v>2649</v>
      </c>
      <c r="F2277" s="661" t="s">
        <v>2621</v>
      </c>
      <c r="G2277" s="661" t="s">
        <v>2668</v>
      </c>
      <c r="H2277" s="661" t="s">
        <v>579</v>
      </c>
      <c r="I2277" s="661" t="s">
        <v>2177</v>
      </c>
      <c r="J2277" s="661" t="s">
        <v>612</v>
      </c>
      <c r="K2277" s="661" t="s">
        <v>2735</v>
      </c>
      <c r="L2277" s="662">
        <v>59.55</v>
      </c>
      <c r="M2277" s="662">
        <v>59.55</v>
      </c>
      <c r="N2277" s="661">
        <v>1</v>
      </c>
      <c r="O2277" s="742">
        <v>1</v>
      </c>
      <c r="P2277" s="662">
        <v>59.55</v>
      </c>
      <c r="Q2277" s="677">
        <v>1</v>
      </c>
      <c r="R2277" s="661">
        <v>1</v>
      </c>
      <c r="S2277" s="677">
        <v>1</v>
      </c>
      <c r="T2277" s="742">
        <v>1</v>
      </c>
      <c r="U2277" s="700">
        <v>1</v>
      </c>
    </row>
    <row r="2278" spans="1:21" ht="14.4" customHeight="1" x14ac:dyDescent="0.3">
      <c r="A2278" s="660">
        <v>11</v>
      </c>
      <c r="B2278" s="661" t="s">
        <v>578</v>
      </c>
      <c r="C2278" s="661">
        <v>89301112</v>
      </c>
      <c r="D2278" s="740" t="s">
        <v>4351</v>
      </c>
      <c r="E2278" s="741" t="s">
        <v>2649</v>
      </c>
      <c r="F2278" s="661" t="s">
        <v>2621</v>
      </c>
      <c r="G2278" s="661" t="s">
        <v>2668</v>
      </c>
      <c r="H2278" s="661" t="s">
        <v>579</v>
      </c>
      <c r="I2278" s="661" t="s">
        <v>1313</v>
      </c>
      <c r="J2278" s="661" t="s">
        <v>612</v>
      </c>
      <c r="K2278" s="661" t="s">
        <v>2866</v>
      </c>
      <c r="L2278" s="662">
        <v>29.78</v>
      </c>
      <c r="M2278" s="662">
        <v>29.78</v>
      </c>
      <c r="N2278" s="661">
        <v>1</v>
      </c>
      <c r="O2278" s="742">
        <v>1</v>
      </c>
      <c r="P2278" s="662">
        <v>29.78</v>
      </c>
      <c r="Q2278" s="677">
        <v>1</v>
      </c>
      <c r="R2278" s="661">
        <v>1</v>
      </c>
      <c r="S2278" s="677">
        <v>1</v>
      </c>
      <c r="T2278" s="742">
        <v>1</v>
      </c>
      <c r="U2278" s="700">
        <v>1</v>
      </c>
    </row>
    <row r="2279" spans="1:21" ht="14.4" customHeight="1" x14ac:dyDescent="0.3">
      <c r="A2279" s="660">
        <v>11</v>
      </c>
      <c r="B2279" s="661" t="s">
        <v>578</v>
      </c>
      <c r="C2279" s="661">
        <v>89301112</v>
      </c>
      <c r="D2279" s="740" t="s">
        <v>4351</v>
      </c>
      <c r="E2279" s="741" t="s">
        <v>2649</v>
      </c>
      <c r="F2279" s="661" t="s">
        <v>2621</v>
      </c>
      <c r="G2279" s="661" t="s">
        <v>2674</v>
      </c>
      <c r="H2279" s="661" t="s">
        <v>579</v>
      </c>
      <c r="I2279" s="661" t="s">
        <v>736</v>
      </c>
      <c r="J2279" s="661" t="s">
        <v>2675</v>
      </c>
      <c r="K2279" s="661" t="s">
        <v>2676</v>
      </c>
      <c r="L2279" s="662">
        <v>0</v>
      </c>
      <c r="M2279" s="662">
        <v>0</v>
      </c>
      <c r="N2279" s="661">
        <v>2</v>
      </c>
      <c r="O2279" s="742">
        <v>1</v>
      </c>
      <c r="P2279" s="662">
        <v>0</v>
      </c>
      <c r="Q2279" s="677"/>
      <c r="R2279" s="661">
        <v>1</v>
      </c>
      <c r="S2279" s="677">
        <v>0.5</v>
      </c>
      <c r="T2279" s="742">
        <v>1</v>
      </c>
      <c r="U2279" s="700">
        <v>1</v>
      </c>
    </row>
    <row r="2280" spans="1:21" ht="14.4" customHeight="1" x14ac:dyDescent="0.3">
      <c r="A2280" s="660">
        <v>11</v>
      </c>
      <c r="B2280" s="661" t="s">
        <v>578</v>
      </c>
      <c r="C2280" s="661">
        <v>89301112</v>
      </c>
      <c r="D2280" s="740" t="s">
        <v>4351</v>
      </c>
      <c r="E2280" s="741" t="s">
        <v>2649</v>
      </c>
      <c r="F2280" s="661" t="s">
        <v>2622</v>
      </c>
      <c r="G2280" s="661" t="s">
        <v>2895</v>
      </c>
      <c r="H2280" s="661" t="s">
        <v>579</v>
      </c>
      <c r="I2280" s="661" t="s">
        <v>3033</v>
      </c>
      <c r="J2280" s="661" t="s">
        <v>3034</v>
      </c>
      <c r="K2280" s="661"/>
      <c r="L2280" s="662">
        <v>0</v>
      </c>
      <c r="M2280" s="662">
        <v>0</v>
      </c>
      <c r="N2280" s="661">
        <v>1</v>
      </c>
      <c r="O2280" s="742">
        <v>1</v>
      </c>
      <c r="P2280" s="662"/>
      <c r="Q2280" s="677"/>
      <c r="R2280" s="661"/>
      <c r="S2280" s="677">
        <v>0</v>
      </c>
      <c r="T2280" s="742"/>
      <c r="U2280" s="700">
        <v>0</v>
      </c>
    </row>
    <row r="2281" spans="1:21" ht="14.4" customHeight="1" x14ac:dyDescent="0.3">
      <c r="A2281" s="660">
        <v>11</v>
      </c>
      <c r="B2281" s="661" t="s">
        <v>578</v>
      </c>
      <c r="C2281" s="661">
        <v>89301112</v>
      </c>
      <c r="D2281" s="740" t="s">
        <v>4351</v>
      </c>
      <c r="E2281" s="741" t="s">
        <v>2649</v>
      </c>
      <c r="F2281" s="661" t="s">
        <v>2622</v>
      </c>
      <c r="G2281" s="661" t="s">
        <v>2895</v>
      </c>
      <c r="H2281" s="661" t="s">
        <v>579</v>
      </c>
      <c r="I2281" s="661" t="s">
        <v>2896</v>
      </c>
      <c r="J2281" s="661" t="s">
        <v>2897</v>
      </c>
      <c r="K2281" s="661" t="s">
        <v>2898</v>
      </c>
      <c r="L2281" s="662">
        <v>0</v>
      </c>
      <c r="M2281" s="662">
        <v>0</v>
      </c>
      <c r="N2281" s="661">
        <v>12</v>
      </c>
      <c r="O2281" s="742">
        <v>12</v>
      </c>
      <c r="P2281" s="662">
        <v>0</v>
      </c>
      <c r="Q2281" s="677"/>
      <c r="R2281" s="661">
        <v>1</v>
      </c>
      <c r="S2281" s="677">
        <v>8.3333333333333329E-2</v>
      </c>
      <c r="T2281" s="742">
        <v>1</v>
      </c>
      <c r="U2281" s="700">
        <v>8.3333333333333329E-2</v>
      </c>
    </row>
    <row r="2282" spans="1:21" ht="14.4" customHeight="1" x14ac:dyDescent="0.3">
      <c r="A2282" s="660">
        <v>11</v>
      </c>
      <c r="B2282" s="661" t="s">
        <v>578</v>
      </c>
      <c r="C2282" s="661">
        <v>89301112</v>
      </c>
      <c r="D2282" s="740" t="s">
        <v>4351</v>
      </c>
      <c r="E2282" s="741" t="s">
        <v>2649</v>
      </c>
      <c r="F2282" s="661" t="s">
        <v>2622</v>
      </c>
      <c r="G2282" s="661" t="s">
        <v>2899</v>
      </c>
      <c r="H2282" s="661" t="s">
        <v>579</v>
      </c>
      <c r="I2282" s="661" t="s">
        <v>2903</v>
      </c>
      <c r="J2282" s="661" t="s">
        <v>2904</v>
      </c>
      <c r="K2282" s="661" t="s">
        <v>2905</v>
      </c>
      <c r="L2282" s="662">
        <v>35.75</v>
      </c>
      <c r="M2282" s="662">
        <v>214.5</v>
      </c>
      <c r="N2282" s="661">
        <v>6</v>
      </c>
      <c r="O2282" s="742">
        <v>6</v>
      </c>
      <c r="P2282" s="662">
        <v>214.5</v>
      </c>
      <c r="Q2282" s="677">
        <v>1</v>
      </c>
      <c r="R2282" s="661">
        <v>6</v>
      </c>
      <c r="S2282" s="677">
        <v>1</v>
      </c>
      <c r="T2282" s="742">
        <v>6</v>
      </c>
      <c r="U2282" s="700">
        <v>1</v>
      </c>
    </row>
    <row r="2283" spans="1:21" ht="14.4" customHeight="1" x14ac:dyDescent="0.3">
      <c r="A2283" s="660">
        <v>11</v>
      </c>
      <c r="B2283" s="661" t="s">
        <v>578</v>
      </c>
      <c r="C2283" s="661">
        <v>89301112</v>
      </c>
      <c r="D2283" s="740" t="s">
        <v>4351</v>
      </c>
      <c r="E2283" s="741" t="s">
        <v>2649</v>
      </c>
      <c r="F2283" s="661" t="s">
        <v>2622</v>
      </c>
      <c r="G2283" s="661" t="s">
        <v>2677</v>
      </c>
      <c r="H2283" s="661" t="s">
        <v>579</v>
      </c>
      <c r="I2283" s="661" t="s">
        <v>2678</v>
      </c>
      <c r="J2283" s="661" t="s">
        <v>2679</v>
      </c>
      <c r="K2283" s="661" t="s">
        <v>2680</v>
      </c>
      <c r="L2283" s="662">
        <v>200</v>
      </c>
      <c r="M2283" s="662">
        <v>13000</v>
      </c>
      <c r="N2283" s="661">
        <v>65</v>
      </c>
      <c r="O2283" s="742">
        <v>33</v>
      </c>
      <c r="P2283" s="662">
        <v>12200</v>
      </c>
      <c r="Q2283" s="677">
        <v>0.93846153846153846</v>
      </c>
      <c r="R2283" s="661">
        <v>61</v>
      </c>
      <c r="S2283" s="677">
        <v>0.93846153846153846</v>
      </c>
      <c r="T2283" s="742">
        <v>31</v>
      </c>
      <c r="U2283" s="700">
        <v>0.93939393939393945</v>
      </c>
    </row>
    <row r="2284" spans="1:21" ht="14.4" customHeight="1" x14ac:dyDescent="0.3">
      <c r="A2284" s="660">
        <v>11</v>
      </c>
      <c r="B2284" s="661" t="s">
        <v>578</v>
      </c>
      <c r="C2284" s="661">
        <v>89301112</v>
      </c>
      <c r="D2284" s="740" t="s">
        <v>4351</v>
      </c>
      <c r="E2284" s="741" t="s">
        <v>2649</v>
      </c>
      <c r="F2284" s="661" t="s">
        <v>2622</v>
      </c>
      <c r="G2284" s="661" t="s">
        <v>2677</v>
      </c>
      <c r="H2284" s="661" t="s">
        <v>579</v>
      </c>
      <c r="I2284" s="661" t="s">
        <v>2681</v>
      </c>
      <c r="J2284" s="661" t="s">
        <v>2682</v>
      </c>
      <c r="K2284" s="661" t="s">
        <v>2683</v>
      </c>
      <c r="L2284" s="662">
        <v>278.75</v>
      </c>
      <c r="M2284" s="662">
        <v>5296.25</v>
      </c>
      <c r="N2284" s="661">
        <v>19</v>
      </c>
      <c r="O2284" s="742">
        <v>10</v>
      </c>
      <c r="P2284" s="662">
        <v>5296.25</v>
      </c>
      <c r="Q2284" s="677">
        <v>1</v>
      </c>
      <c r="R2284" s="661">
        <v>19</v>
      </c>
      <c r="S2284" s="677">
        <v>1</v>
      </c>
      <c r="T2284" s="742">
        <v>10</v>
      </c>
      <c r="U2284" s="700">
        <v>1</v>
      </c>
    </row>
    <row r="2285" spans="1:21" ht="14.4" customHeight="1" x14ac:dyDescent="0.3">
      <c r="A2285" s="660">
        <v>11</v>
      </c>
      <c r="B2285" s="661" t="s">
        <v>578</v>
      </c>
      <c r="C2285" s="661">
        <v>89301112</v>
      </c>
      <c r="D2285" s="740" t="s">
        <v>4351</v>
      </c>
      <c r="E2285" s="741" t="s">
        <v>2649</v>
      </c>
      <c r="F2285" s="661" t="s">
        <v>2622</v>
      </c>
      <c r="G2285" s="661" t="s">
        <v>2677</v>
      </c>
      <c r="H2285" s="661" t="s">
        <v>579</v>
      </c>
      <c r="I2285" s="661" t="s">
        <v>4183</v>
      </c>
      <c r="J2285" s="661" t="s">
        <v>4184</v>
      </c>
      <c r="K2285" s="661" t="s">
        <v>4185</v>
      </c>
      <c r="L2285" s="662">
        <v>296.48</v>
      </c>
      <c r="M2285" s="662">
        <v>592.96</v>
      </c>
      <c r="N2285" s="661">
        <v>2</v>
      </c>
      <c r="O2285" s="742">
        <v>1</v>
      </c>
      <c r="P2285" s="662"/>
      <c r="Q2285" s="677">
        <v>0</v>
      </c>
      <c r="R2285" s="661"/>
      <c r="S2285" s="677">
        <v>0</v>
      </c>
      <c r="T2285" s="742"/>
      <c r="U2285" s="700">
        <v>0</v>
      </c>
    </row>
    <row r="2286" spans="1:21" ht="14.4" customHeight="1" x14ac:dyDescent="0.3">
      <c r="A2286" s="660">
        <v>11</v>
      </c>
      <c r="B2286" s="661" t="s">
        <v>578</v>
      </c>
      <c r="C2286" s="661">
        <v>89301112</v>
      </c>
      <c r="D2286" s="740" t="s">
        <v>4351</v>
      </c>
      <c r="E2286" s="741" t="s">
        <v>2649</v>
      </c>
      <c r="F2286" s="661" t="s">
        <v>2622</v>
      </c>
      <c r="G2286" s="661" t="s">
        <v>2906</v>
      </c>
      <c r="H2286" s="661" t="s">
        <v>579</v>
      </c>
      <c r="I2286" s="661" t="s">
        <v>2910</v>
      </c>
      <c r="J2286" s="661" t="s">
        <v>2911</v>
      </c>
      <c r="K2286" s="661" t="s">
        <v>2912</v>
      </c>
      <c r="L2286" s="662">
        <v>553.15</v>
      </c>
      <c r="M2286" s="662">
        <v>3872.0499999999997</v>
      </c>
      <c r="N2286" s="661">
        <v>7</v>
      </c>
      <c r="O2286" s="742">
        <v>3</v>
      </c>
      <c r="P2286" s="662">
        <v>3872.0499999999997</v>
      </c>
      <c r="Q2286" s="677">
        <v>1</v>
      </c>
      <c r="R2286" s="661">
        <v>7</v>
      </c>
      <c r="S2286" s="677">
        <v>1</v>
      </c>
      <c r="T2286" s="742">
        <v>3</v>
      </c>
      <c r="U2286" s="700">
        <v>1</v>
      </c>
    </row>
    <row r="2287" spans="1:21" ht="14.4" customHeight="1" x14ac:dyDescent="0.3">
      <c r="A2287" s="660">
        <v>11</v>
      </c>
      <c r="B2287" s="661" t="s">
        <v>578</v>
      </c>
      <c r="C2287" s="661">
        <v>89301112</v>
      </c>
      <c r="D2287" s="740" t="s">
        <v>4351</v>
      </c>
      <c r="E2287" s="741" t="s">
        <v>2649</v>
      </c>
      <c r="F2287" s="661" t="s">
        <v>2622</v>
      </c>
      <c r="G2287" s="661" t="s">
        <v>2684</v>
      </c>
      <c r="H2287" s="661" t="s">
        <v>579</v>
      </c>
      <c r="I2287" s="661" t="s">
        <v>2717</v>
      </c>
      <c r="J2287" s="661" t="s">
        <v>2718</v>
      </c>
      <c r="K2287" s="661" t="s">
        <v>2719</v>
      </c>
      <c r="L2287" s="662">
        <v>350</v>
      </c>
      <c r="M2287" s="662">
        <v>350</v>
      </c>
      <c r="N2287" s="661">
        <v>1</v>
      </c>
      <c r="O2287" s="742">
        <v>1</v>
      </c>
      <c r="P2287" s="662">
        <v>350</v>
      </c>
      <c r="Q2287" s="677">
        <v>1</v>
      </c>
      <c r="R2287" s="661">
        <v>1</v>
      </c>
      <c r="S2287" s="677">
        <v>1</v>
      </c>
      <c r="T2287" s="742">
        <v>1</v>
      </c>
      <c r="U2287" s="700">
        <v>1</v>
      </c>
    </row>
    <row r="2288" spans="1:21" ht="14.4" customHeight="1" x14ac:dyDescent="0.3">
      <c r="A2288" s="660">
        <v>11</v>
      </c>
      <c r="B2288" s="661" t="s">
        <v>578</v>
      </c>
      <c r="C2288" s="661">
        <v>89301112</v>
      </c>
      <c r="D2288" s="740" t="s">
        <v>4351</v>
      </c>
      <c r="E2288" s="741" t="s">
        <v>2649</v>
      </c>
      <c r="F2288" s="661" t="s">
        <v>2622</v>
      </c>
      <c r="G2288" s="661" t="s">
        <v>2684</v>
      </c>
      <c r="H2288" s="661" t="s">
        <v>579</v>
      </c>
      <c r="I2288" s="661" t="s">
        <v>2691</v>
      </c>
      <c r="J2288" s="661" t="s">
        <v>2692</v>
      </c>
      <c r="K2288" s="661" t="s">
        <v>2693</v>
      </c>
      <c r="L2288" s="662">
        <v>500</v>
      </c>
      <c r="M2288" s="662">
        <v>500</v>
      </c>
      <c r="N2288" s="661">
        <v>1</v>
      </c>
      <c r="O2288" s="742">
        <v>1</v>
      </c>
      <c r="P2288" s="662">
        <v>500</v>
      </c>
      <c r="Q2288" s="677">
        <v>1</v>
      </c>
      <c r="R2288" s="661">
        <v>1</v>
      </c>
      <c r="S2288" s="677">
        <v>1</v>
      </c>
      <c r="T2288" s="742">
        <v>1</v>
      </c>
      <c r="U2288" s="700">
        <v>1</v>
      </c>
    </row>
    <row r="2289" spans="1:21" ht="14.4" customHeight="1" x14ac:dyDescent="0.3">
      <c r="A2289" s="660">
        <v>11</v>
      </c>
      <c r="B2289" s="661" t="s">
        <v>578</v>
      </c>
      <c r="C2289" s="661">
        <v>89301112</v>
      </c>
      <c r="D2289" s="740" t="s">
        <v>4351</v>
      </c>
      <c r="E2289" s="741" t="s">
        <v>2649</v>
      </c>
      <c r="F2289" s="661" t="s">
        <v>2622</v>
      </c>
      <c r="G2289" s="661" t="s">
        <v>2684</v>
      </c>
      <c r="H2289" s="661" t="s">
        <v>579</v>
      </c>
      <c r="I2289" s="661" t="s">
        <v>2916</v>
      </c>
      <c r="J2289" s="661" t="s">
        <v>2917</v>
      </c>
      <c r="K2289" s="661" t="s">
        <v>2918</v>
      </c>
      <c r="L2289" s="662">
        <v>350</v>
      </c>
      <c r="M2289" s="662">
        <v>350</v>
      </c>
      <c r="N2289" s="661">
        <v>1</v>
      </c>
      <c r="O2289" s="742">
        <v>1</v>
      </c>
      <c r="P2289" s="662">
        <v>350</v>
      </c>
      <c r="Q2289" s="677">
        <v>1</v>
      </c>
      <c r="R2289" s="661">
        <v>1</v>
      </c>
      <c r="S2289" s="677">
        <v>1</v>
      </c>
      <c r="T2289" s="742">
        <v>1</v>
      </c>
      <c r="U2289" s="700">
        <v>1</v>
      </c>
    </row>
    <row r="2290" spans="1:21" ht="14.4" customHeight="1" x14ac:dyDescent="0.3">
      <c r="A2290" s="660">
        <v>11</v>
      </c>
      <c r="B2290" s="661" t="s">
        <v>578</v>
      </c>
      <c r="C2290" s="661">
        <v>89301112</v>
      </c>
      <c r="D2290" s="740" t="s">
        <v>4351</v>
      </c>
      <c r="E2290" s="741" t="s">
        <v>2649</v>
      </c>
      <c r="F2290" s="661" t="s">
        <v>2622</v>
      </c>
      <c r="G2290" s="661" t="s">
        <v>2684</v>
      </c>
      <c r="H2290" s="661" t="s">
        <v>579</v>
      </c>
      <c r="I2290" s="661" t="s">
        <v>2694</v>
      </c>
      <c r="J2290" s="661" t="s">
        <v>2695</v>
      </c>
      <c r="K2290" s="661" t="s">
        <v>2696</v>
      </c>
      <c r="L2290" s="662">
        <v>999.46</v>
      </c>
      <c r="M2290" s="662">
        <v>999.46</v>
      </c>
      <c r="N2290" s="661">
        <v>1</v>
      </c>
      <c r="O2290" s="742">
        <v>1</v>
      </c>
      <c r="P2290" s="662">
        <v>999.46</v>
      </c>
      <c r="Q2290" s="677">
        <v>1</v>
      </c>
      <c r="R2290" s="661">
        <v>1</v>
      </c>
      <c r="S2290" s="677">
        <v>1</v>
      </c>
      <c r="T2290" s="742">
        <v>1</v>
      </c>
      <c r="U2290" s="700">
        <v>1</v>
      </c>
    </row>
    <row r="2291" spans="1:21" ht="14.4" customHeight="1" x14ac:dyDescent="0.3">
      <c r="A2291" s="660">
        <v>11</v>
      </c>
      <c r="B2291" s="661" t="s">
        <v>578</v>
      </c>
      <c r="C2291" s="661">
        <v>89301112</v>
      </c>
      <c r="D2291" s="740" t="s">
        <v>4351</v>
      </c>
      <c r="E2291" s="741" t="s">
        <v>2649</v>
      </c>
      <c r="F2291" s="661" t="s">
        <v>2622</v>
      </c>
      <c r="G2291" s="661" t="s">
        <v>2684</v>
      </c>
      <c r="H2291" s="661" t="s">
        <v>579</v>
      </c>
      <c r="I2291" s="661" t="s">
        <v>3800</v>
      </c>
      <c r="J2291" s="661" t="s">
        <v>2852</v>
      </c>
      <c r="K2291" s="661" t="s">
        <v>3801</v>
      </c>
      <c r="L2291" s="662">
        <v>50.5</v>
      </c>
      <c r="M2291" s="662">
        <v>50.5</v>
      </c>
      <c r="N2291" s="661">
        <v>1</v>
      </c>
      <c r="O2291" s="742">
        <v>1</v>
      </c>
      <c r="P2291" s="662">
        <v>50.5</v>
      </c>
      <c r="Q2291" s="677">
        <v>1</v>
      </c>
      <c r="R2291" s="661">
        <v>1</v>
      </c>
      <c r="S2291" s="677">
        <v>1</v>
      </c>
      <c r="T2291" s="742">
        <v>1</v>
      </c>
      <c r="U2291" s="700">
        <v>1</v>
      </c>
    </row>
    <row r="2292" spans="1:21" ht="14.4" customHeight="1" x14ac:dyDescent="0.3">
      <c r="A2292" s="660">
        <v>11</v>
      </c>
      <c r="B2292" s="661" t="s">
        <v>578</v>
      </c>
      <c r="C2292" s="661">
        <v>89301112</v>
      </c>
      <c r="D2292" s="740" t="s">
        <v>4351</v>
      </c>
      <c r="E2292" s="741" t="s">
        <v>2649</v>
      </c>
      <c r="F2292" s="661" t="s">
        <v>2622</v>
      </c>
      <c r="G2292" s="661" t="s">
        <v>2684</v>
      </c>
      <c r="H2292" s="661" t="s">
        <v>579</v>
      </c>
      <c r="I2292" s="661" t="s">
        <v>3065</v>
      </c>
      <c r="J2292" s="661" t="s">
        <v>3066</v>
      </c>
      <c r="K2292" s="661" t="s">
        <v>3067</v>
      </c>
      <c r="L2292" s="662">
        <v>700</v>
      </c>
      <c r="M2292" s="662">
        <v>700</v>
      </c>
      <c r="N2292" s="661">
        <v>1</v>
      </c>
      <c r="O2292" s="742">
        <v>1</v>
      </c>
      <c r="P2292" s="662">
        <v>700</v>
      </c>
      <c r="Q2292" s="677">
        <v>1</v>
      </c>
      <c r="R2292" s="661">
        <v>1</v>
      </c>
      <c r="S2292" s="677">
        <v>1</v>
      </c>
      <c r="T2292" s="742">
        <v>1</v>
      </c>
      <c r="U2292" s="700">
        <v>1</v>
      </c>
    </row>
    <row r="2293" spans="1:21" ht="14.4" customHeight="1" x14ac:dyDescent="0.3">
      <c r="A2293" s="660">
        <v>11</v>
      </c>
      <c r="B2293" s="661" t="s">
        <v>578</v>
      </c>
      <c r="C2293" s="661">
        <v>89301112</v>
      </c>
      <c r="D2293" s="740" t="s">
        <v>4351</v>
      </c>
      <c r="E2293" s="741" t="s">
        <v>2649</v>
      </c>
      <c r="F2293" s="661" t="s">
        <v>2622</v>
      </c>
      <c r="G2293" s="661" t="s">
        <v>2684</v>
      </c>
      <c r="H2293" s="661" t="s">
        <v>579</v>
      </c>
      <c r="I2293" s="661" t="s">
        <v>3068</v>
      </c>
      <c r="J2293" s="661" t="s">
        <v>3069</v>
      </c>
      <c r="K2293" s="661" t="s">
        <v>3070</v>
      </c>
      <c r="L2293" s="662">
        <v>180</v>
      </c>
      <c r="M2293" s="662">
        <v>360</v>
      </c>
      <c r="N2293" s="661">
        <v>2</v>
      </c>
      <c r="O2293" s="742">
        <v>2</v>
      </c>
      <c r="P2293" s="662">
        <v>360</v>
      </c>
      <c r="Q2293" s="677">
        <v>1</v>
      </c>
      <c r="R2293" s="661">
        <v>2</v>
      </c>
      <c r="S2293" s="677">
        <v>1</v>
      </c>
      <c r="T2293" s="742">
        <v>2</v>
      </c>
      <c r="U2293" s="700">
        <v>1</v>
      </c>
    </row>
    <row r="2294" spans="1:21" ht="14.4" customHeight="1" x14ac:dyDescent="0.3">
      <c r="A2294" s="660">
        <v>11</v>
      </c>
      <c r="B2294" s="661" t="s">
        <v>578</v>
      </c>
      <c r="C2294" s="661">
        <v>89301112</v>
      </c>
      <c r="D2294" s="740" t="s">
        <v>4351</v>
      </c>
      <c r="E2294" s="741" t="s">
        <v>2649</v>
      </c>
      <c r="F2294" s="661" t="s">
        <v>2622</v>
      </c>
      <c r="G2294" s="661" t="s">
        <v>2684</v>
      </c>
      <c r="H2294" s="661" t="s">
        <v>579</v>
      </c>
      <c r="I2294" s="661" t="s">
        <v>2854</v>
      </c>
      <c r="J2294" s="661" t="s">
        <v>2852</v>
      </c>
      <c r="K2294" s="661" t="s">
        <v>2855</v>
      </c>
      <c r="L2294" s="662">
        <v>58.5</v>
      </c>
      <c r="M2294" s="662">
        <v>58.5</v>
      </c>
      <c r="N2294" s="661">
        <v>1</v>
      </c>
      <c r="O2294" s="742">
        <v>1</v>
      </c>
      <c r="P2294" s="662"/>
      <c r="Q2294" s="677">
        <v>0</v>
      </c>
      <c r="R2294" s="661"/>
      <c r="S2294" s="677">
        <v>0</v>
      </c>
      <c r="T2294" s="742"/>
      <c r="U2294" s="700">
        <v>0</v>
      </c>
    </row>
    <row r="2295" spans="1:21" ht="14.4" customHeight="1" x14ac:dyDescent="0.3">
      <c r="A2295" s="660">
        <v>11</v>
      </c>
      <c r="B2295" s="661" t="s">
        <v>578</v>
      </c>
      <c r="C2295" s="661">
        <v>89301112</v>
      </c>
      <c r="D2295" s="740" t="s">
        <v>4351</v>
      </c>
      <c r="E2295" s="741" t="s">
        <v>2649</v>
      </c>
      <c r="F2295" s="661" t="s">
        <v>2622</v>
      </c>
      <c r="G2295" s="661" t="s">
        <v>2818</v>
      </c>
      <c r="H2295" s="661" t="s">
        <v>579</v>
      </c>
      <c r="I2295" s="661" t="s">
        <v>2726</v>
      </c>
      <c r="J2295" s="661" t="s">
        <v>2727</v>
      </c>
      <c r="K2295" s="661" t="s">
        <v>2728</v>
      </c>
      <c r="L2295" s="662">
        <v>0</v>
      </c>
      <c r="M2295" s="662">
        <v>0</v>
      </c>
      <c r="N2295" s="661">
        <v>1</v>
      </c>
      <c r="O2295" s="742">
        <v>1</v>
      </c>
      <c r="P2295" s="662"/>
      <c r="Q2295" s="677"/>
      <c r="R2295" s="661"/>
      <c r="S2295" s="677">
        <v>0</v>
      </c>
      <c r="T2295" s="742"/>
      <c r="U2295" s="700">
        <v>0</v>
      </c>
    </row>
    <row r="2296" spans="1:21" ht="14.4" customHeight="1" x14ac:dyDescent="0.3">
      <c r="A2296" s="660">
        <v>11</v>
      </c>
      <c r="B2296" s="661" t="s">
        <v>578</v>
      </c>
      <c r="C2296" s="661">
        <v>89301112</v>
      </c>
      <c r="D2296" s="740" t="s">
        <v>4351</v>
      </c>
      <c r="E2296" s="741" t="s">
        <v>2649</v>
      </c>
      <c r="F2296" s="661" t="s">
        <v>2622</v>
      </c>
      <c r="G2296" s="661" t="s">
        <v>2724</v>
      </c>
      <c r="H2296" s="661" t="s">
        <v>579</v>
      </c>
      <c r="I2296" s="661" t="s">
        <v>3047</v>
      </c>
      <c r="J2296" s="661" t="s">
        <v>3048</v>
      </c>
      <c r="K2296" s="661" t="s">
        <v>3049</v>
      </c>
      <c r="L2296" s="662">
        <v>130</v>
      </c>
      <c r="M2296" s="662">
        <v>130</v>
      </c>
      <c r="N2296" s="661">
        <v>1</v>
      </c>
      <c r="O2296" s="742">
        <v>1</v>
      </c>
      <c r="P2296" s="662">
        <v>130</v>
      </c>
      <c r="Q2296" s="677">
        <v>1</v>
      </c>
      <c r="R2296" s="661">
        <v>1</v>
      </c>
      <c r="S2296" s="677">
        <v>1</v>
      </c>
      <c r="T2296" s="742">
        <v>1</v>
      </c>
      <c r="U2296" s="700">
        <v>1</v>
      </c>
    </row>
    <row r="2297" spans="1:21" ht="14.4" customHeight="1" x14ac:dyDescent="0.3">
      <c r="A2297" s="660">
        <v>11</v>
      </c>
      <c r="B2297" s="661" t="s">
        <v>578</v>
      </c>
      <c r="C2297" s="661">
        <v>89301112</v>
      </c>
      <c r="D2297" s="740" t="s">
        <v>4351</v>
      </c>
      <c r="E2297" s="741" t="s">
        <v>2649</v>
      </c>
      <c r="F2297" s="661" t="s">
        <v>2622</v>
      </c>
      <c r="G2297" s="661" t="s">
        <v>2724</v>
      </c>
      <c r="H2297" s="661" t="s">
        <v>579</v>
      </c>
      <c r="I2297" s="661" t="s">
        <v>2678</v>
      </c>
      <c r="J2297" s="661" t="s">
        <v>2679</v>
      </c>
      <c r="K2297" s="661" t="s">
        <v>2680</v>
      </c>
      <c r="L2297" s="662">
        <v>200</v>
      </c>
      <c r="M2297" s="662">
        <v>10600</v>
      </c>
      <c r="N2297" s="661">
        <v>53</v>
      </c>
      <c r="O2297" s="742">
        <v>16</v>
      </c>
      <c r="P2297" s="662">
        <v>10600</v>
      </c>
      <c r="Q2297" s="677">
        <v>1</v>
      </c>
      <c r="R2297" s="661">
        <v>53</v>
      </c>
      <c r="S2297" s="677">
        <v>1</v>
      </c>
      <c r="T2297" s="742">
        <v>16</v>
      </c>
      <c r="U2297" s="700">
        <v>1</v>
      </c>
    </row>
    <row r="2298" spans="1:21" ht="14.4" customHeight="1" x14ac:dyDescent="0.3">
      <c r="A2298" s="660">
        <v>11</v>
      </c>
      <c r="B2298" s="661" t="s">
        <v>578</v>
      </c>
      <c r="C2298" s="661">
        <v>89301112</v>
      </c>
      <c r="D2298" s="740" t="s">
        <v>4351</v>
      </c>
      <c r="E2298" s="741" t="s">
        <v>2649</v>
      </c>
      <c r="F2298" s="661" t="s">
        <v>2622</v>
      </c>
      <c r="G2298" s="661" t="s">
        <v>2724</v>
      </c>
      <c r="H2298" s="661" t="s">
        <v>579</v>
      </c>
      <c r="I2298" s="661" t="s">
        <v>2681</v>
      </c>
      <c r="J2298" s="661" t="s">
        <v>2682</v>
      </c>
      <c r="K2298" s="661" t="s">
        <v>2683</v>
      </c>
      <c r="L2298" s="662">
        <v>278.75</v>
      </c>
      <c r="M2298" s="662">
        <v>2787.5</v>
      </c>
      <c r="N2298" s="661">
        <v>10</v>
      </c>
      <c r="O2298" s="742">
        <v>5</v>
      </c>
      <c r="P2298" s="662">
        <v>2787.5</v>
      </c>
      <c r="Q2298" s="677">
        <v>1</v>
      </c>
      <c r="R2298" s="661">
        <v>10</v>
      </c>
      <c r="S2298" s="677">
        <v>1</v>
      </c>
      <c r="T2298" s="742">
        <v>5</v>
      </c>
      <c r="U2298" s="700">
        <v>1</v>
      </c>
    </row>
    <row r="2299" spans="1:21" ht="14.4" customHeight="1" x14ac:dyDescent="0.3">
      <c r="A2299" s="660">
        <v>11</v>
      </c>
      <c r="B2299" s="661" t="s">
        <v>578</v>
      </c>
      <c r="C2299" s="661">
        <v>89301112</v>
      </c>
      <c r="D2299" s="740" t="s">
        <v>4351</v>
      </c>
      <c r="E2299" s="741" t="s">
        <v>2649</v>
      </c>
      <c r="F2299" s="661" t="s">
        <v>2622</v>
      </c>
      <c r="G2299" s="661" t="s">
        <v>2724</v>
      </c>
      <c r="H2299" s="661" t="s">
        <v>579</v>
      </c>
      <c r="I2299" s="661" t="s">
        <v>3664</v>
      </c>
      <c r="J2299" s="661" t="s">
        <v>3665</v>
      </c>
      <c r="K2299" s="661" t="s">
        <v>3666</v>
      </c>
      <c r="L2299" s="662">
        <v>130</v>
      </c>
      <c r="M2299" s="662">
        <v>130</v>
      </c>
      <c r="N2299" s="661">
        <v>1</v>
      </c>
      <c r="O2299" s="742">
        <v>1</v>
      </c>
      <c r="P2299" s="662">
        <v>130</v>
      </c>
      <c r="Q2299" s="677">
        <v>1</v>
      </c>
      <c r="R2299" s="661">
        <v>1</v>
      </c>
      <c r="S2299" s="677">
        <v>1</v>
      </c>
      <c r="T2299" s="742">
        <v>1</v>
      </c>
      <c r="U2299" s="700">
        <v>1</v>
      </c>
    </row>
    <row r="2300" spans="1:21" ht="14.4" customHeight="1" x14ac:dyDescent="0.3">
      <c r="A2300" s="660">
        <v>11</v>
      </c>
      <c r="B2300" s="661" t="s">
        <v>578</v>
      </c>
      <c r="C2300" s="661">
        <v>89301112</v>
      </c>
      <c r="D2300" s="740" t="s">
        <v>4351</v>
      </c>
      <c r="E2300" s="741" t="s">
        <v>2649</v>
      </c>
      <c r="F2300" s="661" t="s">
        <v>2622</v>
      </c>
      <c r="G2300" s="661" t="s">
        <v>3084</v>
      </c>
      <c r="H2300" s="661" t="s">
        <v>579</v>
      </c>
      <c r="I2300" s="661" t="s">
        <v>3346</v>
      </c>
      <c r="J2300" s="661" t="s">
        <v>3347</v>
      </c>
      <c r="K2300" s="661" t="s">
        <v>3348</v>
      </c>
      <c r="L2300" s="662">
        <v>995.67</v>
      </c>
      <c r="M2300" s="662">
        <v>995.67</v>
      </c>
      <c r="N2300" s="661">
        <v>1</v>
      </c>
      <c r="O2300" s="742">
        <v>1</v>
      </c>
      <c r="P2300" s="662"/>
      <c r="Q2300" s="677">
        <v>0</v>
      </c>
      <c r="R2300" s="661"/>
      <c r="S2300" s="677">
        <v>0</v>
      </c>
      <c r="T2300" s="742"/>
      <c r="U2300" s="700">
        <v>0</v>
      </c>
    </row>
    <row r="2301" spans="1:21" ht="14.4" customHeight="1" x14ac:dyDescent="0.3">
      <c r="A2301" s="660">
        <v>11</v>
      </c>
      <c r="B2301" s="661" t="s">
        <v>578</v>
      </c>
      <c r="C2301" s="661">
        <v>89301112</v>
      </c>
      <c r="D2301" s="740" t="s">
        <v>4351</v>
      </c>
      <c r="E2301" s="741" t="s">
        <v>2649</v>
      </c>
      <c r="F2301" s="661" t="s">
        <v>2622</v>
      </c>
      <c r="G2301" s="661" t="s">
        <v>3084</v>
      </c>
      <c r="H2301" s="661" t="s">
        <v>579</v>
      </c>
      <c r="I2301" s="661" t="s">
        <v>2910</v>
      </c>
      <c r="J2301" s="661" t="s">
        <v>2911</v>
      </c>
      <c r="K2301" s="661" t="s">
        <v>2912</v>
      </c>
      <c r="L2301" s="662">
        <v>553.15</v>
      </c>
      <c r="M2301" s="662">
        <v>1659.4499999999998</v>
      </c>
      <c r="N2301" s="661">
        <v>3</v>
      </c>
      <c r="O2301" s="742">
        <v>1</v>
      </c>
      <c r="P2301" s="662">
        <v>1659.4499999999998</v>
      </c>
      <c r="Q2301" s="677">
        <v>1</v>
      </c>
      <c r="R2301" s="661">
        <v>3</v>
      </c>
      <c r="S2301" s="677">
        <v>1</v>
      </c>
      <c r="T2301" s="742">
        <v>1</v>
      </c>
      <c r="U2301" s="700">
        <v>1</v>
      </c>
    </row>
    <row r="2302" spans="1:21" ht="14.4" customHeight="1" x14ac:dyDescent="0.3">
      <c r="A2302" s="660">
        <v>11</v>
      </c>
      <c r="B2302" s="661" t="s">
        <v>578</v>
      </c>
      <c r="C2302" s="661">
        <v>89301112</v>
      </c>
      <c r="D2302" s="740" t="s">
        <v>4351</v>
      </c>
      <c r="E2302" s="741" t="s">
        <v>2650</v>
      </c>
      <c r="F2302" s="661" t="s">
        <v>2621</v>
      </c>
      <c r="G2302" s="661" t="s">
        <v>3143</v>
      </c>
      <c r="H2302" s="661" t="s">
        <v>579</v>
      </c>
      <c r="I2302" s="661" t="s">
        <v>3287</v>
      </c>
      <c r="J2302" s="661" t="s">
        <v>3145</v>
      </c>
      <c r="K2302" s="661" t="s">
        <v>3288</v>
      </c>
      <c r="L2302" s="662">
        <v>65.89</v>
      </c>
      <c r="M2302" s="662">
        <v>65.89</v>
      </c>
      <c r="N2302" s="661">
        <v>1</v>
      </c>
      <c r="O2302" s="742">
        <v>1</v>
      </c>
      <c r="P2302" s="662">
        <v>65.89</v>
      </c>
      <c r="Q2302" s="677">
        <v>1</v>
      </c>
      <c r="R2302" s="661">
        <v>1</v>
      </c>
      <c r="S2302" s="677">
        <v>1</v>
      </c>
      <c r="T2302" s="742">
        <v>1</v>
      </c>
      <c r="U2302" s="700">
        <v>1</v>
      </c>
    </row>
    <row r="2303" spans="1:21" ht="14.4" customHeight="1" x14ac:dyDescent="0.3">
      <c r="A2303" s="660">
        <v>11</v>
      </c>
      <c r="B2303" s="661" t="s">
        <v>578</v>
      </c>
      <c r="C2303" s="661">
        <v>89301112</v>
      </c>
      <c r="D2303" s="740" t="s">
        <v>4351</v>
      </c>
      <c r="E2303" s="741" t="s">
        <v>2650</v>
      </c>
      <c r="F2303" s="661" t="s">
        <v>2622</v>
      </c>
      <c r="G2303" s="661" t="s">
        <v>2677</v>
      </c>
      <c r="H2303" s="661" t="s">
        <v>579</v>
      </c>
      <c r="I2303" s="661" t="s">
        <v>2681</v>
      </c>
      <c r="J2303" s="661" t="s">
        <v>2682</v>
      </c>
      <c r="K2303" s="661" t="s">
        <v>2683</v>
      </c>
      <c r="L2303" s="662">
        <v>278.75</v>
      </c>
      <c r="M2303" s="662">
        <v>1115</v>
      </c>
      <c r="N2303" s="661">
        <v>4</v>
      </c>
      <c r="O2303" s="742">
        <v>2</v>
      </c>
      <c r="P2303" s="662">
        <v>1115</v>
      </c>
      <c r="Q2303" s="677">
        <v>1</v>
      </c>
      <c r="R2303" s="661">
        <v>4</v>
      </c>
      <c r="S2303" s="677">
        <v>1</v>
      </c>
      <c r="T2303" s="742">
        <v>2</v>
      </c>
      <c r="U2303" s="700">
        <v>1</v>
      </c>
    </row>
    <row r="2304" spans="1:21" ht="14.4" customHeight="1" x14ac:dyDescent="0.3">
      <c r="A2304" s="660">
        <v>11</v>
      </c>
      <c r="B2304" s="661" t="s">
        <v>578</v>
      </c>
      <c r="C2304" s="661">
        <v>89301112</v>
      </c>
      <c r="D2304" s="740" t="s">
        <v>4351</v>
      </c>
      <c r="E2304" s="741" t="s">
        <v>2650</v>
      </c>
      <c r="F2304" s="661" t="s">
        <v>2622</v>
      </c>
      <c r="G2304" s="661" t="s">
        <v>2684</v>
      </c>
      <c r="H2304" s="661" t="s">
        <v>579</v>
      </c>
      <c r="I2304" s="661" t="s">
        <v>2697</v>
      </c>
      <c r="J2304" s="661" t="s">
        <v>2698</v>
      </c>
      <c r="K2304" s="661" t="s">
        <v>2699</v>
      </c>
      <c r="L2304" s="662">
        <v>971.25</v>
      </c>
      <c r="M2304" s="662">
        <v>971.25</v>
      </c>
      <c r="N2304" s="661">
        <v>1</v>
      </c>
      <c r="O2304" s="742">
        <v>1</v>
      </c>
      <c r="P2304" s="662">
        <v>971.25</v>
      </c>
      <c r="Q2304" s="677">
        <v>1</v>
      </c>
      <c r="R2304" s="661">
        <v>1</v>
      </c>
      <c r="S2304" s="677">
        <v>1</v>
      </c>
      <c r="T2304" s="742">
        <v>1</v>
      </c>
      <c r="U2304" s="700">
        <v>1</v>
      </c>
    </row>
    <row r="2305" spans="1:21" ht="14.4" customHeight="1" x14ac:dyDescent="0.3">
      <c r="A2305" s="660">
        <v>11</v>
      </c>
      <c r="B2305" s="661" t="s">
        <v>578</v>
      </c>
      <c r="C2305" s="661">
        <v>89301112</v>
      </c>
      <c r="D2305" s="740" t="s">
        <v>4351</v>
      </c>
      <c r="E2305" s="741" t="s">
        <v>2651</v>
      </c>
      <c r="F2305" s="661" t="s">
        <v>2622</v>
      </c>
      <c r="G2305" s="661" t="s">
        <v>2684</v>
      </c>
      <c r="H2305" s="661" t="s">
        <v>579</v>
      </c>
      <c r="I2305" s="661" t="s">
        <v>2688</v>
      </c>
      <c r="J2305" s="661" t="s">
        <v>2689</v>
      </c>
      <c r="K2305" s="661" t="s">
        <v>2690</v>
      </c>
      <c r="L2305" s="662">
        <v>1000</v>
      </c>
      <c r="M2305" s="662">
        <v>1000</v>
      </c>
      <c r="N2305" s="661">
        <v>1</v>
      </c>
      <c r="O2305" s="742">
        <v>1</v>
      </c>
      <c r="P2305" s="662">
        <v>1000</v>
      </c>
      <c r="Q2305" s="677">
        <v>1</v>
      </c>
      <c r="R2305" s="661">
        <v>1</v>
      </c>
      <c r="S2305" s="677">
        <v>1</v>
      </c>
      <c r="T2305" s="742">
        <v>1</v>
      </c>
      <c r="U2305" s="700">
        <v>1</v>
      </c>
    </row>
    <row r="2306" spans="1:21" ht="14.4" customHeight="1" x14ac:dyDescent="0.3">
      <c r="A2306" s="660">
        <v>11</v>
      </c>
      <c r="B2306" s="661" t="s">
        <v>578</v>
      </c>
      <c r="C2306" s="661">
        <v>89301112</v>
      </c>
      <c r="D2306" s="740" t="s">
        <v>4351</v>
      </c>
      <c r="E2306" s="741" t="s">
        <v>2652</v>
      </c>
      <c r="F2306" s="661" t="s">
        <v>2622</v>
      </c>
      <c r="G2306" s="661" t="s">
        <v>2684</v>
      </c>
      <c r="H2306" s="661" t="s">
        <v>579</v>
      </c>
      <c r="I2306" s="661" t="s">
        <v>2688</v>
      </c>
      <c r="J2306" s="661" t="s">
        <v>2689</v>
      </c>
      <c r="K2306" s="661" t="s">
        <v>2690</v>
      </c>
      <c r="L2306" s="662">
        <v>1000</v>
      </c>
      <c r="M2306" s="662">
        <v>1000</v>
      </c>
      <c r="N2306" s="661">
        <v>1</v>
      </c>
      <c r="O2306" s="742">
        <v>1</v>
      </c>
      <c r="P2306" s="662"/>
      <c r="Q2306" s="677">
        <v>0</v>
      </c>
      <c r="R2306" s="661"/>
      <c r="S2306" s="677">
        <v>0</v>
      </c>
      <c r="T2306" s="742"/>
      <c r="U2306" s="700">
        <v>0</v>
      </c>
    </row>
    <row r="2307" spans="1:21" ht="14.4" customHeight="1" x14ac:dyDescent="0.3">
      <c r="A2307" s="660">
        <v>11</v>
      </c>
      <c r="B2307" s="661" t="s">
        <v>578</v>
      </c>
      <c r="C2307" s="661">
        <v>89301112</v>
      </c>
      <c r="D2307" s="740" t="s">
        <v>4351</v>
      </c>
      <c r="E2307" s="741" t="s">
        <v>2652</v>
      </c>
      <c r="F2307" s="661" t="s">
        <v>2622</v>
      </c>
      <c r="G2307" s="661" t="s">
        <v>2720</v>
      </c>
      <c r="H2307" s="661" t="s">
        <v>579</v>
      </c>
      <c r="I2307" s="661" t="s">
        <v>2691</v>
      </c>
      <c r="J2307" s="661" t="s">
        <v>2692</v>
      </c>
      <c r="K2307" s="661" t="s">
        <v>2693</v>
      </c>
      <c r="L2307" s="662">
        <v>500</v>
      </c>
      <c r="M2307" s="662">
        <v>500</v>
      </c>
      <c r="N2307" s="661">
        <v>1</v>
      </c>
      <c r="O2307" s="742">
        <v>1</v>
      </c>
      <c r="P2307" s="662">
        <v>500</v>
      </c>
      <c r="Q2307" s="677">
        <v>1</v>
      </c>
      <c r="R2307" s="661">
        <v>1</v>
      </c>
      <c r="S2307" s="677">
        <v>1</v>
      </c>
      <c r="T2307" s="742">
        <v>1</v>
      </c>
      <c r="U2307" s="700">
        <v>1</v>
      </c>
    </row>
    <row r="2308" spans="1:21" ht="14.4" customHeight="1" x14ac:dyDescent="0.3">
      <c r="A2308" s="660">
        <v>11</v>
      </c>
      <c r="B2308" s="661" t="s">
        <v>578</v>
      </c>
      <c r="C2308" s="661">
        <v>89301114</v>
      </c>
      <c r="D2308" s="740" t="s">
        <v>4352</v>
      </c>
      <c r="E2308" s="741" t="s">
        <v>2631</v>
      </c>
      <c r="F2308" s="661" t="s">
        <v>2621</v>
      </c>
      <c r="G2308" s="661" t="s">
        <v>2654</v>
      </c>
      <c r="H2308" s="661" t="s">
        <v>579</v>
      </c>
      <c r="I2308" s="661" t="s">
        <v>1210</v>
      </c>
      <c r="J2308" s="661" t="s">
        <v>2491</v>
      </c>
      <c r="K2308" s="661" t="s">
        <v>2492</v>
      </c>
      <c r="L2308" s="662">
        <v>156.86000000000001</v>
      </c>
      <c r="M2308" s="662">
        <v>470.58000000000004</v>
      </c>
      <c r="N2308" s="661">
        <v>3</v>
      </c>
      <c r="O2308" s="742">
        <v>3</v>
      </c>
      <c r="P2308" s="662">
        <v>156.86000000000001</v>
      </c>
      <c r="Q2308" s="677">
        <v>0.33333333333333331</v>
      </c>
      <c r="R2308" s="661">
        <v>1</v>
      </c>
      <c r="S2308" s="677">
        <v>0.33333333333333331</v>
      </c>
      <c r="T2308" s="742">
        <v>1</v>
      </c>
      <c r="U2308" s="700">
        <v>0.33333333333333331</v>
      </c>
    </row>
    <row r="2309" spans="1:21" ht="14.4" customHeight="1" x14ac:dyDescent="0.3">
      <c r="A2309" s="660">
        <v>11</v>
      </c>
      <c r="B2309" s="661" t="s">
        <v>578</v>
      </c>
      <c r="C2309" s="661">
        <v>89301114</v>
      </c>
      <c r="D2309" s="740" t="s">
        <v>4352</v>
      </c>
      <c r="E2309" s="741" t="s">
        <v>2631</v>
      </c>
      <c r="F2309" s="661" t="s">
        <v>2621</v>
      </c>
      <c r="G2309" s="661" t="s">
        <v>2668</v>
      </c>
      <c r="H2309" s="661" t="s">
        <v>1059</v>
      </c>
      <c r="I2309" s="661" t="s">
        <v>3002</v>
      </c>
      <c r="J2309" s="661" t="s">
        <v>612</v>
      </c>
      <c r="K2309" s="661" t="s">
        <v>3003</v>
      </c>
      <c r="L2309" s="662">
        <v>193.26</v>
      </c>
      <c r="M2309" s="662">
        <v>193.26</v>
      </c>
      <c r="N2309" s="661">
        <v>1</v>
      </c>
      <c r="O2309" s="742">
        <v>1</v>
      </c>
      <c r="P2309" s="662"/>
      <c r="Q2309" s="677">
        <v>0</v>
      </c>
      <c r="R2309" s="661"/>
      <c r="S2309" s="677">
        <v>0</v>
      </c>
      <c r="T2309" s="742"/>
      <c r="U2309" s="700">
        <v>0</v>
      </c>
    </row>
    <row r="2310" spans="1:21" ht="14.4" customHeight="1" x14ac:dyDescent="0.3">
      <c r="A2310" s="660">
        <v>11</v>
      </c>
      <c r="B2310" s="661" t="s">
        <v>578</v>
      </c>
      <c r="C2310" s="661">
        <v>89301114</v>
      </c>
      <c r="D2310" s="740" t="s">
        <v>4352</v>
      </c>
      <c r="E2310" s="741" t="s">
        <v>2631</v>
      </c>
      <c r="F2310" s="661" t="s">
        <v>2622</v>
      </c>
      <c r="G2310" s="661" t="s">
        <v>2684</v>
      </c>
      <c r="H2310" s="661" t="s">
        <v>579</v>
      </c>
      <c r="I2310" s="661" t="s">
        <v>674</v>
      </c>
      <c r="J2310" s="661" t="s">
        <v>2839</v>
      </c>
      <c r="K2310" s="661" t="s">
        <v>2840</v>
      </c>
      <c r="L2310" s="662">
        <v>748.12</v>
      </c>
      <c r="M2310" s="662">
        <v>748.12</v>
      </c>
      <c r="N2310" s="661">
        <v>1</v>
      </c>
      <c r="O2310" s="742">
        <v>1</v>
      </c>
      <c r="P2310" s="662">
        <v>748.12</v>
      </c>
      <c r="Q2310" s="677">
        <v>1</v>
      </c>
      <c r="R2310" s="661">
        <v>1</v>
      </c>
      <c r="S2310" s="677">
        <v>1</v>
      </c>
      <c r="T2310" s="742">
        <v>1</v>
      </c>
      <c r="U2310" s="700">
        <v>1</v>
      </c>
    </row>
    <row r="2311" spans="1:21" ht="14.4" customHeight="1" x14ac:dyDescent="0.3">
      <c r="A2311" s="660">
        <v>11</v>
      </c>
      <c r="B2311" s="661" t="s">
        <v>578</v>
      </c>
      <c r="C2311" s="661">
        <v>89301114</v>
      </c>
      <c r="D2311" s="740" t="s">
        <v>4352</v>
      </c>
      <c r="E2311" s="741" t="s">
        <v>2631</v>
      </c>
      <c r="F2311" s="661" t="s">
        <v>2622</v>
      </c>
      <c r="G2311" s="661" t="s">
        <v>2684</v>
      </c>
      <c r="H2311" s="661" t="s">
        <v>579</v>
      </c>
      <c r="I2311" s="661" t="s">
        <v>2717</v>
      </c>
      <c r="J2311" s="661" t="s">
        <v>2718</v>
      </c>
      <c r="K2311" s="661" t="s">
        <v>2719</v>
      </c>
      <c r="L2311" s="662">
        <v>350</v>
      </c>
      <c r="M2311" s="662">
        <v>350</v>
      </c>
      <c r="N2311" s="661">
        <v>1</v>
      </c>
      <c r="O2311" s="742">
        <v>1</v>
      </c>
      <c r="P2311" s="662">
        <v>350</v>
      </c>
      <c r="Q2311" s="677">
        <v>1</v>
      </c>
      <c r="R2311" s="661">
        <v>1</v>
      </c>
      <c r="S2311" s="677">
        <v>1</v>
      </c>
      <c r="T2311" s="742">
        <v>1</v>
      </c>
      <c r="U2311" s="700">
        <v>1</v>
      </c>
    </row>
    <row r="2312" spans="1:21" ht="14.4" customHeight="1" x14ac:dyDescent="0.3">
      <c r="A2312" s="660">
        <v>11</v>
      </c>
      <c r="B2312" s="661" t="s">
        <v>578</v>
      </c>
      <c r="C2312" s="661">
        <v>89301114</v>
      </c>
      <c r="D2312" s="740" t="s">
        <v>4352</v>
      </c>
      <c r="E2312" s="741" t="s">
        <v>2635</v>
      </c>
      <c r="F2312" s="661" t="s">
        <v>2621</v>
      </c>
      <c r="G2312" s="661" t="s">
        <v>2654</v>
      </c>
      <c r="H2312" s="661" t="s">
        <v>579</v>
      </c>
      <c r="I2312" s="661" t="s">
        <v>1210</v>
      </c>
      <c r="J2312" s="661" t="s">
        <v>2491</v>
      </c>
      <c r="K2312" s="661" t="s">
        <v>2492</v>
      </c>
      <c r="L2312" s="662">
        <v>333.31</v>
      </c>
      <c r="M2312" s="662">
        <v>333.31</v>
      </c>
      <c r="N2312" s="661">
        <v>1</v>
      </c>
      <c r="O2312" s="742">
        <v>1</v>
      </c>
      <c r="P2312" s="662"/>
      <c r="Q2312" s="677">
        <v>0</v>
      </c>
      <c r="R2312" s="661"/>
      <c r="S2312" s="677">
        <v>0</v>
      </c>
      <c r="T2312" s="742"/>
      <c r="U2312" s="700">
        <v>0</v>
      </c>
    </row>
    <row r="2313" spans="1:21" ht="14.4" customHeight="1" x14ac:dyDescent="0.3">
      <c r="A2313" s="660">
        <v>11</v>
      </c>
      <c r="B2313" s="661" t="s">
        <v>578</v>
      </c>
      <c r="C2313" s="661">
        <v>89301114</v>
      </c>
      <c r="D2313" s="740" t="s">
        <v>4352</v>
      </c>
      <c r="E2313" s="741" t="s">
        <v>2636</v>
      </c>
      <c r="F2313" s="661" t="s">
        <v>2621</v>
      </c>
      <c r="G2313" s="661" t="s">
        <v>2654</v>
      </c>
      <c r="H2313" s="661" t="s">
        <v>579</v>
      </c>
      <c r="I2313" s="661" t="s">
        <v>2936</v>
      </c>
      <c r="J2313" s="661" t="s">
        <v>2937</v>
      </c>
      <c r="K2313" s="661" t="s">
        <v>2492</v>
      </c>
      <c r="L2313" s="662">
        <v>156.86000000000001</v>
      </c>
      <c r="M2313" s="662">
        <v>313.72000000000003</v>
      </c>
      <c r="N2313" s="661">
        <v>2</v>
      </c>
      <c r="O2313" s="742">
        <v>2</v>
      </c>
      <c r="P2313" s="662"/>
      <c r="Q2313" s="677">
        <v>0</v>
      </c>
      <c r="R2313" s="661"/>
      <c r="S2313" s="677">
        <v>0</v>
      </c>
      <c r="T2313" s="742"/>
      <c r="U2313" s="700">
        <v>0</v>
      </c>
    </row>
    <row r="2314" spans="1:21" ht="14.4" customHeight="1" x14ac:dyDescent="0.3">
      <c r="A2314" s="660">
        <v>11</v>
      </c>
      <c r="B2314" s="661" t="s">
        <v>578</v>
      </c>
      <c r="C2314" s="661">
        <v>89301114</v>
      </c>
      <c r="D2314" s="740" t="s">
        <v>4352</v>
      </c>
      <c r="E2314" s="741" t="s">
        <v>2636</v>
      </c>
      <c r="F2314" s="661" t="s">
        <v>2621</v>
      </c>
      <c r="G2314" s="661" t="s">
        <v>2668</v>
      </c>
      <c r="H2314" s="661" t="s">
        <v>1059</v>
      </c>
      <c r="I2314" s="661" t="s">
        <v>1155</v>
      </c>
      <c r="J2314" s="661" t="s">
        <v>612</v>
      </c>
      <c r="K2314" s="661" t="s">
        <v>2505</v>
      </c>
      <c r="L2314" s="662">
        <v>48.31</v>
      </c>
      <c r="M2314" s="662">
        <v>48.31</v>
      </c>
      <c r="N2314" s="661">
        <v>1</v>
      </c>
      <c r="O2314" s="742">
        <v>1</v>
      </c>
      <c r="P2314" s="662"/>
      <c r="Q2314" s="677">
        <v>0</v>
      </c>
      <c r="R2314" s="661"/>
      <c r="S2314" s="677">
        <v>0</v>
      </c>
      <c r="T2314" s="742"/>
      <c r="U2314" s="700">
        <v>0</v>
      </c>
    </row>
    <row r="2315" spans="1:21" ht="14.4" customHeight="1" x14ac:dyDescent="0.3">
      <c r="A2315" s="660">
        <v>11</v>
      </c>
      <c r="B2315" s="661" t="s">
        <v>578</v>
      </c>
      <c r="C2315" s="661">
        <v>89301114</v>
      </c>
      <c r="D2315" s="740" t="s">
        <v>4352</v>
      </c>
      <c r="E2315" s="741" t="s">
        <v>2638</v>
      </c>
      <c r="F2315" s="661" t="s">
        <v>2621</v>
      </c>
      <c r="G2315" s="661" t="s">
        <v>2655</v>
      </c>
      <c r="H2315" s="661" t="s">
        <v>1059</v>
      </c>
      <c r="I2315" s="661" t="s">
        <v>1243</v>
      </c>
      <c r="J2315" s="661" t="s">
        <v>1244</v>
      </c>
      <c r="K2315" s="661" t="s">
        <v>1578</v>
      </c>
      <c r="L2315" s="662">
        <v>178.27</v>
      </c>
      <c r="M2315" s="662">
        <v>356.54</v>
      </c>
      <c r="N2315" s="661">
        <v>2</v>
      </c>
      <c r="O2315" s="742">
        <v>1</v>
      </c>
      <c r="P2315" s="662"/>
      <c r="Q2315" s="677">
        <v>0</v>
      </c>
      <c r="R2315" s="661"/>
      <c r="S2315" s="677">
        <v>0</v>
      </c>
      <c r="T2315" s="742"/>
      <c r="U2315" s="700">
        <v>0</v>
      </c>
    </row>
    <row r="2316" spans="1:21" ht="14.4" customHeight="1" x14ac:dyDescent="0.3">
      <c r="A2316" s="660">
        <v>11</v>
      </c>
      <c r="B2316" s="661" t="s">
        <v>578</v>
      </c>
      <c r="C2316" s="661">
        <v>89301114</v>
      </c>
      <c r="D2316" s="740" t="s">
        <v>4352</v>
      </c>
      <c r="E2316" s="741" t="s">
        <v>2638</v>
      </c>
      <c r="F2316" s="661" t="s">
        <v>2621</v>
      </c>
      <c r="G2316" s="661" t="s">
        <v>2729</v>
      </c>
      <c r="H2316" s="661" t="s">
        <v>579</v>
      </c>
      <c r="I2316" s="661" t="s">
        <v>914</v>
      </c>
      <c r="J2316" s="661" t="s">
        <v>915</v>
      </c>
      <c r="K2316" s="661" t="s">
        <v>2730</v>
      </c>
      <c r="L2316" s="662">
        <v>63.67</v>
      </c>
      <c r="M2316" s="662">
        <v>191.01</v>
      </c>
      <c r="N2316" s="661">
        <v>3</v>
      </c>
      <c r="O2316" s="742">
        <v>2</v>
      </c>
      <c r="P2316" s="662"/>
      <c r="Q2316" s="677">
        <v>0</v>
      </c>
      <c r="R2316" s="661"/>
      <c r="S2316" s="677">
        <v>0</v>
      </c>
      <c r="T2316" s="742"/>
      <c r="U2316" s="700">
        <v>0</v>
      </c>
    </row>
    <row r="2317" spans="1:21" ht="14.4" customHeight="1" x14ac:dyDescent="0.3">
      <c r="A2317" s="660">
        <v>11</v>
      </c>
      <c r="B2317" s="661" t="s">
        <v>578</v>
      </c>
      <c r="C2317" s="661">
        <v>89301114</v>
      </c>
      <c r="D2317" s="740" t="s">
        <v>4352</v>
      </c>
      <c r="E2317" s="741" t="s">
        <v>2638</v>
      </c>
      <c r="F2317" s="661" t="s">
        <v>2621</v>
      </c>
      <c r="G2317" s="661" t="s">
        <v>2668</v>
      </c>
      <c r="H2317" s="661" t="s">
        <v>1059</v>
      </c>
      <c r="I2317" s="661" t="s">
        <v>1064</v>
      </c>
      <c r="J2317" s="661" t="s">
        <v>612</v>
      </c>
      <c r="K2317" s="661" t="s">
        <v>613</v>
      </c>
      <c r="L2317" s="662">
        <v>96.63</v>
      </c>
      <c r="M2317" s="662">
        <v>193.26</v>
      </c>
      <c r="N2317" s="661">
        <v>2</v>
      </c>
      <c r="O2317" s="742">
        <v>2</v>
      </c>
      <c r="P2317" s="662">
        <v>96.63</v>
      </c>
      <c r="Q2317" s="677">
        <v>0.5</v>
      </c>
      <c r="R2317" s="661">
        <v>1</v>
      </c>
      <c r="S2317" s="677">
        <v>0.5</v>
      </c>
      <c r="T2317" s="742">
        <v>1</v>
      </c>
      <c r="U2317" s="700">
        <v>0.5</v>
      </c>
    </row>
    <row r="2318" spans="1:21" ht="14.4" customHeight="1" x14ac:dyDescent="0.3">
      <c r="A2318" s="660">
        <v>11</v>
      </c>
      <c r="B2318" s="661" t="s">
        <v>578</v>
      </c>
      <c r="C2318" s="661">
        <v>89301114</v>
      </c>
      <c r="D2318" s="740" t="s">
        <v>4352</v>
      </c>
      <c r="E2318" s="741" t="s">
        <v>2638</v>
      </c>
      <c r="F2318" s="661" t="s">
        <v>2622</v>
      </c>
      <c r="G2318" s="661" t="s">
        <v>2895</v>
      </c>
      <c r="H2318" s="661" t="s">
        <v>579</v>
      </c>
      <c r="I2318" s="661" t="s">
        <v>2896</v>
      </c>
      <c r="J2318" s="661" t="s">
        <v>2897</v>
      </c>
      <c r="K2318" s="661" t="s">
        <v>2898</v>
      </c>
      <c r="L2318" s="662">
        <v>0</v>
      </c>
      <c r="M2318" s="662">
        <v>0</v>
      </c>
      <c r="N2318" s="661">
        <v>1</v>
      </c>
      <c r="O2318" s="742">
        <v>1</v>
      </c>
      <c r="P2318" s="662"/>
      <c r="Q2318" s="677"/>
      <c r="R2318" s="661"/>
      <c r="S2318" s="677">
        <v>0</v>
      </c>
      <c r="T2318" s="742"/>
      <c r="U2318" s="700">
        <v>0</v>
      </c>
    </row>
    <row r="2319" spans="1:21" ht="14.4" customHeight="1" x14ac:dyDescent="0.3">
      <c r="A2319" s="660">
        <v>11</v>
      </c>
      <c r="B2319" s="661" t="s">
        <v>578</v>
      </c>
      <c r="C2319" s="661">
        <v>89301114</v>
      </c>
      <c r="D2319" s="740" t="s">
        <v>4352</v>
      </c>
      <c r="E2319" s="741" t="s">
        <v>2639</v>
      </c>
      <c r="F2319" s="661" t="s">
        <v>2621</v>
      </c>
      <c r="G2319" s="661" t="s">
        <v>2655</v>
      </c>
      <c r="H2319" s="661" t="s">
        <v>1059</v>
      </c>
      <c r="I2319" s="661" t="s">
        <v>1243</v>
      </c>
      <c r="J2319" s="661" t="s">
        <v>1244</v>
      </c>
      <c r="K2319" s="661" t="s">
        <v>1578</v>
      </c>
      <c r="L2319" s="662">
        <v>184.22</v>
      </c>
      <c r="M2319" s="662">
        <v>184.22</v>
      </c>
      <c r="N2319" s="661">
        <v>1</v>
      </c>
      <c r="O2319" s="742">
        <v>1</v>
      </c>
      <c r="P2319" s="662"/>
      <c r="Q2319" s="677">
        <v>0</v>
      </c>
      <c r="R2319" s="661"/>
      <c r="S2319" s="677">
        <v>0</v>
      </c>
      <c r="T2319" s="742"/>
      <c r="U2319" s="700">
        <v>0</v>
      </c>
    </row>
    <row r="2320" spans="1:21" ht="14.4" customHeight="1" x14ac:dyDescent="0.3">
      <c r="A2320" s="660">
        <v>11</v>
      </c>
      <c r="B2320" s="661" t="s">
        <v>578</v>
      </c>
      <c r="C2320" s="661">
        <v>89301114</v>
      </c>
      <c r="D2320" s="740" t="s">
        <v>4352</v>
      </c>
      <c r="E2320" s="741" t="s">
        <v>2639</v>
      </c>
      <c r="F2320" s="661" t="s">
        <v>2621</v>
      </c>
      <c r="G2320" s="661" t="s">
        <v>2668</v>
      </c>
      <c r="H2320" s="661" t="s">
        <v>1059</v>
      </c>
      <c r="I2320" s="661" t="s">
        <v>1064</v>
      </c>
      <c r="J2320" s="661" t="s">
        <v>612</v>
      </c>
      <c r="K2320" s="661" t="s">
        <v>613</v>
      </c>
      <c r="L2320" s="662">
        <v>96.63</v>
      </c>
      <c r="M2320" s="662">
        <v>96.63</v>
      </c>
      <c r="N2320" s="661">
        <v>1</v>
      </c>
      <c r="O2320" s="742">
        <v>1</v>
      </c>
      <c r="P2320" s="662"/>
      <c r="Q2320" s="677">
        <v>0</v>
      </c>
      <c r="R2320" s="661"/>
      <c r="S2320" s="677">
        <v>0</v>
      </c>
      <c r="T2320" s="742"/>
      <c r="U2320" s="700">
        <v>0</v>
      </c>
    </row>
    <row r="2321" spans="1:21" ht="14.4" customHeight="1" x14ac:dyDescent="0.3">
      <c r="A2321" s="660">
        <v>11</v>
      </c>
      <c r="B2321" s="661" t="s">
        <v>578</v>
      </c>
      <c r="C2321" s="661">
        <v>89301114</v>
      </c>
      <c r="D2321" s="740" t="s">
        <v>4352</v>
      </c>
      <c r="E2321" s="741" t="s">
        <v>2639</v>
      </c>
      <c r="F2321" s="661" t="s">
        <v>2621</v>
      </c>
      <c r="G2321" s="661" t="s">
        <v>2674</v>
      </c>
      <c r="H2321" s="661" t="s">
        <v>579</v>
      </c>
      <c r="I2321" s="661" t="s">
        <v>736</v>
      </c>
      <c r="J2321" s="661" t="s">
        <v>2675</v>
      </c>
      <c r="K2321" s="661" t="s">
        <v>2676</v>
      </c>
      <c r="L2321" s="662">
        <v>0</v>
      </c>
      <c r="M2321" s="662">
        <v>0</v>
      </c>
      <c r="N2321" s="661">
        <v>1</v>
      </c>
      <c r="O2321" s="742">
        <v>1</v>
      </c>
      <c r="P2321" s="662"/>
      <c r="Q2321" s="677"/>
      <c r="R2321" s="661"/>
      <c r="S2321" s="677">
        <v>0</v>
      </c>
      <c r="T2321" s="742"/>
      <c r="U2321" s="700">
        <v>0</v>
      </c>
    </row>
    <row r="2322" spans="1:21" ht="14.4" customHeight="1" x14ac:dyDescent="0.3">
      <c r="A2322" s="660">
        <v>11</v>
      </c>
      <c r="B2322" s="661" t="s">
        <v>578</v>
      </c>
      <c r="C2322" s="661">
        <v>89301114</v>
      </c>
      <c r="D2322" s="740" t="s">
        <v>4352</v>
      </c>
      <c r="E2322" s="741" t="s">
        <v>2640</v>
      </c>
      <c r="F2322" s="661" t="s">
        <v>2621</v>
      </c>
      <c r="G2322" s="661" t="s">
        <v>2740</v>
      </c>
      <c r="H2322" s="661" t="s">
        <v>579</v>
      </c>
      <c r="I2322" s="661" t="s">
        <v>2969</v>
      </c>
      <c r="J2322" s="661" t="s">
        <v>683</v>
      </c>
      <c r="K2322" s="661" t="s">
        <v>2529</v>
      </c>
      <c r="L2322" s="662">
        <v>115.3</v>
      </c>
      <c r="M2322" s="662">
        <v>115.3</v>
      </c>
      <c r="N2322" s="661">
        <v>1</v>
      </c>
      <c r="O2322" s="742">
        <v>0.5</v>
      </c>
      <c r="P2322" s="662"/>
      <c r="Q2322" s="677">
        <v>0</v>
      </c>
      <c r="R2322" s="661"/>
      <c r="S2322" s="677">
        <v>0</v>
      </c>
      <c r="T2322" s="742"/>
      <c r="U2322" s="700">
        <v>0</v>
      </c>
    </row>
    <row r="2323" spans="1:21" ht="14.4" customHeight="1" x14ac:dyDescent="0.3">
      <c r="A2323" s="660">
        <v>11</v>
      </c>
      <c r="B2323" s="661" t="s">
        <v>578</v>
      </c>
      <c r="C2323" s="661">
        <v>89301114</v>
      </c>
      <c r="D2323" s="740" t="s">
        <v>4352</v>
      </c>
      <c r="E2323" s="741" t="s">
        <v>2640</v>
      </c>
      <c r="F2323" s="661" t="s">
        <v>2621</v>
      </c>
      <c r="G2323" s="661" t="s">
        <v>2668</v>
      </c>
      <c r="H2323" s="661" t="s">
        <v>1059</v>
      </c>
      <c r="I2323" s="661" t="s">
        <v>1064</v>
      </c>
      <c r="J2323" s="661" t="s">
        <v>612</v>
      </c>
      <c r="K2323" s="661" t="s">
        <v>613</v>
      </c>
      <c r="L2323" s="662">
        <v>96.63</v>
      </c>
      <c r="M2323" s="662">
        <v>96.63</v>
      </c>
      <c r="N2323" s="661">
        <v>1</v>
      </c>
      <c r="O2323" s="742">
        <v>1</v>
      </c>
      <c r="P2323" s="662"/>
      <c r="Q2323" s="677">
        <v>0</v>
      </c>
      <c r="R2323" s="661"/>
      <c r="S2323" s="677">
        <v>0</v>
      </c>
      <c r="T2323" s="742"/>
      <c r="U2323" s="700">
        <v>0</v>
      </c>
    </row>
    <row r="2324" spans="1:21" ht="14.4" customHeight="1" x14ac:dyDescent="0.3">
      <c r="A2324" s="660">
        <v>11</v>
      </c>
      <c r="B2324" s="661" t="s">
        <v>578</v>
      </c>
      <c r="C2324" s="661">
        <v>89301114</v>
      </c>
      <c r="D2324" s="740" t="s">
        <v>4352</v>
      </c>
      <c r="E2324" s="741" t="s">
        <v>2640</v>
      </c>
      <c r="F2324" s="661" t="s">
        <v>2621</v>
      </c>
      <c r="G2324" s="661" t="s">
        <v>2668</v>
      </c>
      <c r="H2324" s="661" t="s">
        <v>1059</v>
      </c>
      <c r="I2324" s="661" t="s">
        <v>1064</v>
      </c>
      <c r="J2324" s="661" t="s">
        <v>612</v>
      </c>
      <c r="K2324" s="661" t="s">
        <v>613</v>
      </c>
      <c r="L2324" s="662">
        <v>59.55</v>
      </c>
      <c r="M2324" s="662">
        <v>59.55</v>
      </c>
      <c r="N2324" s="661">
        <v>1</v>
      </c>
      <c r="O2324" s="742">
        <v>1</v>
      </c>
      <c r="P2324" s="662"/>
      <c r="Q2324" s="677">
        <v>0</v>
      </c>
      <c r="R2324" s="661"/>
      <c r="S2324" s="677">
        <v>0</v>
      </c>
      <c r="T2324" s="742"/>
      <c r="U2324" s="700">
        <v>0</v>
      </c>
    </row>
    <row r="2325" spans="1:21" ht="14.4" customHeight="1" x14ac:dyDescent="0.3">
      <c r="A2325" s="660">
        <v>11</v>
      </c>
      <c r="B2325" s="661" t="s">
        <v>578</v>
      </c>
      <c r="C2325" s="661">
        <v>89301114</v>
      </c>
      <c r="D2325" s="740" t="s">
        <v>4352</v>
      </c>
      <c r="E2325" s="741" t="s">
        <v>2640</v>
      </c>
      <c r="F2325" s="661" t="s">
        <v>2621</v>
      </c>
      <c r="G2325" s="661" t="s">
        <v>2674</v>
      </c>
      <c r="H2325" s="661" t="s">
        <v>579</v>
      </c>
      <c r="I2325" s="661" t="s">
        <v>736</v>
      </c>
      <c r="J2325" s="661" t="s">
        <v>2675</v>
      </c>
      <c r="K2325" s="661" t="s">
        <v>2676</v>
      </c>
      <c r="L2325" s="662">
        <v>0</v>
      </c>
      <c r="M2325" s="662">
        <v>0</v>
      </c>
      <c r="N2325" s="661">
        <v>2</v>
      </c>
      <c r="O2325" s="742">
        <v>1.5</v>
      </c>
      <c r="P2325" s="662"/>
      <c r="Q2325" s="677"/>
      <c r="R2325" s="661"/>
      <c r="S2325" s="677">
        <v>0</v>
      </c>
      <c r="T2325" s="742"/>
      <c r="U2325" s="700">
        <v>0</v>
      </c>
    </row>
    <row r="2326" spans="1:21" ht="14.4" customHeight="1" x14ac:dyDescent="0.3">
      <c r="A2326" s="660">
        <v>11</v>
      </c>
      <c r="B2326" s="661" t="s">
        <v>578</v>
      </c>
      <c r="C2326" s="661">
        <v>89301114</v>
      </c>
      <c r="D2326" s="740" t="s">
        <v>4352</v>
      </c>
      <c r="E2326" s="741" t="s">
        <v>2640</v>
      </c>
      <c r="F2326" s="661" t="s">
        <v>2622</v>
      </c>
      <c r="G2326" s="661" t="s">
        <v>2677</v>
      </c>
      <c r="H2326" s="661" t="s">
        <v>579</v>
      </c>
      <c r="I2326" s="661" t="s">
        <v>2681</v>
      </c>
      <c r="J2326" s="661" t="s">
        <v>2682</v>
      </c>
      <c r="K2326" s="661" t="s">
        <v>2683</v>
      </c>
      <c r="L2326" s="662">
        <v>278.75</v>
      </c>
      <c r="M2326" s="662">
        <v>2230</v>
      </c>
      <c r="N2326" s="661">
        <v>8</v>
      </c>
      <c r="O2326" s="742">
        <v>4</v>
      </c>
      <c r="P2326" s="662">
        <v>1672.5</v>
      </c>
      <c r="Q2326" s="677">
        <v>0.75</v>
      </c>
      <c r="R2326" s="661">
        <v>6</v>
      </c>
      <c r="S2326" s="677">
        <v>0.75</v>
      </c>
      <c r="T2326" s="742">
        <v>3</v>
      </c>
      <c r="U2326" s="700">
        <v>0.75</v>
      </c>
    </row>
    <row r="2327" spans="1:21" ht="14.4" customHeight="1" x14ac:dyDescent="0.3">
      <c r="A2327" s="660">
        <v>11</v>
      </c>
      <c r="B2327" s="661" t="s">
        <v>578</v>
      </c>
      <c r="C2327" s="661">
        <v>89301114</v>
      </c>
      <c r="D2327" s="740" t="s">
        <v>4352</v>
      </c>
      <c r="E2327" s="741" t="s">
        <v>2640</v>
      </c>
      <c r="F2327" s="661" t="s">
        <v>2622</v>
      </c>
      <c r="G2327" s="661" t="s">
        <v>2684</v>
      </c>
      <c r="H2327" s="661" t="s">
        <v>579</v>
      </c>
      <c r="I2327" s="661" t="s">
        <v>2688</v>
      </c>
      <c r="J2327" s="661" t="s">
        <v>2689</v>
      </c>
      <c r="K2327" s="661" t="s">
        <v>2690</v>
      </c>
      <c r="L2327" s="662">
        <v>1000</v>
      </c>
      <c r="M2327" s="662">
        <v>1000</v>
      </c>
      <c r="N2327" s="661">
        <v>1</v>
      </c>
      <c r="O2327" s="742">
        <v>1</v>
      </c>
      <c r="P2327" s="662">
        <v>1000</v>
      </c>
      <c r="Q2327" s="677">
        <v>1</v>
      </c>
      <c r="R2327" s="661">
        <v>1</v>
      </c>
      <c r="S2327" s="677">
        <v>1</v>
      </c>
      <c r="T2327" s="742">
        <v>1</v>
      </c>
      <c r="U2327" s="700">
        <v>1</v>
      </c>
    </row>
    <row r="2328" spans="1:21" ht="14.4" customHeight="1" x14ac:dyDescent="0.3">
      <c r="A2328" s="660">
        <v>11</v>
      </c>
      <c r="B2328" s="661" t="s">
        <v>578</v>
      </c>
      <c r="C2328" s="661">
        <v>89301114</v>
      </c>
      <c r="D2328" s="740" t="s">
        <v>4352</v>
      </c>
      <c r="E2328" s="741" t="s">
        <v>2640</v>
      </c>
      <c r="F2328" s="661" t="s">
        <v>2622</v>
      </c>
      <c r="G2328" s="661" t="s">
        <v>2684</v>
      </c>
      <c r="H2328" s="661" t="s">
        <v>579</v>
      </c>
      <c r="I2328" s="661" t="s">
        <v>2717</v>
      </c>
      <c r="J2328" s="661" t="s">
        <v>2718</v>
      </c>
      <c r="K2328" s="661" t="s">
        <v>2719</v>
      </c>
      <c r="L2328" s="662">
        <v>350</v>
      </c>
      <c r="M2328" s="662">
        <v>350</v>
      </c>
      <c r="N2328" s="661">
        <v>1</v>
      </c>
      <c r="O2328" s="742">
        <v>1</v>
      </c>
      <c r="P2328" s="662">
        <v>350</v>
      </c>
      <c r="Q2328" s="677">
        <v>1</v>
      </c>
      <c r="R2328" s="661">
        <v>1</v>
      </c>
      <c r="S2328" s="677">
        <v>1</v>
      </c>
      <c r="T2328" s="742">
        <v>1</v>
      </c>
      <c r="U2328" s="700">
        <v>1</v>
      </c>
    </row>
    <row r="2329" spans="1:21" ht="14.4" customHeight="1" x14ac:dyDescent="0.3">
      <c r="A2329" s="660">
        <v>11</v>
      </c>
      <c r="B2329" s="661" t="s">
        <v>578</v>
      </c>
      <c r="C2329" s="661">
        <v>89301114</v>
      </c>
      <c r="D2329" s="740" t="s">
        <v>4352</v>
      </c>
      <c r="E2329" s="741" t="s">
        <v>2642</v>
      </c>
      <c r="F2329" s="661" t="s">
        <v>2621</v>
      </c>
      <c r="G2329" s="661" t="s">
        <v>2824</v>
      </c>
      <c r="H2329" s="661" t="s">
        <v>579</v>
      </c>
      <c r="I2329" s="661" t="s">
        <v>926</v>
      </c>
      <c r="J2329" s="661" t="s">
        <v>927</v>
      </c>
      <c r="K2329" s="661" t="s">
        <v>928</v>
      </c>
      <c r="L2329" s="662">
        <v>84.78</v>
      </c>
      <c r="M2329" s="662">
        <v>169.56</v>
      </c>
      <c r="N2329" s="661">
        <v>2</v>
      </c>
      <c r="O2329" s="742">
        <v>1</v>
      </c>
      <c r="P2329" s="662"/>
      <c r="Q2329" s="677">
        <v>0</v>
      </c>
      <c r="R2329" s="661"/>
      <c r="S2329" s="677">
        <v>0</v>
      </c>
      <c r="T2329" s="742"/>
      <c r="U2329" s="700">
        <v>0</v>
      </c>
    </row>
    <row r="2330" spans="1:21" ht="14.4" customHeight="1" x14ac:dyDescent="0.3">
      <c r="A2330" s="660">
        <v>11</v>
      </c>
      <c r="B2330" s="661" t="s">
        <v>578</v>
      </c>
      <c r="C2330" s="661">
        <v>89301114</v>
      </c>
      <c r="D2330" s="740" t="s">
        <v>4352</v>
      </c>
      <c r="E2330" s="741" t="s">
        <v>2642</v>
      </c>
      <c r="F2330" s="661" t="s">
        <v>2621</v>
      </c>
      <c r="G2330" s="661" t="s">
        <v>2824</v>
      </c>
      <c r="H2330" s="661" t="s">
        <v>579</v>
      </c>
      <c r="I2330" s="661" t="s">
        <v>926</v>
      </c>
      <c r="J2330" s="661" t="s">
        <v>927</v>
      </c>
      <c r="K2330" s="661" t="s">
        <v>928</v>
      </c>
      <c r="L2330" s="662">
        <v>105.7</v>
      </c>
      <c r="M2330" s="662">
        <v>105.7</v>
      </c>
      <c r="N2330" s="661">
        <v>1</v>
      </c>
      <c r="O2330" s="742">
        <v>1</v>
      </c>
      <c r="P2330" s="662"/>
      <c r="Q2330" s="677">
        <v>0</v>
      </c>
      <c r="R2330" s="661"/>
      <c r="S2330" s="677">
        <v>0</v>
      </c>
      <c r="T2330" s="742"/>
      <c r="U2330" s="700">
        <v>0</v>
      </c>
    </row>
    <row r="2331" spans="1:21" ht="14.4" customHeight="1" x14ac:dyDescent="0.3">
      <c r="A2331" s="660">
        <v>11</v>
      </c>
      <c r="B2331" s="661" t="s">
        <v>578</v>
      </c>
      <c r="C2331" s="661">
        <v>89301114</v>
      </c>
      <c r="D2331" s="740" t="s">
        <v>4352</v>
      </c>
      <c r="E2331" s="741" t="s">
        <v>2642</v>
      </c>
      <c r="F2331" s="661" t="s">
        <v>2621</v>
      </c>
      <c r="G2331" s="661" t="s">
        <v>3111</v>
      </c>
      <c r="H2331" s="661" t="s">
        <v>579</v>
      </c>
      <c r="I2331" s="661" t="s">
        <v>3112</v>
      </c>
      <c r="J2331" s="661" t="s">
        <v>3113</v>
      </c>
      <c r="K2331" s="661" t="s">
        <v>3114</v>
      </c>
      <c r="L2331" s="662">
        <v>25.89</v>
      </c>
      <c r="M2331" s="662">
        <v>51.78</v>
      </c>
      <c r="N2331" s="661">
        <v>2</v>
      </c>
      <c r="O2331" s="742">
        <v>1</v>
      </c>
      <c r="P2331" s="662"/>
      <c r="Q2331" s="677">
        <v>0</v>
      </c>
      <c r="R2331" s="661"/>
      <c r="S2331" s="677">
        <v>0</v>
      </c>
      <c r="T2331" s="742"/>
      <c r="U2331" s="700">
        <v>0</v>
      </c>
    </row>
    <row r="2332" spans="1:21" ht="14.4" customHeight="1" x14ac:dyDescent="0.3">
      <c r="A2332" s="660">
        <v>11</v>
      </c>
      <c r="B2332" s="661" t="s">
        <v>578</v>
      </c>
      <c r="C2332" s="661">
        <v>89301114</v>
      </c>
      <c r="D2332" s="740" t="s">
        <v>4352</v>
      </c>
      <c r="E2332" s="741" t="s">
        <v>2642</v>
      </c>
      <c r="F2332" s="661" t="s">
        <v>2621</v>
      </c>
      <c r="G2332" s="661" t="s">
        <v>2667</v>
      </c>
      <c r="H2332" s="661" t="s">
        <v>1059</v>
      </c>
      <c r="I2332" s="661" t="s">
        <v>1173</v>
      </c>
      <c r="J2332" s="661" t="s">
        <v>1078</v>
      </c>
      <c r="K2332" s="661" t="s">
        <v>1174</v>
      </c>
      <c r="L2332" s="662">
        <v>625.29</v>
      </c>
      <c r="M2332" s="662">
        <v>1250.58</v>
      </c>
      <c r="N2332" s="661">
        <v>2</v>
      </c>
      <c r="O2332" s="742">
        <v>1</v>
      </c>
      <c r="P2332" s="662">
        <v>1250.58</v>
      </c>
      <c r="Q2332" s="677">
        <v>1</v>
      </c>
      <c r="R2332" s="661">
        <v>2</v>
      </c>
      <c r="S2332" s="677">
        <v>1</v>
      </c>
      <c r="T2332" s="742">
        <v>1</v>
      </c>
      <c r="U2332" s="700">
        <v>1</v>
      </c>
    </row>
    <row r="2333" spans="1:21" ht="14.4" customHeight="1" x14ac:dyDescent="0.3">
      <c r="A2333" s="660">
        <v>11</v>
      </c>
      <c r="B2333" s="661" t="s">
        <v>578</v>
      </c>
      <c r="C2333" s="661">
        <v>89301114</v>
      </c>
      <c r="D2333" s="740" t="s">
        <v>4352</v>
      </c>
      <c r="E2333" s="741" t="s">
        <v>2642</v>
      </c>
      <c r="F2333" s="661" t="s">
        <v>2621</v>
      </c>
      <c r="G2333" s="661" t="s">
        <v>2668</v>
      </c>
      <c r="H2333" s="661" t="s">
        <v>1059</v>
      </c>
      <c r="I2333" s="661" t="s">
        <v>1064</v>
      </c>
      <c r="J2333" s="661" t="s">
        <v>612</v>
      </c>
      <c r="K2333" s="661" t="s">
        <v>613</v>
      </c>
      <c r="L2333" s="662">
        <v>96.63</v>
      </c>
      <c r="M2333" s="662">
        <v>96.63</v>
      </c>
      <c r="N2333" s="661">
        <v>1</v>
      </c>
      <c r="O2333" s="742"/>
      <c r="P2333" s="662"/>
      <c r="Q2333" s="677">
        <v>0</v>
      </c>
      <c r="R2333" s="661"/>
      <c r="S2333" s="677">
        <v>0</v>
      </c>
      <c r="T2333" s="742"/>
      <c r="U2333" s="700"/>
    </row>
    <row r="2334" spans="1:21" ht="14.4" customHeight="1" x14ac:dyDescent="0.3">
      <c r="A2334" s="660">
        <v>11</v>
      </c>
      <c r="B2334" s="661" t="s">
        <v>578</v>
      </c>
      <c r="C2334" s="661">
        <v>89301114</v>
      </c>
      <c r="D2334" s="740" t="s">
        <v>4352</v>
      </c>
      <c r="E2334" s="741" t="s">
        <v>2642</v>
      </c>
      <c r="F2334" s="661" t="s">
        <v>2621</v>
      </c>
      <c r="G2334" s="661" t="s">
        <v>2668</v>
      </c>
      <c r="H2334" s="661" t="s">
        <v>1059</v>
      </c>
      <c r="I2334" s="661" t="s">
        <v>1064</v>
      </c>
      <c r="J2334" s="661" t="s">
        <v>612</v>
      </c>
      <c r="K2334" s="661" t="s">
        <v>613</v>
      </c>
      <c r="L2334" s="662">
        <v>59.55</v>
      </c>
      <c r="M2334" s="662">
        <v>59.55</v>
      </c>
      <c r="N2334" s="661">
        <v>1</v>
      </c>
      <c r="O2334" s="742">
        <v>1</v>
      </c>
      <c r="P2334" s="662"/>
      <c r="Q2334" s="677">
        <v>0</v>
      </c>
      <c r="R2334" s="661"/>
      <c r="S2334" s="677">
        <v>0</v>
      </c>
      <c r="T2334" s="742"/>
      <c r="U2334" s="700">
        <v>0</v>
      </c>
    </row>
    <row r="2335" spans="1:21" ht="14.4" customHeight="1" x14ac:dyDescent="0.3">
      <c r="A2335" s="660">
        <v>11</v>
      </c>
      <c r="B2335" s="661" t="s">
        <v>578</v>
      </c>
      <c r="C2335" s="661">
        <v>89301114</v>
      </c>
      <c r="D2335" s="740" t="s">
        <v>4352</v>
      </c>
      <c r="E2335" s="741" t="s">
        <v>2642</v>
      </c>
      <c r="F2335" s="661" t="s">
        <v>2622</v>
      </c>
      <c r="G2335" s="661" t="s">
        <v>2895</v>
      </c>
      <c r="H2335" s="661" t="s">
        <v>579</v>
      </c>
      <c r="I2335" s="661" t="s">
        <v>2896</v>
      </c>
      <c r="J2335" s="661" t="s">
        <v>2897</v>
      </c>
      <c r="K2335" s="661" t="s">
        <v>2898</v>
      </c>
      <c r="L2335" s="662">
        <v>0</v>
      </c>
      <c r="M2335" s="662">
        <v>0</v>
      </c>
      <c r="N2335" s="661">
        <v>1</v>
      </c>
      <c r="O2335" s="742">
        <v>1</v>
      </c>
      <c r="P2335" s="662"/>
      <c r="Q2335" s="677"/>
      <c r="R2335" s="661"/>
      <c r="S2335" s="677">
        <v>0</v>
      </c>
      <c r="T2335" s="742"/>
      <c r="U2335" s="700">
        <v>0</v>
      </c>
    </row>
    <row r="2336" spans="1:21" ht="14.4" customHeight="1" x14ac:dyDescent="0.3">
      <c r="A2336" s="660">
        <v>11</v>
      </c>
      <c r="B2336" s="661" t="s">
        <v>578</v>
      </c>
      <c r="C2336" s="661">
        <v>89301114</v>
      </c>
      <c r="D2336" s="740" t="s">
        <v>4352</v>
      </c>
      <c r="E2336" s="741" t="s">
        <v>2642</v>
      </c>
      <c r="F2336" s="661" t="s">
        <v>2622</v>
      </c>
      <c r="G2336" s="661" t="s">
        <v>2684</v>
      </c>
      <c r="H2336" s="661" t="s">
        <v>579</v>
      </c>
      <c r="I2336" s="661" t="s">
        <v>674</v>
      </c>
      <c r="J2336" s="661" t="s">
        <v>2839</v>
      </c>
      <c r="K2336" s="661" t="s">
        <v>2840</v>
      </c>
      <c r="L2336" s="662">
        <v>748.12</v>
      </c>
      <c r="M2336" s="662">
        <v>748.12</v>
      </c>
      <c r="N2336" s="661">
        <v>1</v>
      </c>
      <c r="O2336" s="742">
        <v>1</v>
      </c>
      <c r="P2336" s="662">
        <v>748.12</v>
      </c>
      <c r="Q2336" s="677">
        <v>1</v>
      </c>
      <c r="R2336" s="661">
        <v>1</v>
      </c>
      <c r="S2336" s="677">
        <v>1</v>
      </c>
      <c r="T2336" s="742">
        <v>1</v>
      </c>
      <c r="U2336" s="700">
        <v>1</v>
      </c>
    </row>
    <row r="2337" spans="1:21" ht="14.4" customHeight="1" x14ac:dyDescent="0.3">
      <c r="A2337" s="660">
        <v>11</v>
      </c>
      <c r="B2337" s="661" t="s">
        <v>578</v>
      </c>
      <c r="C2337" s="661">
        <v>89301114</v>
      </c>
      <c r="D2337" s="740" t="s">
        <v>4352</v>
      </c>
      <c r="E2337" s="741" t="s">
        <v>2642</v>
      </c>
      <c r="F2337" s="661" t="s">
        <v>2622</v>
      </c>
      <c r="G2337" s="661" t="s">
        <v>2724</v>
      </c>
      <c r="H2337" s="661" t="s">
        <v>579</v>
      </c>
      <c r="I2337" s="661" t="s">
        <v>2681</v>
      </c>
      <c r="J2337" s="661" t="s">
        <v>2682</v>
      </c>
      <c r="K2337" s="661" t="s">
        <v>2683</v>
      </c>
      <c r="L2337" s="662">
        <v>278.75</v>
      </c>
      <c r="M2337" s="662">
        <v>557.5</v>
      </c>
      <c r="N2337" s="661">
        <v>2</v>
      </c>
      <c r="O2337" s="742">
        <v>1</v>
      </c>
      <c r="P2337" s="662">
        <v>557.5</v>
      </c>
      <c r="Q2337" s="677">
        <v>1</v>
      </c>
      <c r="R2337" s="661">
        <v>2</v>
      </c>
      <c r="S2337" s="677">
        <v>1</v>
      </c>
      <c r="T2337" s="742">
        <v>1</v>
      </c>
      <c r="U2337" s="700">
        <v>1</v>
      </c>
    </row>
    <row r="2338" spans="1:21" ht="14.4" customHeight="1" x14ac:dyDescent="0.3">
      <c r="A2338" s="660">
        <v>11</v>
      </c>
      <c r="B2338" s="661" t="s">
        <v>578</v>
      </c>
      <c r="C2338" s="661">
        <v>89301114</v>
      </c>
      <c r="D2338" s="740" t="s">
        <v>4352</v>
      </c>
      <c r="E2338" s="741" t="s">
        <v>2644</v>
      </c>
      <c r="F2338" s="661" t="s">
        <v>2621</v>
      </c>
      <c r="G2338" s="661" t="s">
        <v>2662</v>
      </c>
      <c r="H2338" s="661" t="s">
        <v>579</v>
      </c>
      <c r="I2338" s="661" t="s">
        <v>839</v>
      </c>
      <c r="J2338" s="661" t="s">
        <v>840</v>
      </c>
      <c r="K2338" s="661" t="s">
        <v>2663</v>
      </c>
      <c r="L2338" s="662">
        <v>0</v>
      </c>
      <c r="M2338" s="662">
        <v>0</v>
      </c>
      <c r="N2338" s="661">
        <v>2</v>
      </c>
      <c r="O2338" s="742">
        <v>0.5</v>
      </c>
      <c r="P2338" s="662">
        <v>0</v>
      </c>
      <c r="Q2338" s="677"/>
      <c r="R2338" s="661">
        <v>2</v>
      </c>
      <c r="S2338" s="677">
        <v>1</v>
      </c>
      <c r="T2338" s="742">
        <v>0.5</v>
      </c>
      <c r="U2338" s="700">
        <v>1</v>
      </c>
    </row>
    <row r="2339" spans="1:21" ht="14.4" customHeight="1" x14ac:dyDescent="0.3">
      <c r="A2339" s="660">
        <v>11</v>
      </c>
      <c r="B2339" s="661" t="s">
        <v>578</v>
      </c>
      <c r="C2339" s="661">
        <v>89301114</v>
      </c>
      <c r="D2339" s="740" t="s">
        <v>4352</v>
      </c>
      <c r="E2339" s="741" t="s">
        <v>2644</v>
      </c>
      <c r="F2339" s="661" t="s">
        <v>2621</v>
      </c>
      <c r="G2339" s="661" t="s">
        <v>2670</v>
      </c>
      <c r="H2339" s="661" t="s">
        <v>579</v>
      </c>
      <c r="I2339" s="661" t="s">
        <v>2671</v>
      </c>
      <c r="J2339" s="661" t="s">
        <v>2672</v>
      </c>
      <c r="K2339" s="661" t="s">
        <v>2673</v>
      </c>
      <c r="L2339" s="662">
        <v>0</v>
      </c>
      <c r="M2339" s="662">
        <v>0</v>
      </c>
      <c r="N2339" s="661">
        <v>1</v>
      </c>
      <c r="O2339" s="742">
        <v>0.5</v>
      </c>
      <c r="P2339" s="662">
        <v>0</v>
      </c>
      <c r="Q2339" s="677"/>
      <c r="R2339" s="661">
        <v>1</v>
      </c>
      <c r="S2339" s="677">
        <v>1</v>
      </c>
      <c r="T2339" s="742">
        <v>0.5</v>
      </c>
      <c r="U2339" s="700">
        <v>1</v>
      </c>
    </row>
    <row r="2340" spans="1:21" ht="14.4" customHeight="1" x14ac:dyDescent="0.3">
      <c r="A2340" s="660">
        <v>11</v>
      </c>
      <c r="B2340" s="661" t="s">
        <v>578</v>
      </c>
      <c r="C2340" s="661">
        <v>89301114</v>
      </c>
      <c r="D2340" s="740" t="s">
        <v>4352</v>
      </c>
      <c r="E2340" s="741" t="s">
        <v>2647</v>
      </c>
      <c r="F2340" s="661" t="s">
        <v>2621</v>
      </c>
      <c r="G2340" s="661" t="s">
        <v>2824</v>
      </c>
      <c r="H2340" s="661" t="s">
        <v>579</v>
      </c>
      <c r="I2340" s="661" t="s">
        <v>926</v>
      </c>
      <c r="J2340" s="661" t="s">
        <v>927</v>
      </c>
      <c r="K2340" s="661" t="s">
        <v>928</v>
      </c>
      <c r="L2340" s="662">
        <v>105.7</v>
      </c>
      <c r="M2340" s="662">
        <v>105.7</v>
      </c>
      <c r="N2340" s="661">
        <v>1</v>
      </c>
      <c r="O2340" s="742">
        <v>0.5</v>
      </c>
      <c r="P2340" s="662">
        <v>105.7</v>
      </c>
      <c r="Q2340" s="677">
        <v>1</v>
      </c>
      <c r="R2340" s="661">
        <v>1</v>
      </c>
      <c r="S2340" s="677">
        <v>1</v>
      </c>
      <c r="T2340" s="742">
        <v>0.5</v>
      </c>
      <c r="U2340" s="700">
        <v>1</v>
      </c>
    </row>
    <row r="2341" spans="1:21" ht="14.4" customHeight="1" x14ac:dyDescent="0.3">
      <c r="A2341" s="660">
        <v>11</v>
      </c>
      <c r="B2341" s="661" t="s">
        <v>578</v>
      </c>
      <c r="C2341" s="661">
        <v>89301114</v>
      </c>
      <c r="D2341" s="740" t="s">
        <v>4352</v>
      </c>
      <c r="E2341" s="741" t="s">
        <v>2647</v>
      </c>
      <c r="F2341" s="661" t="s">
        <v>2621</v>
      </c>
      <c r="G2341" s="661" t="s">
        <v>2729</v>
      </c>
      <c r="H2341" s="661" t="s">
        <v>579</v>
      </c>
      <c r="I2341" s="661" t="s">
        <v>914</v>
      </c>
      <c r="J2341" s="661" t="s">
        <v>915</v>
      </c>
      <c r="K2341" s="661" t="s">
        <v>2730</v>
      </c>
      <c r="L2341" s="662">
        <v>63.67</v>
      </c>
      <c r="M2341" s="662">
        <v>63.67</v>
      </c>
      <c r="N2341" s="661">
        <v>1</v>
      </c>
      <c r="O2341" s="742">
        <v>1</v>
      </c>
      <c r="P2341" s="662"/>
      <c r="Q2341" s="677">
        <v>0</v>
      </c>
      <c r="R2341" s="661"/>
      <c r="S2341" s="677">
        <v>0</v>
      </c>
      <c r="T2341" s="742"/>
      <c r="U2341" s="700">
        <v>0</v>
      </c>
    </row>
    <row r="2342" spans="1:21" ht="14.4" customHeight="1" x14ac:dyDescent="0.3">
      <c r="A2342" s="660">
        <v>11</v>
      </c>
      <c r="B2342" s="661" t="s">
        <v>578</v>
      </c>
      <c r="C2342" s="661">
        <v>89301114</v>
      </c>
      <c r="D2342" s="740" t="s">
        <v>4352</v>
      </c>
      <c r="E2342" s="741" t="s">
        <v>2647</v>
      </c>
      <c r="F2342" s="661" t="s">
        <v>2621</v>
      </c>
      <c r="G2342" s="661" t="s">
        <v>2667</v>
      </c>
      <c r="H2342" s="661" t="s">
        <v>1059</v>
      </c>
      <c r="I2342" s="661" t="s">
        <v>1173</v>
      </c>
      <c r="J2342" s="661" t="s">
        <v>1078</v>
      </c>
      <c r="K2342" s="661" t="s">
        <v>1174</v>
      </c>
      <c r="L2342" s="662">
        <v>625.29</v>
      </c>
      <c r="M2342" s="662">
        <v>625.29</v>
      </c>
      <c r="N2342" s="661">
        <v>1</v>
      </c>
      <c r="O2342" s="742">
        <v>0.5</v>
      </c>
      <c r="P2342" s="662"/>
      <c r="Q2342" s="677">
        <v>0</v>
      </c>
      <c r="R2342" s="661"/>
      <c r="S2342" s="677">
        <v>0</v>
      </c>
      <c r="T2342" s="742"/>
      <c r="U2342" s="700">
        <v>0</v>
      </c>
    </row>
    <row r="2343" spans="1:21" ht="14.4" customHeight="1" x14ac:dyDescent="0.3">
      <c r="A2343" s="660">
        <v>11</v>
      </c>
      <c r="B2343" s="661" t="s">
        <v>578</v>
      </c>
      <c r="C2343" s="661">
        <v>89301114</v>
      </c>
      <c r="D2343" s="740" t="s">
        <v>4352</v>
      </c>
      <c r="E2343" s="741" t="s">
        <v>2647</v>
      </c>
      <c r="F2343" s="661" t="s">
        <v>2621</v>
      </c>
      <c r="G2343" s="661" t="s">
        <v>2667</v>
      </c>
      <c r="H2343" s="661" t="s">
        <v>1059</v>
      </c>
      <c r="I2343" s="661" t="s">
        <v>1077</v>
      </c>
      <c r="J2343" s="661" t="s">
        <v>1078</v>
      </c>
      <c r="K2343" s="661" t="s">
        <v>1079</v>
      </c>
      <c r="L2343" s="662">
        <v>937.93</v>
      </c>
      <c r="M2343" s="662">
        <v>2813.79</v>
      </c>
      <c r="N2343" s="661">
        <v>3</v>
      </c>
      <c r="O2343" s="742">
        <v>1</v>
      </c>
      <c r="P2343" s="662"/>
      <c r="Q2343" s="677">
        <v>0</v>
      </c>
      <c r="R2343" s="661"/>
      <c r="S2343" s="677">
        <v>0</v>
      </c>
      <c r="T2343" s="742"/>
      <c r="U2343" s="700">
        <v>0</v>
      </c>
    </row>
    <row r="2344" spans="1:21" ht="14.4" customHeight="1" x14ac:dyDescent="0.3">
      <c r="A2344" s="660">
        <v>11</v>
      </c>
      <c r="B2344" s="661" t="s">
        <v>578</v>
      </c>
      <c r="C2344" s="661">
        <v>89301114</v>
      </c>
      <c r="D2344" s="740" t="s">
        <v>4352</v>
      </c>
      <c r="E2344" s="741" t="s">
        <v>2647</v>
      </c>
      <c r="F2344" s="661" t="s">
        <v>2621</v>
      </c>
      <c r="G2344" s="661" t="s">
        <v>2674</v>
      </c>
      <c r="H2344" s="661" t="s">
        <v>579</v>
      </c>
      <c r="I2344" s="661" t="s">
        <v>736</v>
      </c>
      <c r="J2344" s="661" t="s">
        <v>2675</v>
      </c>
      <c r="K2344" s="661" t="s">
        <v>2676</v>
      </c>
      <c r="L2344" s="662">
        <v>0</v>
      </c>
      <c r="M2344" s="662">
        <v>0</v>
      </c>
      <c r="N2344" s="661">
        <v>3</v>
      </c>
      <c r="O2344" s="742">
        <v>1</v>
      </c>
      <c r="P2344" s="662">
        <v>0</v>
      </c>
      <c r="Q2344" s="677"/>
      <c r="R2344" s="661">
        <v>1</v>
      </c>
      <c r="S2344" s="677">
        <v>0.33333333333333331</v>
      </c>
      <c r="T2344" s="742">
        <v>0.5</v>
      </c>
      <c r="U2344" s="700">
        <v>0.5</v>
      </c>
    </row>
    <row r="2345" spans="1:21" ht="14.4" customHeight="1" x14ac:dyDescent="0.3">
      <c r="A2345" s="660">
        <v>11</v>
      </c>
      <c r="B2345" s="661" t="s">
        <v>578</v>
      </c>
      <c r="C2345" s="661">
        <v>89301114</v>
      </c>
      <c r="D2345" s="740" t="s">
        <v>4352</v>
      </c>
      <c r="E2345" s="741" t="s">
        <v>2647</v>
      </c>
      <c r="F2345" s="661" t="s">
        <v>2622</v>
      </c>
      <c r="G2345" s="661" t="s">
        <v>2684</v>
      </c>
      <c r="H2345" s="661" t="s">
        <v>579</v>
      </c>
      <c r="I2345" s="661" t="s">
        <v>2697</v>
      </c>
      <c r="J2345" s="661" t="s">
        <v>2698</v>
      </c>
      <c r="K2345" s="661" t="s">
        <v>2699</v>
      </c>
      <c r="L2345" s="662">
        <v>971.25</v>
      </c>
      <c r="M2345" s="662">
        <v>971.25</v>
      </c>
      <c r="N2345" s="661">
        <v>1</v>
      </c>
      <c r="O2345" s="742">
        <v>1</v>
      </c>
      <c r="P2345" s="662">
        <v>971.25</v>
      </c>
      <c r="Q2345" s="677">
        <v>1</v>
      </c>
      <c r="R2345" s="661">
        <v>1</v>
      </c>
      <c r="S2345" s="677">
        <v>1</v>
      </c>
      <c r="T2345" s="742">
        <v>1</v>
      </c>
      <c r="U2345" s="700">
        <v>1</v>
      </c>
    </row>
    <row r="2346" spans="1:21" ht="14.4" customHeight="1" x14ac:dyDescent="0.3">
      <c r="A2346" s="660">
        <v>11</v>
      </c>
      <c r="B2346" s="661" t="s">
        <v>578</v>
      </c>
      <c r="C2346" s="661">
        <v>89301114</v>
      </c>
      <c r="D2346" s="740" t="s">
        <v>4352</v>
      </c>
      <c r="E2346" s="741" t="s">
        <v>2648</v>
      </c>
      <c r="F2346" s="661" t="s">
        <v>2621</v>
      </c>
      <c r="G2346" s="661" t="s">
        <v>2655</v>
      </c>
      <c r="H2346" s="661" t="s">
        <v>1059</v>
      </c>
      <c r="I2346" s="661" t="s">
        <v>1243</v>
      </c>
      <c r="J2346" s="661" t="s">
        <v>1244</v>
      </c>
      <c r="K2346" s="661" t="s">
        <v>1578</v>
      </c>
      <c r="L2346" s="662">
        <v>184.22</v>
      </c>
      <c r="M2346" s="662">
        <v>184.22</v>
      </c>
      <c r="N2346" s="661">
        <v>1</v>
      </c>
      <c r="O2346" s="742">
        <v>0.5</v>
      </c>
      <c r="P2346" s="662"/>
      <c r="Q2346" s="677">
        <v>0</v>
      </c>
      <c r="R2346" s="661"/>
      <c r="S2346" s="677">
        <v>0</v>
      </c>
      <c r="T2346" s="742"/>
      <c r="U2346" s="700">
        <v>0</v>
      </c>
    </row>
    <row r="2347" spans="1:21" ht="14.4" customHeight="1" x14ac:dyDescent="0.3">
      <c r="A2347" s="660">
        <v>11</v>
      </c>
      <c r="B2347" s="661" t="s">
        <v>578</v>
      </c>
      <c r="C2347" s="661">
        <v>89301114</v>
      </c>
      <c r="D2347" s="740" t="s">
        <v>4352</v>
      </c>
      <c r="E2347" s="741" t="s">
        <v>2648</v>
      </c>
      <c r="F2347" s="661" t="s">
        <v>2621</v>
      </c>
      <c r="G2347" s="661" t="s">
        <v>2668</v>
      </c>
      <c r="H2347" s="661" t="s">
        <v>1059</v>
      </c>
      <c r="I2347" s="661" t="s">
        <v>1155</v>
      </c>
      <c r="J2347" s="661" t="s">
        <v>612</v>
      </c>
      <c r="K2347" s="661" t="s">
        <v>2505</v>
      </c>
      <c r="L2347" s="662">
        <v>29.78</v>
      </c>
      <c r="M2347" s="662">
        <v>29.78</v>
      </c>
      <c r="N2347" s="661">
        <v>1</v>
      </c>
      <c r="O2347" s="742">
        <v>0.5</v>
      </c>
      <c r="P2347" s="662"/>
      <c r="Q2347" s="677">
        <v>0</v>
      </c>
      <c r="R2347" s="661"/>
      <c r="S2347" s="677">
        <v>0</v>
      </c>
      <c r="T2347" s="742"/>
      <c r="U2347" s="700">
        <v>0</v>
      </c>
    </row>
    <row r="2348" spans="1:21" ht="14.4" customHeight="1" x14ac:dyDescent="0.3">
      <c r="A2348" s="660">
        <v>11</v>
      </c>
      <c r="B2348" s="661" t="s">
        <v>578</v>
      </c>
      <c r="C2348" s="661">
        <v>89301114</v>
      </c>
      <c r="D2348" s="740" t="s">
        <v>4352</v>
      </c>
      <c r="E2348" s="741" t="s">
        <v>2648</v>
      </c>
      <c r="F2348" s="661" t="s">
        <v>2621</v>
      </c>
      <c r="G2348" s="661" t="s">
        <v>2668</v>
      </c>
      <c r="H2348" s="661" t="s">
        <v>1059</v>
      </c>
      <c r="I2348" s="661" t="s">
        <v>1064</v>
      </c>
      <c r="J2348" s="661" t="s">
        <v>612</v>
      </c>
      <c r="K2348" s="661" t="s">
        <v>613</v>
      </c>
      <c r="L2348" s="662">
        <v>59.55</v>
      </c>
      <c r="M2348" s="662">
        <v>59.55</v>
      </c>
      <c r="N2348" s="661">
        <v>1</v>
      </c>
      <c r="O2348" s="742">
        <v>1</v>
      </c>
      <c r="P2348" s="662">
        <v>59.55</v>
      </c>
      <c r="Q2348" s="677">
        <v>1</v>
      </c>
      <c r="R2348" s="661">
        <v>1</v>
      </c>
      <c r="S2348" s="677">
        <v>1</v>
      </c>
      <c r="T2348" s="742">
        <v>1</v>
      </c>
      <c r="U2348" s="700">
        <v>1</v>
      </c>
    </row>
    <row r="2349" spans="1:21" ht="14.4" customHeight="1" thickBot="1" x14ac:dyDescent="0.35">
      <c r="A2349" s="666">
        <v>11</v>
      </c>
      <c r="B2349" s="667" t="s">
        <v>578</v>
      </c>
      <c r="C2349" s="667">
        <v>89301114</v>
      </c>
      <c r="D2349" s="743" t="s">
        <v>4352</v>
      </c>
      <c r="E2349" s="744" t="s">
        <v>2648</v>
      </c>
      <c r="F2349" s="667" t="s">
        <v>2621</v>
      </c>
      <c r="G2349" s="667" t="s">
        <v>2668</v>
      </c>
      <c r="H2349" s="667" t="s">
        <v>1059</v>
      </c>
      <c r="I2349" s="667" t="s">
        <v>1064</v>
      </c>
      <c r="J2349" s="667" t="s">
        <v>612</v>
      </c>
      <c r="K2349" s="667" t="s">
        <v>613</v>
      </c>
      <c r="L2349" s="668">
        <v>50.62</v>
      </c>
      <c r="M2349" s="668">
        <v>50.62</v>
      </c>
      <c r="N2349" s="667">
        <v>1</v>
      </c>
      <c r="O2349" s="745">
        <v>1</v>
      </c>
      <c r="P2349" s="668">
        <v>50.62</v>
      </c>
      <c r="Q2349" s="678">
        <v>1</v>
      </c>
      <c r="R2349" s="667">
        <v>1</v>
      </c>
      <c r="S2349" s="678">
        <v>1</v>
      </c>
      <c r="T2349" s="745">
        <v>1</v>
      </c>
      <c r="U2349" s="70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5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4354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2631</v>
      </c>
      <c r="B5" s="229">
        <v>12265.27</v>
      </c>
      <c r="C5" s="739">
        <v>0.13751542179362358</v>
      </c>
      <c r="D5" s="229">
        <v>76926.689999999973</v>
      </c>
      <c r="E5" s="739">
        <v>0.86248457820637636</v>
      </c>
      <c r="F5" s="747">
        <v>89191.959999999977</v>
      </c>
    </row>
    <row r="6" spans="1:6" ht="14.4" customHeight="1" x14ac:dyDescent="0.3">
      <c r="A6" s="687" t="s">
        <v>2643</v>
      </c>
      <c r="B6" s="664">
        <v>3759.0999999999995</v>
      </c>
      <c r="C6" s="677">
        <v>7.3857687351180895E-2</v>
      </c>
      <c r="D6" s="664">
        <v>47137.430000000008</v>
      </c>
      <c r="E6" s="677">
        <v>0.92614231264881908</v>
      </c>
      <c r="F6" s="665">
        <v>50896.530000000006</v>
      </c>
    </row>
    <row r="7" spans="1:6" ht="14.4" customHeight="1" x14ac:dyDescent="0.3">
      <c r="A7" s="687" t="s">
        <v>2634</v>
      </c>
      <c r="B7" s="664">
        <v>3702.56</v>
      </c>
      <c r="C7" s="677">
        <v>2.5094285888178285E-2</v>
      </c>
      <c r="D7" s="664">
        <v>143843.38</v>
      </c>
      <c r="E7" s="677">
        <v>0.9749057141118217</v>
      </c>
      <c r="F7" s="665">
        <v>147545.94</v>
      </c>
    </row>
    <row r="8" spans="1:6" ht="14.4" customHeight="1" x14ac:dyDescent="0.3">
      <c r="A8" s="687" t="s">
        <v>2640</v>
      </c>
      <c r="B8" s="664">
        <v>1239.3599999999999</v>
      </c>
      <c r="C8" s="677">
        <v>8.1267872181196073E-3</v>
      </c>
      <c r="D8" s="664">
        <v>151263.71000000002</v>
      </c>
      <c r="E8" s="677">
        <v>0.99187321278188045</v>
      </c>
      <c r="F8" s="665">
        <v>152503.07</v>
      </c>
    </row>
    <row r="9" spans="1:6" ht="14.4" customHeight="1" x14ac:dyDescent="0.3">
      <c r="A9" s="687" t="s">
        <v>2641</v>
      </c>
      <c r="B9" s="664">
        <v>1021.48</v>
      </c>
      <c r="C9" s="677">
        <v>2.2835910298340967E-3</v>
      </c>
      <c r="D9" s="664">
        <v>446291.5400000001</v>
      </c>
      <c r="E9" s="677">
        <v>0.99771640897016589</v>
      </c>
      <c r="F9" s="665">
        <v>447313.02000000008</v>
      </c>
    </row>
    <row r="10" spans="1:6" ht="14.4" customHeight="1" x14ac:dyDescent="0.3">
      <c r="A10" s="687" t="s">
        <v>2633</v>
      </c>
      <c r="B10" s="664">
        <v>792.41</v>
      </c>
      <c r="C10" s="677">
        <v>8.3124318801447217E-2</v>
      </c>
      <c r="D10" s="664">
        <v>8740.4199999999983</v>
      </c>
      <c r="E10" s="677">
        <v>0.91687568119855278</v>
      </c>
      <c r="F10" s="665">
        <v>9532.8299999999981</v>
      </c>
    </row>
    <row r="11" spans="1:6" ht="14.4" customHeight="1" x14ac:dyDescent="0.3">
      <c r="A11" s="687" t="s">
        <v>2635</v>
      </c>
      <c r="B11" s="664">
        <v>666.62</v>
      </c>
      <c r="C11" s="677">
        <v>1.1775244078153757E-2</v>
      </c>
      <c r="D11" s="664">
        <v>55945.370000000024</v>
      </c>
      <c r="E11" s="677">
        <v>0.98822475592184622</v>
      </c>
      <c r="F11" s="665">
        <v>56611.990000000027</v>
      </c>
    </row>
    <row r="12" spans="1:6" ht="14.4" customHeight="1" x14ac:dyDescent="0.3">
      <c r="A12" s="687" t="s">
        <v>2632</v>
      </c>
      <c r="B12" s="664">
        <v>647.77</v>
      </c>
      <c r="C12" s="677">
        <v>1</v>
      </c>
      <c r="D12" s="664"/>
      <c r="E12" s="677">
        <v>0</v>
      </c>
      <c r="F12" s="665">
        <v>647.77</v>
      </c>
    </row>
    <row r="13" spans="1:6" ht="14.4" customHeight="1" x14ac:dyDescent="0.3">
      <c r="A13" s="687" t="s">
        <v>2645</v>
      </c>
      <c r="B13" s="664">
        <v>314.33999999999997</v>
      </c>
      <c r="C13" s="677">
        <v>5.3622092697951729E-3</v>
      </c>
      <c r="D13" s="664">
        <v>58307.020000000011</v>
      </c>
      <c r="E13" s="677">
        <v>0.99463779073020486</v>
      </c>
      <c r="F13" s="665">
        <v>58621.360000000008</v>
      </c>
    </row>
    <row r="14" spans="1:6" ht="14.4" customHeight="1" x14ac:dyDescent="0.3">
      <c r="A14" s="687" t="s">
        <v>2644</v>
      </c>
      <c r="B14" s="664">
        <v>294.5</v>
      </c>
      <c r="C14" s="677">
        <v>2.1569897417376494E-3</v>
      </c>
      <c r="D14" s="664">
        <v>136238.36999999997</v>
      </c>
      <c r="E14" s="677">
        <v>0.99784301025826239</v>
      </c>
      <c r="F14" s="665">
        <v>136532.86999999997</v>
      </c>
    </row>
    <row r="15" spans="1:6" ht="14.4" customHeight="1" x14ac:dyDescent="0.3">
      <c r="A15" s="687" t="s">
        <v>2636</v>
      </c>
      <c r="B15" s="664">
        <v>275.96000000000004</v>
      </c>
      <c r="C15" s="677">
        <v>3.2526730298644566E-3</v>
      </c>
      <c r="D15" s="664">
        <v>84565.029999999984</v>
      </c>
      <c r="E15" s="677">
        <v>0.99674732697013546</v>
      </c>
      <c r="F15" s="665">
        <v>84840.989999999991</v>
      </c>
    </row>
    <row r="16" spans="1:6" ht="14.4" customHeight="1" x14ac:dyDescent="0.3">
      <c r="A16" s="687" t="s">
        <v>2646</v>
      </c>
      <c r="B16" s="664">
        <v>257.68</v>
      </c>
      <c r="C16" s="677">
        <v>6.5744622657299264E-3</v>
      </c>
      <c r="D16" s="664">
        <v>38936.400000000001</v>
      </c>
      <c r="E16" s="677">
        <v>0.99342553773427011</v>
      </c>
      <c r="F16" s="665">
        <v>39194.080000000002</v>
      </c>
    </row>
    <row r="17" spans="1:6" ht="14.4" customHeight="1" x14ac:dyDescent="0.3">
      <c r="A17" s="687" t="s">
        <v>2630</v>
      </c>
      <c r="B17" s="664">
        <v>67.489999999999995</v>
      </c>
      <c r="C17" s="677">
        <v>1.1591085598166306E-3</v>
      </c>
      <c r="D17" s="664">
        <v>58158.290000000015</v>
      </c>
      <c r="E17" s="677">
        <v>0.9988408914401834</v>
      </c>
      <c r="F17" s="665">
        <v>58225.780000000013</v>
      </c>
    </row>
    <row r="18" spans="1:6" ht="14.4" customHeight="1" x14ac:dyDescent="0.3">
      <c r="A18" s="687" t="s">
        <v>2647</v>
      </c>
      <c r="B18" s="664"/>
      <c r="C18" s="677">
        <v>0</v>
      </c>
      <c r="D18" s="664">
        <v>58126.960000000014</v>
      </c>
      <c r="E18" s="677">
        <v>1</v>
      </c>
      <c r="F18" s="665">
        <v>58126.960000000014</v>
      </c>
    </row>
    <row r="19" spans="1:6" ht="14.4" customHeight="1" x14ac:dyDescent="0.3">
      <c r="A19" s="687" t="s">
        <v>2629</v>
      </c>
      <c r="B19" s="664"/>
      <c r="C19" s="677">
        <v>0</v>
      </c>
      <c r="D19" s="664">
        <v>124711.86000000002</v>
      </c>
      <c r="E19" s="677">
        <v>1</v>
      </c>
      <c r="F19" s="665">
        <v>124711.86000000002</v>
      </c>
    </row>
    <row r="20" spans="1:6" ht="14.4" customHeight="1" x14ac:dyDescent="0.3">
      <c r="A20" s="687" t="s">
        <v>2639</v>
      </c>
      <c r="B20" s="664"/>
      <c r="C20" s="677">
        <v>0</v>
      </c>
      <c r="D20" s="664">
        <v>32973.590000000004</v>
      </c>
      <c r="E20" s="677">
        <v>1</v>
      </c>
      <c r="F20" s="665">
        <v>32973.590000000004</v>
      </c>
    </row>
    <row r="21" spans="1:6" ht="14.4" customHeight="1" x14ac:dyDescent="0.3">
      <c r="A21" s="687" t="s">
        <v>2653</v>
      </c>
      <c r="B21" s="664"/>
      <c r="C21" s="677">
        <v>0</v>
      </c>
      <c r="D21" s="664">
        <v>14537.910000000002</v>
      </c>
      <c r="E21" s="677">
        <v>1</v>
      </c>
      <c r="F21" s="665">
        <v>14537.910000000002</v>
      </c>
    </row>
    <row r="22" spans="1:6" ht="14.4" customHeight="1" x14ac:dyDescent="0.3">
      <c r="A22" s="687" t="s">
        <v>2648</v>
      </c>
      <c r="B22" s="664"/>
      <c r="C22" s="677">
        <v>0</v>
      </c>
      <c r="D22" s="664">
        <v>278997.66000000003</v>
      </c>
      <c r="E22" s="677">
        <v>1</v>
      </c>
      <c r="F22" s="665">
        <v>278997.66000000003</v>
      </c>
    </row>
    <row r="23" spans="1:6" ht="14.4" customHeight="1" x14ac:dyDescent="0.3">
      <c r="A23" s="687" t="s">
        <v>2649</v>
      </c>
      <c r="B23" s="664"/>
      <c r="C23" s="677">
        <v>0</v>
      </c>
      <c r="D23" s="664">
        <v>32327.670000000006</v>
      </c>
      <c r="E23" s="677">
        <v>1</v>
      </c>
      <c r="F23" s="665">
        <v>32327.670000000006</v>
      </c>
    </row>
    <row r="24" spans="1:6" ht="14.4" customHeight="1" x14ac:dyDescent="0.3">
      <c r="A24" s="687" t="s">
        <v>2651</v>
      </c>
      <c r="B24" s="664"/>
      <c r="C24" s="677">
        <v>0</v>
      </c>
      <c r="D24" s="664">
        <v>20641.100000000002</v>
      </c>
      <c r="E24" s="677">
        <v>1</v>
      </c>
      <c r="F24" s="665">
        <v>20641.100000000002</v>
      </c>
    </row>
    <row r="25" spans="1:6" ht="14.4" customHeight="1" x14ac:dyDescent="0.3">
      <c r="A25" s="687" t="s">
        <v>2652</v>
      </c>
      <c r="B25" s="664"/>
      <c r="C25" s="677">
        <v>0</v>
      </c>
      <c r="D25" s="664">
        <v>8427.5300000000007</v>
      </c>
      <c r="E25" s="677">
        <v>1</v>
      </c>
      <c r="F25" s="665">
        <v>8427.5300000000007</v>
      </c>
    </row>
    <row r="26" spans="1:6" ht="14.4" customHeight="1" x14ac:dyDescent="0.3">
      <c r="A26" s="687" t="s">
        <v>2637</v>
      </c>
      <c r="B26" s="664"/>
      <c r="C26" s="677">
        <v>0</v>
      </c>
      <c r="D26" s="664">
        <v>17750.29</v>
      </c>
      <c r="E26" s="677">
        <v>1</v>
      </c>
      <c r="F26" s="665">
        <v>17750.29</v>
      </c>
    </row>
    <row r="27" spans="1:6" ht="14.4" customHeight="1" x14ac:dyDescent="0.3">
      <c r="A27" s="687" t="s">
        <v>2638</v>
      </c>
      <c r="B27" s="664"/>
      <c r="C27" s="677">
        <v>0</v>
      </c>
      <c r="D27" s="664">
        <v>77062.81</v>
      </c>
      <c r="E27" s="677">
        <v>1</v>
      </c>
      <c r="F27" s="665">
        <v>77062.81</v>
      </c>
    </row>
    <row r="28" spans="1:6" ht="14.4" customHeight="1" thickBot="1" x14ac:dyDescent="0.35">
      <c r="A28" s="688" t="s">
        <v>2642</v>
      </c>
      <c r="B28" s="679"/>
      <c r="C28" s="680">
        <v>0</v>
      </c>
      <c r="D28" s="679">
        <v>31703.870000000003</v>
      </c>
      <c r="E28" s="680">
        <v>1</v>
      </c>
      <c r="F28" s="681">
        <v>31703.870000000003</v>
      </c>
    </row>
    <row r="29" spans="1:6" ht="14.4" customHeight="1" thickBot="1" x14ac:dyDescent="0.35">
      <c r="A29" s="682" t="s">
        <v>3</v>
      </c>
      <c r="B29" s="683">
        <v>25304.539999999997</v>
      </c>
      <c r="C29" s="684">
        <v>1.2471929393115772E-2</v>
      </c>
      <c r="D29" s="683">
        <v>2003614.9</v>
      </c>
      <c r="E29" s="684">
        <v>0.98752807060688397</v>
      </c>
      <c r="F29" s="685">
        <v>2028919.4400000004</v>
      </c>
    </row>
    <row r="30" spans="1:6" ht="14.4" customHeight="1" thickBot="1" x14ac:dyDescent="0.35"/>
    <row r="31" spans="1:6" ht="14.4" customHeight="1" x14ac:dyDescent="0.3">
      <c r="A31" s="748" t="s">
        <v>4355</v>
      </c>
      <c r="B31" s="229">
        <v>9068.7800000000007</v>
      </c>
      <c r="C31" s="739">
        <v>0.82352941176470595</v>
      </c>
      <c r="D31" s="229">
        <v>1943.31</v>
      </c>
      <c r="E31" s="739">
        <v>0.1764705882352941</v>
      </c>
      <c r="F31" s="747">
        <v>11012.09</v>
      </c>
    </row>
    <row r="32" spans="1:6" ht="14.4" customHeight="1" x14ac:dyDescent="0.3">
      <c r="A32" s="687" t="s">
        <v>2438</v>
      </c>
      <c r="B32" s="664">
        <v>7256.02</v>
      </c>
      <c r="C32" s="677">
        <v>0.40556657595101953</v>
      </c>
      <c r="D32" s="664">
        <v>10635.049999999983</v>
      </c>
      <c r="E32" s="677">
        <v>0.59443342404898036</v>
      </c>
      <c r="F32" s="665">
        <v>17891.069999999985</v>
      </c>
    </row>
    <row r="33" spans="1:6" ht="14.4" customHeight="1" x14ac:dyDescent="0.3">
      <c r="A33" s="687" t="s">
        <v>4356</v>
      </c>
      <c r="B33" s="664">
        <v>4164.24</v>
      </c>
      <c r="C33" s="677">
        <v>1</v>
      </c>
      <c r="D33" s="664"/>
      <c r="E33" s="677">
        <v>0</v>
      </c>
      <c r="F33" s="665">
        <v>4164.24</v>
      </c>
    </row>
    <row r="34" spans="1:6" ht="14.4" customHeight="1" x14ac:dyDescent="0.3">
      <c r="A34" s="687" t="s">
        <v>2434</v>
      </c>
      <c r="B34" s="664">
        <v>1836.79</v>
      </c>
      <c r="C34" s="677">
        <v>6.8165843412170316E-2</v>
      </c>
      <c r="D34" s="664">
        <v>25109.109999999997</v>
      </c>
      <c r="E34" s="677">
        <v>0.93183415658782964</v>
      </c>
      <c r="F34" s="665">
        <v>26945.899999999998</v>
      </c>
    </row>
    <row r="35" spans="1:6" ht="14.4" customHeight="1" x14ac:dyDescent="0.3">
      <c r="A35" s="687" t="s">
        <v>2424</v>
      </c>
      <c r="B35" s="664">
        <v>823.48</v>
      </c>
      <c r="C35" s="677">
        <v>2.2969679286954731E-2</v>
      </c>
      <c r="D35" s="664">
        <v>35027.260000000024</v>
      </c>
      <c r="E35" s="677">
        <v>0.97703032071304519</v>
      </c>
      <c r="F35" s="665">
        <v>35850.740000000027</v>
      </c>
    </row>
    <row r="36" spans="1:6" ht="14.4" customHeight="1" x14ac:dyDescent="0.3">
      <c r="A36" s="687" t="s">
        <v>2393</v>
      </c>
      <c r="B36" s="664">
        <v>725.95999999999992</v>
      </c>
      <c r="C36" s="677">
        <v>8.0813954912234056E-3</v>
      </c>
      <c r="D36" s="664">
        <v>89105.060000000041</v>
      </c>
      <c r="E36" s="677">
        <v>0.99191860450877656</v>
      </c>
      <c r="F36" s="665">
        <v>89831.020000000048</v>
      </c>
    </row>
    <row r="37" spans="1:6" ht="14.4" customHeight="1" x14ac:dyDescent="0.3">
      <c r="A37" s="687" t="s">
        <v>4357</v>
      </c>
      <c r="B37" s="664">
        <v>647.77</v>
      </c>
      <c r="C37" s="677">
        <v>1.2499999999999999E-2</v>
      </c>
      <c r="D37" s="664">
        <v>51173.830000000009</v>
      </c>
      <c r="E37" s="677">
        <v>0.98750000000000004</v>
      </c>
      <c r="F37" s="665">
        <v>51821.600000000006</v>
      </c>
    </row>
    <row r="38" spans="1:6" ht="14.4" customHeight="1" x14ac:dyDescent="0.3">
      <c r="A38" s="687" t="s">
        <v>2398</v>
      </c>
      <c r="B38" s="664">
        <v>431.12</v>
      </c>
      <c r="C38" s="677">
        <v>1</v>
      </c>
      <c r="D38" s="664"/>
      <c r="E38" s="677">
        <v>0</v>
      </c>
      <c r="F38" s="665">
        <v>431.12</v>
      </c>
    </row>
    <row r="39" spans="1:6" ht="14.4" customHeight="1" x14ac:dyDescent="0.3">
      <c r="A39" s="687" t="s">
        <v>4358</v>
      </c>
      <c r="B39" s="664">
        <v>350.38</v>
      </c>
      <c r="C39" s="677">
        <v>3.4482351389706282E-2</v>
      </c>
      <c r="D39" s="664">
        <v>9810.7599999999984</v>
      </c>
      <c r="E39" s="677">
        <v>0.96551764861029377</v>
      </c>
      <c r="F39" s="665">
        <v>10161.139999999998</v>
      </c>
    </row>
    <row r="40" spans="1:6" ht="14.4" customHeight="1" x14ac:dyDescent="0.3">
      <c r="A40" s="687" t="s">
        <v>2449</v>
      </c>
      <c r="B40" s="664"/>
      <c r="C40" s="677">
        <v>0</v>
      </c>
      <c r="D40" s="664">
        <v>38.130000000000003</v>
      </c>
      <c r="E40" s="677">
        <v>1</v>
      </c>
      <c r="F40" s="665">
        <v>38.130000000000003</v>
      </c>
    </row>
    <row r="41" spans="1:6" ht="14.4" customHeight="1" x14ac:dyDescent="0.3">
      <c r="A41" s="687" t="s">
        <v>2433</v>
      </c>
      <c r="B41" s="664">
        <v>0</v>
      </c>
      <c r="C41" s="677">
        <v>0</v>
      </c>
      <c r="D41" s="664">
        <v>81.33</v>
      </c>
      <c r="E41" s="677">
        <v>1</v>
      </c>
      <c r="F41" s="665">
        <v>81.33</v>
      </c>
    </row>
    <row r="42" spans="1:6" ht="14.4" customHeight="1" x14ac:dyDescent="0.3">
      <c r="A42" s="687" t="s">
        <v>2405</v>
      </c>
      <c r="B42" s="664"/>
      <c r="C42" s="677">
        <v>0</v>
      </c>
      <c r="D42" s="664">
        <v>75.28</v>
      </c>
      <c r="E42" s="677">
        <v>1</v>
      </c>
      <c r="F42" s="665">
        <v>75.28</v>
      </c>
    </row>
    <row r="43" spans="1:6" ht="14.4" customHeight="1" x14ac:dyDescent="0.3">
      <c r="A43" s="687" t="s">
        <v>2440</v>
      </c>
      <c r="B43" s="664"/>
      <c r="C43" s="677">
        <v>0</v>
      </c>
      <c r="D43" s="664">
        <v>1793.46</v>
      </c>
      <c r="E43" s="677">
        <v>1</v>
      </c>
      <c r="F43" s="665">
        <v>1793.46</v>
      </c>
    </row>
    <row r="44" spans="1:6" ht="14.4" customHeight="1" x14ac:dyDescent="0.3">
      <c r="A44" s="687" t="s">
        <v>2437</v>
      </c>
      <c r="B44" s="664"/>
      <c r="C44" s="677">
        <v>0</v>
      </c>
      <c r="D44" s="664">
        <v>130.6</v>
      </c>
      <c r="E44" s="677">
        <v>1</v>
      </c>
      <c r="F44" s="665">
        <v>130.6</v>
      </c>
    </row>
    <row r="45" spans="1:6" ht="14.4" customHeight="1" x14ac:dyDescent="0.3">
      <c r="A45" s="687" t="s">
        <v>2444</v>
      </c>
      <c r="B45" s="664"/>
      <c r="C45" s="677">
        <v>0</v>
      </c>
      <c r="D45" s="664">
        <v>1026.77</v>
      </c>
      <c r="E45" s="677">
        <v>1</v>
      </c>
      <c r="F45" s="665">
        <v>1026.77</v>
      </c>
    </row>
    <row r="46" spans="1:6" ht="14.4" customHeight="1" x14ac:dyDescent="0.3">
      <c r="A46" s="687" t="s">
        <v>4359</v>
      </c>
      <c r="B46" s="664"/>
      <c r="C46" s="677">
        <v>0</v>
      </c>
      <c r="D46" s="664">
        <v>415.5</v>
      </c>
      <c r="E46" s="677">
        <v>1</v>
      </c>
      <c r="F46" s="665">
        <v>415.5</v>
      </c>
    </row>
    <row r="47" spans="1:6" ht="14.4" customHeight="1" x14ac:dyDescent="0.3">
      <c r="A47" s="687" t="s">
        <v>2445</v>
      </c>
      <c r="B47" s="664"/>
      <c r="C47" s="677">
        <v>0</v>
      </c>
      <c r="D47" s="664">
        <v>712.94</v>
      </c>
      <c r="E47" s="677">
        <v>1</v>
      </c>
      <c r="F47" s="665">
        <v>712.94</v>
      </c>
    </row>
    <row r="48" spans="1:6" ht="14.4" customHeight="1" x14ac:dyDescent="0.3">
      <c r="A48" s="687" t="s">
        <v>2426</v>
      </c>
      <c r="B48" s="664"/>
      <c r="C48" s="677">
        <v>0</v>
      </c>
      <c r="D48" s="664">
        <v>96752.840000000084</v>
      </c>
      <c r="E48" s="677">
        <v>1</v>
      </c>
      <c r="F48" s="665">
        <v>96752.840000000084</v>
      </c>
    </row>
    <row r="49" spans="1:6" ht="14.4" customHeight="1" x14ac:dyDescent="0.3">
      <c r="A49" s="687" t="s">
        <v>2413</v>
      </c>
      <c r="B49" s="664"/>
      <c r="C49" s="677">
        <v>0</v>
      </c>
      <c r="D49" s="664">
        <v>2584.8199999999997</v>
      </c>
      <c r="E49" s="677">
        <v>1</v>
      </c>
      <c r="F49" s="665">
        <v>2584.8199999999997</v>
      </c>
    </row>
    <row r="50" spans="1:6" ht="14.4" customHeight="1" x14ac:dyDescent="0.3">
      <c r="A50" s="687" t="s">
        <v>2432</v>
      </c>
      <c r="B50" s="664"/>
      <c r="C50" s="677">
        <v>0</v>
      </c>
      <c r="D50" s="664">
        <v>6254.38</v>
      </c>
      <c r="E50" s="677">
        <v>1</v>
      </c>
      <c r="F50" s="665">
        <v>6254.38</v>
      </c>
    </row>
    <row r="51" spans="1:6" ht="14.4" customHeight="1" x14ac:dyDescent="0.3">
      <c r="A51" s="687" t="s">
        <v>2442</v>
      </c>
      <c r="B51" s="664"/>
      <c r="C51" s="677">
        <v>0</v>
      </c>
      <c r="D51" s="664">
        <v>159.21000000000004</v>
      </c>
      <c r="E51" s="677">
        <v>1</v>
      </c>
      <c r="F51" s="665">
        <v>159.21000000000004</v>
      </c>
    </row>
    <row r="52" spans="1:6" ht="14.4" customHeight="1" x14ac:dyDescent="0.3">
      <c r="A52" s="687" t="s">
        <v>4360</v>
      </c>
      <c r="B52" s="664"/>
      <c r="C52" s="677">
        <v>0</v>
      </c>
      <c r="D52" s="664">
        <v>3612.06</v>
      </c>
      <c r="E52" s="677">
        <v>1</v>
      </c>
      <c r="F52" s="665">
        <v>3612.06</v>
      </c>
    </row>
    <row r="53" spans="1:6" ht="14.4" customHeight="1" x14ac:dyDescent="0.3">
      <c r="A53" s="687" t="s">
        <v>2451</v>
      </c>
      <c r="B53" s="664"/>
      <c r="C53" s="677">
        <v>0</v>
      </c>
      <c r="D53" s="664">
        <v>1482.63</v>
      </c>
      <c r="E53" s="677">
        <v>1</v>
      </c>
      <c r="F53" s="665">
        <v>1482.63</v>
      </c>
    </row>
    <row r="54" spans="1:6" ht="14.4" customHeight="1" x14ac:dyDescent="0.3">
      <c r="A54" s="687" t="s">
        <v>2412</v>
      </c>
      <c r="B54" s="664"/>
      <c r="C54" s="677">
        <v>0</v>
      </c>
      <c r="D54" s="664">
        <v>8624.57</v>
      </c>
      <c r="E54" s="677">
        <v>1</v>
      </c>
      <c r="F54" s="665">
        <v>8624.57</v>
      </c>
    </row>
    <row r="55" spans="1:6" ht="14.4" customHeight="1" x14ac:dyDescent="0.3">
      <c r="A55" s="687" t="s">
        <v>2403</v>
      </c>
      <c r="B55" s="664"/>
      <c r="C55" s="677">
        <v>0</v>
      </c>
      <c r="D55" s="664">
        <v>1656786.5600000033</v>
      </c>
      <c r="E55" s="677">
        <v>1</v>
      </c>
      <c r="F55" s="665">
        <v>1656786.5600000033</v>
      </c>
    </row>
    <row r="56" spans="1:6" ht="14.4" customHeight="1" thickBot="1" x14ac:dyDescent="0.35">
      <c r="A56" s="688" t="s">
        <v>2428</v>
      </c>
      <c r="B56" s="679"/>
      <c r="C56" s="680">
        <v>0</v>
      </c>
      <c r="D56" s="679">
        <v>279.44</v>
      </c>
      <c r="E56" s="680">
        <v>1</v>
      </c>
      <c r="F56" s="681">
        <v>279.44</v>
      </c>
    </row>
    <row r="57" spans="1:6" ht="14.4" customHeight="1" thickBot="1" x14ac:dyDescent="0.35">
      <c r="A57" s="682" t="s">
        <v>3</v>
      </c>
      <c r="B57" s="683">
        <v>25304.54</v>
      </c>
      <c r="C57" s="684">
        <v>1.2471929393115755E-2</v>
      </c>
      <c r="D57" s="683">
        <v>2003614.9000000036</v>
      </c>
      <c r="E57" s="684">
        <v>0.9875280706068843</v>
      </c>
      <c r="F57" s="685">
        <v>2028919.4400000034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28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{277BE3AF-1FB3-4CBB-BB65-F875324EE492}</x14:id>
        </ext>
      </extLst>
    </cfRule>
  </conditionalFormatting>
  <conditionalFormatting sqref="F31:F5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{3E4B459D-44E4-4B7F-9453-9E66C53D825A}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77BE3AF-1FB3-4CBB-BB65-F875324EE49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F5:F28</xm:sqref>
        </x14:conditionalFormatting>
        <x14:conditionalFormatting xmlns:xm="http://schemas.microsoft.com/office/excel/2006/main">
          <x14:cfRule type="dataBar" id="{3E4B459D-44E4-4B7F-9453-9E66C53D825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F31:F56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3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4367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98</v>
      </c>
      <c r="G3" s="47">
        <f>SUBTOTAL(9,G6:G1048576)</f>
        <v>25304.539999999997</v>
      </c>
      <c r="H3" s="48">
        <f>IF(M3=0,0,G3/M3)</f>
        <v>1.247192939311577E-2</v>
      </c>
      <c r="I3" s="47">
        <f>SUBTOTAL(9,I6:I1048576)</f>
        <v>4185</v>
      </c>
      <c r="J3" s="47">
        <f>SUBTOTAL(9,J6:J1048576)</f>
        <v>2003614.9000000006</v>
      </c>
      <c r="K3" s="48">
        <f>IF(M3=0,0,J3/M3)</f>
        <v>0.98752807060688419</v>
      </c>
      <c r="L3" s="47">
        <f>SUBTOTAL(9,L6:L1048576)</f>
        <v>4283</v>
      </c>
      <c r="M3" s="49">
        <f>SUBTOTAL(9,M6:M1048576)</f>
        <v>2028919.4400000006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2653</v>
      </c>
      <c r="B6" s="734" t="s">
        <v>2464</v>
      </c>
      <c r="C6" s="734" t="s">
        <v>1170</v>
      </c>
      <c r="D6" s="734" t="s">
        <v>1078</v>
      </c>
      <c r="E6" s="734" t="s">
        <v>1171</v>
      </c>
      <c r="F6" s="229"/>
      <c r="G6" s="229"/>
      <c r="H6" s="739">
        <v>0</v>
      </c>
      <c r="I6" s="229">
        <v>1</v>
      </c>
      <c r="J6" s="229">
        <v>468.96</v>
      </c>
      <c r="K6" s="739">
        <v>1</v>
      </c>
      <c r="L6" s="229">
        <v>1</v>
      </c>
      <c r="M6" s="747">
        <v>468.96</v>
      </c>
    </row>
    <row r="7" spans="1:13" ht="14.4" customHeight="1" x14ac:dyDescent="0.3">
      <c r="A7" s="660" t="s">
        <v>2653</v>
      </c>
      <c r="B7" s="661" t="s">
        <v>2464</v>
      </c>
      <c r="C7" s="661" t="s">
        <v>1077</v>
      </c>
      <c r="D7" s="661" t="s">
        <v>1078</v>
      </c>
      <c r="E7" s="661" t="s">
        <v>1079</v>
      </c>
      <c r="F7" s="664"/>
      <c r="G7" s="664"/>
      <c r="H7" s="677">
        <v>0</v>
      </c>
      <c r="I7" s="664">
        <v>15</v>
      </c>
      <c r="J7" s="664">
        <v>14068.950000000003</v>
      </c>
      <c r="K7" s="677">
        <v>1</v>
      </c>
      <c r="L7" s="664">
        <v>15</v>
      </c>
      <c r="M7" s="665">
        <v>14068.950000000003</v>
      </c>
    </row>
    <row r="8" spans="1:13" ht="14.4" customHeight="1" x14ac:dyDescent="0.3">
      <c r="A8" s="660" t="s">
        <v>2629</v>
      </c>
      <c r="B8" s="661" t="s">
        <v>2464</v>
      </c>
      <c r="C8" s="661" t="s">
        <v>1173</v>
      </c>
      <c r="D8" s="661" t="s">
        <v>1078</v>
      </c>
      <c r="E8" s="661" t="s">
        <v>1174</v>
      </c>
      <c r="F8" s="664"/>
      <c r="G8" s="664"/>
      <c r="H8" s="677">
        <v>0</v>
      </c>
      <c r="I8" s="664">
        <v>29</v>
      </c>
      <c r="J8" s="664">
        <v>18133.410000000003</v>
      </c>
      <c r="K8" s="677">
        <v>1</v>
      </c>
      <c r="L8" s="664">
        <v>29</v>
      </c>
      <c r="M8" s="665">
        <v>18133.410000000003</v>
      </c>
    </row>
    <row r="9" spans="1:13" ht="14.4" customHeight="1" x14ac:dyDescent="0.3">
      <c r="A9" s="660" t="s">
        <v>2629</v>
      </c>
      <c r="B9" s="661" t="s">
        <v>2464</v>
      </c>
      <c r="C9" s="661" t="s">
        <v>1077</v>
      </c>
      <c r="D9" s="661" t="s">
        <v>1078</v>
      </c>
      <c r="E9" s="661" t="s">
        <v>1079</v>
      </c>
      <c r="F9" s="664"/>
      <c r="G9" s="664"/>
      <c r="H9" s="677">
        <v>0</v>
      </c>
      <c r="I9" s="664">
        <v>103</v>
      </c>
      <c r="J9" s="664">
        <v>96606.790000000008</v>
      </c>
      <c r="K9" s="677">
        <v>1</v>
      </c>
      <c r="L9" s="664">
        <v>103</v>
      </c>
      <c r="M9" s="665">
        <v>96606.790000000008</v>
      </c>
    </row>
    <row r="10" spans="1:13" ht="14.4" customHeight="1" x14ac:dyDescent="0.3">
      <c r="A10" s="660" t="s">
        <v>2629</v>
      </c>
      <c r="B10" s="661" t="s">
        <v>2490</v>
      </c>
      <c r="C10" s="661" t="s">
        <v>1210</v>
      </c>
      <c r="D10" s="661" t="s">
        <v>2491</v>
      </c>
      <c r="E10" s="661" t="s">
        <v>2492</v>
      </c>
      <c r="F10" s="664"/>
      <c r="G10" s="664"/>
      <c r="H10" s="677">
        <v>0</v>
      </c>
      <c r="I10" s="664">
        <v>5</v>
      </c>
      <c r="J10" s="664">
        <v>1666.55</v>
      </c>
      <c r="K10" s="677">
        <v>1</v>
      </c>
      <c r="L10" s="664">
        <v>5</v>
      </c>
      <c r="M10" s="665">
        <v>1666.55</v>
      </c>
    </row>
    <row r="11" spans="1:13" ht="14.4" customHeight="1" x14ac:dyDescent="0.3">
      <c r="A11" s="660" t="s">
        <v>2629</v>
      </c>
      <c r="B11" s="661" t="s">
        <v>2497</v>
      </c>
      <c r="C11" s="661" t="s">
        <v>1243</v>
      </c>
      <c r="D11" s="661" t="s">
        <v>1244</v>
      </c>
      <c r="E11" s="661" t="s">
        <v>1578</v>
      </c>
      <c r="F11" s="664"/>
      <c r="G11" s="664"/>
      <c r="H11" s="677">
        <v>0</v>
      </c>
      <c r="I11" s="664">
        <v>24</v>
      </c>
      <c r="J11" s="664">
        <v>4421.2800000000007</v>
      </c>
      <c r="K11" s="677">
        <v>1</v>
      </c>
      <c r="L11" s="664">
        <v>24</v>
      </c>
      <c r="M11" s="665">
        <v>4421.2800000000007</v>
      </c>
    </row>
    <row r="12" spans="1:13" ht="14.4" customHeight="1" x14ac:dyDescent="0.3">
      <c r="A12" s="660" t="s">
        <v>2629</v>
      </c>
      <c r="B12" s="661" t="s">
        <v>4361</v>
      </c>
      <c r="C12" s="661" t="s">
        <v>2760</v>
      </c>
      <c r="D12" s="661" t="s">
        <v>2761</v>
      </c>
      <c r="E12" s="661" t="s">
        <v>2762</v>
      </c>
      <c r="F12" s="664"/>
      <c r="G12" s="664"/>
      <c r="H12" s="677">
        <v>0</v>
      </c>
      <c r="I12" s="664">
        <v>2</v>
      </c>
      <c r="J12" s="664">
        <v>233.6</v>
      </c>
      <c r="K12" s="677">
        <v>1</v>
      </c>
      <c r="L12" s="664">
        <v>2</v>
      </c>
      <c r="M12" s="665">
        <v>233.6</v>
      </c>
    </row>
    <row r="13" spans="1:13" ht="14.4" customHeight="1" x14ac:dyDescent="0.3">
      <c r="A13" s="660" t="s">
        <v>2629</v>
      </c>
      <c r="B13" s="661" t="s">
        <v>2500</v>
      </c>
      <c r="C13" s="661" t="s">
        <v>1258</v>
      </c>
      <c r="D13" s="661" t="s">
        <v>1259</v>
      </c>
      <c r="E13" s="661" t="s">
        <v>1260</v>
      </c>
      <c r="F13" s="664"/>
      <c r="G13" s="664"/>
      <c r="H13" s="677">
        <v>0</v>
      </c>
      <c r="I13" s="664">
        <v>2</v>
      </c>
      <c r="J13" s="664">
        <v>308.02</v>
      </c>
      <c r="K13" s="677">
        <v>1</v>
      </c>
      <c r="L13" s="664">
        <v>2</v>
      </c>
      <c r="M13" s="665">
        <v>308.02</v>
      </c>
    </row>
    <row r="14" spans="1:13" ht="14.4" customHeight="1" x14ac:dyDescent="0.3">
      <c r="A14" s="660" t="s">
        <v>2629</v>
      </c>
      <c r="B14" s="661" t="s">
        <v>2543</v>
      </c>
      <c r="C14" s="661" t="s">
        <v>1876</v>
      </c>
      <c r="D14" s="661" t="s">
        <v>1877</v>
      </c>
      <c r="E14" s="661" t="s">
        <v>2570</v>
      </c>
      <c r="F14" s="664"/>
      <c r="G14" s="664"/>
      <c r="H14" s="677">
        <v>0</v>
      </c>
      <c r="I14" s="664">
        <v>2</v>
      </c>
      <c r="J14" s="664">
        <v>139.72</v>
      </c>
      <c r="K14" s="677">
        <v>1</v>
      </c>
      <c r="L14" s="664">
        <v>2</v>
      </c>
      <c r="M14" s="665">
        <v>139.72</v>
      </c>
    </row>
    <row r="15" spans="1:13" ht="14.4" customHeight="1" x14ac:dyDescent="0.3">
      <c r="A15" s="660" t="s">
        <v>2629</v>
      </c>
      <c r="B15" s="661" t="s">
        <v>2504</v>
      </c>
      <c r="C15" s="661" t="s">
        <v>1155</v>
      </c>
      <c r="D15" s="661" t="s">
        <v>612</v>
      </c>
      <c r="E15" s="661" t="s">
        <v>2505</v>
      </c>
      <c r="F15" s="664"/>
      <c r="G15" s="664"/>
      <c r="H15" s="677">
        <v>0</v>
      </c>
      <c r="I15" s="664">
        <v>1</v>
      </c>
      <c r="J15" s="664">
        <v>48.31</v>
      </c>
      <c r="K15" s="677">
        <v>1</v>
      </c>
      <c r="L15" s="664">
        <v>1</v>
      </c>
      <c r="M15" s="665">
        <v>48.31</v>
      </c>
    </row>
    <row r="16" spans="1:13" ht="14.4" customHeight="1" x14ac:dyDescent="0.3">
      <c r="A16" s="660" t="s">
        <v>2629</v>
      </c>
      <c r="B16" s="661" t="s">
        <v>2504</v>
      </c>
      <c r="C16" s="661" t="s">
        <v>1064</v>
      </c>
      <c r="D16" s="661" t="s">
        <v>612</v>
      </c>
      <c r="E16" s="661" t="s">
        <v>613</v>
      </c>
      <c r="F16" s="664"/>
      <c r="G16" s="664"/>
      <c r="H16" s="677">
        <v>0</v>
      </c>
      <c r="I16" s="664">
        <v>26</v>
      </c>
      <c r="J16" s="664">
        <v>2512.38</v>
      </c>
      <c r="K16" s="677">
        <v>1</v>
      </c>
      <c r="L16" s="664">
        <v>26</v>
      </c>
      <c r="M16" s="665">
        <v>2512.38</v>
      </c>
    </row>
    <row r="17" spans="1:13" ht="14.4" customHeight="1" x14ac:dyDescent="0.3">
      <c r="A17" s="660" t="s">
        <v>2629</v>
      </c>
      <c r="B17" s="661" t="s">
        <v>2506</v>
      </c>
      <c r="C17" s="661" t="s">
        <v>1812</v>
      </c>
      <c r="D17" s="661" t="s">
        <v>1112</v>
      </c>
      <c r="E17" s="661" t="s">
        <v>2582</v>
      </c>
      <c r="F17" s="664"/>
      <c r="G17" s="664"/>
      <c r="H17" s="677">
        <v>0</v>
      </c>
      <c r="I17" s="664">
        <v>2</v>
      </c>
      <c r="J17" s="664">
        <v>327.45999999999998</v>
      </c>
      <c r="K17" s="677">
        <v>1</v>
      </c>
      <c r="L17" s="664">
        <v>2</v>
      </c>
      <c r="M17" s="665">
        <v>327.45999999999998</v>
      </c>
    </row>
    <row r="18" spans="1:13" ht="14.4" customHeight="1" x14ac:dyDescent="0.3">
      <c r="A18" s="660" t="s">
        <v>2629</v>
      </c>
      <c r="B18" s="661" t="s">
        <v>2506</v>
      </c>
      <c r="C18" s="661" t="s">
        <v>2893</v>
      </c>
      <c r="D18" s="661" t="s">
        <v>2774</v>
      </c>
      <c r="E18" s="661" t="s">
        <v>2894</v>
      </c>
      <c r="F18" s="664"/>
      <c r="G18" s="664"/>
      <c r="H18" s="677">
        <v>0</v>
      </c>
      <c r="I18" s="664">
        <v>1</v>
      </c>
      <c r="J18" s="664">
        <v>314.33999999999997</v>
      </c>
      <c r="K18" s="677">
        <v>1</v>
      </c>
      <c r="L18" s="664">
        <v>1</v>
      </c>
      <c r="M18" s="665">
        <v>314.33999999999997</v>
      </c>
    </row>
    <row r="19" spans="1:13" ht="14.4" customHeight="1" x14ac:dyDescent="0.3">
      <c r="A19" s="660" t="s">
        <v>2630</v>
      </c>
      <c r="B19" s="661" t="s">
        <v>2464</v>
      </c>
      <c r="C19" s="661" t="s">
        <v>1173</v>
      </c>
      <c r="D19" s="661" t="s">
        <v>1078</v>
      </c>
      <c r="E19" s="661" t="s">
        <v>1174</v>
      </c>
      <c r="F19" s="664"/>
      <c r="G19" s="664"/>
      <c r="H19" s="677">
        <v>0</v>
      </c>
      <c r="I19" s="664">
        <v>7</v>
      </c>
      <c r="J19" s="664">
        <v>4377.03</v>
      </c>
      <c r="K19" s="677">
        <v>1</v>
      </c>
      <c r="L19" s="664">
        <v>7</v>
      </c>
      <c r="M19" s="665">
        <v>4377.03</v>
      </c>
    </row>
    <row r="20" spans="1:13" ht="14.4" customHeight="1" x14ac:dyDescent="0.3">
      <c r="A20" s="660" t="s">
        <v>2630</v>
      </c>
      <c r="B20" s="661" t="s">
        <v>2464</v>
      </c>
      <c r="C20" s="661" t="s">
        <v>1077</v>
      </c>
      <c r="D20" s="661" t="s">
        <v>1078</v>
      </c>
      <c r="E20" s="661" t="s">
        <v>1079</v>
      </c>
      <c r="F20" s="664"/>
      <c r="G20" s="664"/>
      <c r="H20" s="677">
        <v>0</v>
      </c>
      <c r="I20" s="664">
        <v>41</v>
      </c>
      <c r="J20" s="664">
        <v>38455.129999999997</v>
      </c>
      <c r="K20" s="677">
        <v>1</v>
      </c>
      <c r="L20" s="664">
        <v>41</v>
      </c>
      <c r="M20" s="665">
        <v>38455.129999999997</v>
      </c>
    </row>
    <row r="21" spans="1:13" ht="14.4" customHeight="1" x14ac:dyDescent="0.3">
      <c r="A21" s="660" t="s">
        <v>2630</v>
      </c>
      <c r="B21" s="661" t="s">
        <v>2464</v>
      </c>
      <c r="C21" s="661" t="s">
        <v>1081</v>
      </c>
      <c r="D21" s="661" t="s">
        <v>1078</v>
      </c>
      <c r="E21" s="661" t="s">
        <v>1082</v>
      </c>
      <c r="F21" s="664"/>
      <c r="G21" s="664"/>
      <c r="H21" s="677">
        <v>0</v>
      </c>
      <c r="I21" s="664">
        <v>1</v>
      </c>
      <c r="J21" s="664">
        <v>1166.47</v>
      </c>
      <c r="K21" s="677">
        <v>1</v>
      </c>
      <c r="L21" s="664">
        <v>1</v>
      </c>
      <c r="M21" s="665">
        <v>1166.47</v>
      </c>
    </row>
    <row r="22" spans="1:13" ht="14.4" customHeight="1" x14ac:dyDescent="0.3">
      <c r="A22" s="660" t="s">
        <v>2630</v>
      </c>
      <c r="B22" s="661" t="s">
        <v>4362</v>
      </c>
      <c r="C22" s="661" t="s">
        <v>2708</v>
      </c>
      <c r="D22" s="661" t="s">
        <v>2709</v>
      </c>
      <c r="E22" s="661" t="s">
        <v>2710</v>
      </c>
      <c r="F22" s="664"/>
      <c r="G22" s="664"/>
      <c r="H22" s="677">
        <v>0</v>
      </c>
      <c r="I22" s="664">
        <v>2</v>
      </c>
      <c r="J22" s="664">
        <v>83.1</v>
      </c>
      <c r="K22" s="677">
        <v>1</v>
      </c>
      <c r="L22" s="664">
        <v>2</v>
      </c>
      <c r="M22" s="665">
        <v>83.1</v>
      </c>
    </row>
    <row r="23" spans="1:13" ht="14.4" customHeight="1" x14ac:dyDescent="0.3">
      <c r="A23" s="660" t="s">
        <v>2630</v>
      </c>
      <c r="B23" s="661" t="s">
        <v>2490</v>
      </c>
      <c r="C23" s="661" t="s">
        <v>1210</v>
      </c>
      <c r="D23" s="661" t="s">
        <v>2491</v>
      </c>
      <c r="E23" s="661" t="s">
        <v>2492</v>
      </c>
      <c r="F23" s="664"/>
      <c r="G23" s="664"/>
      <c r="H23" s="677">
        <v>0</v>
      </c>
      <c r="I23" s="664">
        <v>2</v>
      </c>
      <c r="J23" s="664">
        <v>313.72000000000003</v>
      </c>
      <c r="K23" s="677">
        <v>1</v>
      </c>
      <c r="L23" s="664">
        <v>2</v>
      </c>
      <c r="M23" s="665">
        <v>313.72000000000003</v>
      </c>
    </row>
    <row r="24" spans="1:13" ht="14.4" customHeight="1" x14ac:dyDescent="0.3">
      <c r="A24" s="660" t="s">
        <v>2630</v>
      </c>
      <c r="B24" s="661" t="s">
        <v>2497</v>
      </c>
      <c r="C24" s="661" t="s">
        <v>1243</v>
      </c>
      <c r="D24" s="661" t="s">
        <v>1244</v>
      </c>
      <c r="E24" s="661" t="s">
        <v>1578</v>
      </c>
      <c r="F24" s="664"/>
      <c r="G24" s="664"/>
      <c r="H24" s="677">
        <v>0</v>
      </c>
      <c r="I24" s="664">
        <v>8</v>
      </c>
      <c r="J24" s="664">
        <v>1455.9099999999999</v>
      </c>
      <c r="K24" s="677">
        <v>1</v>
      </c>
      <c r="L24" s="664">
        <v>8</v>
      </c>
      <c r="M24" s="665">
        <v>1455.9099999999999</v>
      </c>
    </row>
    <row r="25" spans="1:13" ht="14.4" customHeight="1" x14ac:dyDescent="0.3">
      <c r="A25" s="660" t="s">
        <v>2630</v>
      </c>
      <c r="B25" s="661" t="s">
        <v>4361</v>
      </c>
      <c r="C25" s="661" t="s">
        <v>2760</v>
      </c>
      <c r="D25" s="661" t="s">
        <v>2761</v>
      </c>
      <c r="E25" s="661" t="s">
        <v>2762</v>
      </c>
      <c r="F25" s="664"/>
      <c r="G25" s="664"/>
      <c r="H25" s="677">
        <v>0</v>
      </c>
      <c r="I25" s="664">
        <v>1</v>
      </c>
      <c r="J25" s="664">
        <v>116.8</v>
      </c>
      <c r="K25" s="677">
        <v>1</v>
      </c>
      <c r="L25" s="664">
        <v>1</v>
      </c>
      <c r="M25" s="665">
        <v>116.8</v>
      </c>
    </row>
    <row r="26" spans="1:13" ht="14.4" customHeight="1" x14ac:dyDescent="0.3">
      <c r="A26" s="660" t="s">
        <v>2630</v>
      </c>
      <c r="B26" s="661" t="s">
        <v>2500</v>
      </c>
      <c r="C26" s="661" t="s">
        <v>1258</v>
      </c>
      <c r="D26" s="661" t="s">
        <v>1259</v>
      </c>
      <c r="E26" s="661" t="s">
        <v>1260</v>
      </c>
      <c r="F26" s="664"/>
      <c r="G26" s="664"/>
      <c r="H26" s="677">
        <v>0</v>
      </c>
      <c r="I26" s="664">
        <v>2</v>
      </c>
      <c r="J26" s="664">
        <v>308.02</v>
      </c>
      <c r="K26" s="677">
        <v>1</v>
      </c>
      <c r="L26" s="664">
        <v>2</v>
      </c>
      <c r="M26" s="665">
        <v>308.02</v>
      </c>
    </row>
    <row r="27" spans="1:13" ht="14.4" customHeight="1" x14ac:dyDescent="0.3">
      <c r="A27" s="660" t="s">
        <v>2630</v>
      </c>
      <c r="B27" s="661" t="s">
        <v>2503</v>
      </c>
      <c r="C27" s="661" t="s">
        <v>1247</v>
      </c>
      <c r="D27" s="661" t="s">
        <v>1248</v>
      </c>
      <c r="E27" s="661" t="s">
        <v>1578</v>
      </c>
      <c r="F27" s="664"/>
      <c r="G27" s="664"/>
      <c r="H27" s="677">
        <v>0</v>
      </c>
      <c r="I27" s="664">
        <v>1</v>
      </c>
      <c r="J27" s="664">
        <v>69.86</v>
      </c>
      <c r="K27" s="677">
        <v>1</v>
      </c>
      <c r="L27" s="664">
        <v>1</v>
      </c>
      <c r="M27" s="665">
        <v>69.86</v>
      </c>
    </row>
    <row r="28" spans="1:13" ht="14.4" customHeight="1" x14ac:dyDescent="0.3">
      <c r="A28" s="660" t="s">
        <v>2630</v>
      </c>
      <c r="B28" s="661" t="s">
        <v>2546</v>
      </c>
      <c r="C28" s="661" t="s">
        <v>2998</v>
      </c>
      <c r="D28" s="661" t="s">
        <v>1548</v>
      </c>
      <c r="E28" s="661" t="s">
        <v>2999</v>
      </c>
      <c r="F28" s="664"/>
      <c r="G28" s="664"/>
      <c r="H28" s="677">
        <v>0</v>
      </c>
      <c r="I28" s="664">
        <v>21</v>
      </c>
      <c r="J28" s="664">
        <v>3337.5</v>
      </c>
      <c r="K28" s="677">
        <v>1</v>
      </c>
      <c r="L28" s="664">
        <v>21</v>
      </c>
      <c r="M28" s="665">
        <v>3337.5</v>
      </c>
    </row>
    <row r="29" spans="1:13" ht="14.4" customHeight="1" x14ac:dyDescent="0.3">
      <c r="A29" s="660" t="s">
        <v>2630</v>
      </c>
      <c r="B29" s="661" t="s">
        <v>2546</v>
      </c>
      <c r="C29" s="661" t="s">
        <v>1547</v>
      </c>
      <c r="D29" s="661" t="s">
        <v>1548</v>
      </c>
      <c r="E29" s="661" t="s">
        <v>2547</v>
      </c>
      <c r="F29" s="664"/>
      <c r="G29" s="664"/>
      <c r="H29" s="677">
        <v>0</v>
      </c>
      <c r="I29" s="664">
        <v>2</v>
      </c>
      <c r="J29" s="664">
        <v>196.32999999999998</v>
      </c>
      <c r="K29" s="677">
        <v>1</v>
      </c>
      <c r="L29" s="664">
        <v>2</v>
      </c>
      <c r="M29" s="665">
        <v>196.32999999999998</v>
      </c>
    </row>
    <row r="30" spans="1:13" ht="14.4" customHeight="1" x14ac:dyDescent="0.3">
      <c r="A30" s="660" t="s">
        <v>2630</v>
      </c>
      <c r="B30" s="661" t="s">
        <v>2546</v>
      </c>
      <c r="C30" s="661" t="s">
        <v>3000</v>
      </c>
      <c r="D30" s="661" t="s">
        <v>3001</v>
      </c>
      <c r="E30" s="661" t="s">
        <v>2547</v>
      </c>
      <c r="F30" s="664">
        <v>1</v>
      </c>
      <c r="G30" s="664">
        <v>67.489999999999995</v>
      </c>
      <c r="H30" s="677">
        <v>1</v>
      </c>
      <c r="I30" s="664"/>
      <c r="J30" s="664"/>
      <c r="K30" s="677">
        <v>0</v>
      </c>
      <c r="L30" s="664">
        <v>1</v>
      </c>
      <c r="M30" s="665">
        <v>67.489999999999995</v>
      </c>
    </row>
    <row r="31" spans="1:13" ht="14.4" customHeight="1" x14ac:dyDescent="0.3">
      <c r="A31" s="660" t="s">
        <v>2630</v>
      </c>
      <c r="B31" s="661" t="s">
        <v>2504</v>
      </c>
      <c r="C31" s="661" t="s">
        <v>1064</v>
      </c>
      <c r="D31" s="661" t="s">
        <v>612</v>
      </c>
      <c r="E31" s="661" t="s">
        <v>613</v>
      </c>
      <c r="F31" s="664"/>
      <c r="G31" s="664"/>
      <c r="H31" s="677">
        <v>0</v>
      </c>
      <c r="I31" s="664">
        <v>88</v>
      </c>
      <c r="J31" s="664">
        <v>6726.32</v>
      </c>
      <c r="K31" s="677">
        <v>1</v>
      </c>
      <c r="L31" s="664">
        <v>88</v>
      </c>
      <c r="M31" s="665">
        <v>6726.32</v>
      </c>
    </row>
    <row r="32" spans="1:13" ht="14.4" customHeight="1" x14ac:dyDescent="0.3">
      <c r="A32" s="660" t="s">
        <v>2630</v>
      </c>
      <c r="B32" s="661" t="s">
        <v>2504</v>
      </c>
      <c r="C32" s="661" t="s">
        <v>3002</v>
      </c>
      <c r="D32" s="661" t="s">
        <v>612</v>
      </c>
      <c r="E32" s="661" t="s">
        <v>3003</v>
      </c>
      <c r="F32" s="664"/>
      <c r="G32" s="664"/>
      <c r="H32" s="677">
        <v>0</v>
      </c>
      <c r="I32" s="664">
        <v>1</v>
      </c>
      <c r="J32" s="664">
        <v>193.26</v>
      </c>
      <c r="K32" s="677">
        <v>1</v>
      </c>
      <c r="L32" s="664">
        <v>1</v>
      </c>
      <c r="M32" s="665">
        <v>193.26</v>
      </c>
    </row>
    <row r="33" spans="1:13" ht="14.4" customHeight="1" x14ac:dyDescent="0.3">
      <c r="A33" s="660" t="s">
        <v>2630</v>
      </c>
      <c r="B33" s="661" t="s">
        <v>2506</v>
      </c>
      <c r="C33" s="661" t="s">
        <v>1514</v>
      </c>
      <c r="D33" s="661" t="s">
        <v>1515</v>
      </c>
      <c r="E33" s="661" t="s">
        <v>1516</v>
      </c>
      <c r="F33" s="664"/>
      <c r="G33" s="664"/>
      <c r="H33" s="677">
        <v>0</v>
      </c>
      <c r="I33" s="664">
        <v>14</v>
      </c>
      <c r="J33" s="664">
        <v>458.36</v>
      </c>
      <c r="K33" s="677">
        <v>1</v>
      </c>
      <c r="L33" s="664">
        <v>14</v>
      </c>
      <c r="M33" s="665">
        <v>458.36</v>
      </c>
    </row>
    <row r="34" spans="1:13" ht="14.4" customHeight="1" x14ac:dyDescent="0.3">
      <c r="A34" s="660" t="s">
        <v>2630</v>
      </c>
      <c r="B34" s="661" t="s">
        <v>2506</v>
      </c>
      <c r="C34" s="661" t="s">
        <v>2714</v>
      </c>
      <c r="D34" s="661" t="s">
        <v>2715</v>
      </c>
      <c r="E34" s="661" t="s">
        <v>2716</v>
      </c>
      <c r="F34" s="664"/>
      <c r="G34" s="664"/>
      <c r="H34" s="677">
        <v>0</v>
      </c>
      <c r="I34" s="664">
        <v>3</v>
      </c>
      <c r="J34" s="664">
        <v>442.08000000000004</v>
      </c>
      <c r="K34" s="677">
        <v>1</v>
      </c>
      <c r="L34" s="664">
        <v>3</v>
      </c>
      <c r="M34" s="665">
        <v>442.08000000000004</v>
      </c>
    </row>
    <row r="35" spans="1:13" ht="14.4" customHeight="1" x14ac:dyDescent="0.3">
      <c r="A35" s="660" t="s">
        <v>2630</v>
      </c>
      <c r="B35" s="661" t="s">
        <v>2506</v>
      </c>
      <c r="C35" s="661" t="s">
        <v>1525</v>
      </c>
      <c r="D35" s="661" t="s">
        <v>1112</v>
      </c>
      <c r="E35" s="661" t="s">
        <v>2548</v>
      </c>
      <c r="F35" s="664"/>
      <c r="G35" s="664"/>
      <c r="H35" s="677">
        <v>0</v>
      </c>
      <c r="I35" s="664">
        <v>2</v>
      </c>
      <c r="J35" s="664">
        <v>65.48</v>
      </c>
      <c r="K35" s="677">
        <v>1</v>
      </c>
      <c r="L35" s="664">
        <v>2</v>
      </c>
      <c r="M35" s="665">
        <v>65.48</v>
      </c>
    </row>
    <row r="36" spans="1:13" ht="14.4" customHeight="1" x14ac:dyDescent="0.3">
      <c r="A36" s="660" t="s">
        <v>2630</v>
      </c>
      <c r="B36" s="661" t="s">
        <v>2506</v>
      </c>
      <c r="C36" s="661" t="s">
        <v>1111</v>
      </c>
      <c r="D36" s="661" t="s">
        <v>1112</v>
      </c>
      <c r="E36" s="661" t="s">
        <v>2507</v>
      </c>
      <c r="F36" s="664"/>
      <c r="G36" s="664"/>
      <c r="H36" s="677">
        <v>0</v>
      </c>
      <c r="I36" s="664">
        <v>4</v>
      </c>
      <c r="J36" s="664">
        <v>392.92</v>
      </c>
      <c r="K36" s="677">
        <v>1</v>
      </c>
      <c r="L36" s="664">
        <v>4</v>
      </c>
      <c r="M36" s="665">
        <v>392.92</v>
      </c>
    </row>
    <row r="37" spans="1:13" ht="14.4" customHeight="1" x14ac:dyDescent="0.3">
      <c r="A37" s="660" t="s">
        <v>2631</v>
      </c>
      <c r="B37" s="661" t="s">
        <v>2464</v>
      </c>
      <c r="C37" s="661" t="s">
        <v>1173</v>
      </c>
      <c r="D37" s="661" t="s">
        <v>1078</v>
      </c>
      <c r="E37" s="661" t="s">
        <v>1174</v>
      </c>
      <c r="F37" s="664"/>
      <c r="G37" s="664"/>
      <c r="H37" s="677">
        <v>0</v>
      </c>
      <c r="I37" s="664">
        <v>13</v>
      </c>
      <c r="J37" s="664">
        <v>8128.7699999999995</v>
      </c>
      <c r="K37" s="677">
        <v>1</v>
      </c>
      <c r="L37" s="664">
        <v>13</v>
      </c>
      <c r="M37" s="665">
        <v>8128.7699999999995</v>
      </c>
    </row>
    <row r="38" spans="1:13" ht="14.4" customHeight="1" x14ac:dyDescent="0.3">
      <c r="A38" s="660" t="s">
        <v>2631</v>
      </c>
      <c r="B38" s="661" t="s">
        <v>2464</v>
      </c>
      <c r="C38" s="661" t="s">
        <v>1077</v>
      </c>
      <c r="D38" s="661" t="s">
        <v>1078</v>
      </c>
      <c r="E38" s="661" t="s">
        <v>1079</v>
      </c>
      <c r="F38" s="664"/>
      <c r="G38" s="664"/>
      <c r="H38" s="677">
        <v>0</v>
      </c>
      <c r="I38" s="664">
        <v>60</v>
      </c>
      <c r="J38" s="664">
        <v>56275.8</v>
      </c>
      <c r="K38" s="677">
        <v>1</v>
      </c>
      <c r="L38" s="664">
        <v>60</v>
      </c>
      <c r="M38" s="665">
        <v>56275.8</v>
      </c>
    </row>
    <row r="39" spans="1:13" ht="14.4" customHeight="1" x14ac:dyDescent="0.3">
      <c r="A39" s="660" t="s">
        <v>2631</v>
      </c>
      <c r="B39" s="661" t="s">
        <v>2464</v>
      </c>
      <c r="C39" s="661" t="s">
        <v>1115</v>
      </c>
      <c r="D39" s="661" t="s">
        <v>1116</v>
      </c>
      <c r="E39" s="661" t="s">
        <v>1079</v>
      </c>
      <c r="F39" s="664"/>
      <c r="G39" s="664"/>
      <c r="H39" s="677">
        <v>0</v>
      </c>
      <c r="I39" s="664">
        <v>1</v>
      </c>
      <c r="J39" s="664">
        <v>1749.69</v>
      </c>
      <c r="K39" s="677">
        <v>1</v>
      </c>
      <c r="L39" s="664">
        <v>1</v>
      </c>
      <c r="M39" s="665">
        <v>1749.69</v>
      </c>
    </row>
    <row r="40" spans="1:13" ht="14.4" customHeight="1" x14ac:dyDescent="0.3">
      <c r="A40" s="660" t="s">
        <v>2631</v>
      </c>
      <c r="B40" s="661" t="s">
        <v>2478</v>
      </c>
      <c r="C40" s="661" t="s">
        <v>3148</v>
      </c>
      <c r="D40" s="661" t="s">
        <v>3149</v>
      </c>
      <c r="E40" s="661" t="s">
        <v>3150</v>
      </c>
      <c r="F40" s="664">
        <v>1</v>
      </c>
      <c r="G40" s="664">
        <v>0</v>
      </c>
      <c r="H40" s="677"/>
      <c r="I40" s="664"/>
      <c r="J40" s="664"/>
      <c r="K40" s="677"/>
      <c r="L40" s="664">
        <v>1</v>
      </c>
      <c r="M40" s="665">
        <v>0</v>
      </c>
    </row>
    <row r="41" spans="1:13" ht="14.4" customHeight="1" x14ac:dyDescent="0.3">
      <c r="A41" s="660" t="s">
        <v>2631</v>
      </c>
      <c r="B41" s="661" t="s">
        <v>2490</v>
      </c>
      <c r="C41" s="661" t="s">
        <v>1210</v>
      </c>
      <c r="D41" s="661" t="s">
        <v>2491</v>
      </c>
      <c r="E41" s="661" t="s">
        <v>2492</v>
      </c>
      <c r="F41" s="664"/>
      <c r="G41" s="664"/>
      <c r="H41" s="677">
        <v>0</v>
      </c>
      <c r="I41" s="664">
        <v>12</v>
      </c>
      <c r="J41" s="664">
        <v>2588.12</v>
      </c>
      <c r="K41" s="677">
        <v>1</v>
      </c>
      <c r="L41" s="664">
        <v>12</v>
      </c>
      <c r="M41" s="665">
        <v>2588.12</v>
      </c>
    </row>
    <row r="42" spans="1:13" ht="14.4" customHeight="1" x14ac:dyDescent="0.3">
      <c r="A42" s="660" t="s">
        <v>2631</v>
      </c>
      <c r="B42" s="661" t="s">
        <v>2497</v>
      </c>
      <c r="C42" s="661" t="s">
        <v>1243</v>
      </c>
      <c r="D42" s="661" t="s">
        <v>1244</v>
      </c>
      <c r="E42" s="661" t="s">
        <v>1578</v>
      </c>
      <c r="F42" s="664"/>
      <c r="G42" s="664"/>
      <c r="H42" s="677">
        <v>0</v>
      </c>
      <c r="I42" s="664">
        <v>5</v>
      </c>
      <c r="J42" s="664">
        <v>915.15000000000009</v>
      </c>
      <c r="K42" s="677">
        <v>1</v>
      </c>
      <c r="L42" s="664">
        <v>5</v>
      </c>
      <c r="M42" s="665">
        <v>915.15000000000009</v>
      </c>
    </row>
    <row r="43" spans="1:13" ht="14.4" customHeight="1" x14ac:dyDescent="0.3">
      <c r="A43" s="660" t="s">
        <v>2631</v>
      </c>
      <c r="B43" s="661" t="s">
        <v>2503</v>
      </c>
      <c r="C43" s="661" t="s">
        <v>1247</v>
      </c>
      <c r="D43" s="661" t="s">
        <v>1248</v>
      </c>
      <c r="E43" s="661" t="s">
        <v>1578</v>
      </c>
      <c r="F43" s="664"/>
      <c r="G43" s="664"/>
      <c r="H43" s="677">
        <v>0</v>
      </c>
      <c r="I43" s="664">
        <v>3</v>
      </c>
      <c r="J43" s="664">
        <v>209.57999999999998</v>
      </c>
      <c r="K43" s="677">
        <v>1</v>
      </c>
      <c r="L43" s="664">
        <v>3</v>
      </c>
      <c r="M43" s="665">
        <v>209.57999999999998</v>
      </c>
    </row>
    <row r="44" spans="1:13" ht="14.4" customHeight="1" x14ac:dyDescent="0.3">
      <c r="A44" s="660" t="s">
        <v>2631</v>
      </c>
      <c r="B44" s="661" t="s">
        <v>2546</v>
      </c>
      <c r="C44" s="661" t="s">
        <v>3154</v>
      </c>
      <c r="D44" s="661" t="s">
        <v>1548</v>
      </c>
      <c r="E44" s="661" t="s">
        <v>3155</v>
      </c>
      <c r="F44" s="664"/>
      <c r="G44" s="664"/>
      <c r="H44" s="677">
        <v>0</v>
      </c>
      <c r="I44" s="664">
        <v>2</v>
      </c>
      <c r="J44" s="664">
        <v>588.99</v>
      </c>
      <c r="K44" s="677">
        <v>1</v>
      </c>
      <c r="L44" s="664">
        <v>2</v>
      </c>
      <c r="M44" s="665">
        <v>588.99</v>
      </c>
    </row>
    <row r="45" spans="1:13" ht="14.4" customHeight="1" x14ac:dyDescent="0.3">
      <c r="A45" s="660" t="s">
        <v>2631</v>
      </c>
      <c r="B45" s="661" t="s">
        <v>2546</v>
      </c>
      <c r="C45" s="661" t="s">
        <v>3156</v>
      </c>
      <c r="D45" s="661" t="s">
        <v>3157</v>
      </c>
      <c r="E45" s="661" t="s">
        <v>2999</v>
      </c>
      <c r="F45" s="664">
        <v>3</v>
      </c>
      <c r="G45" s="664">
        <v>0</v>
      </c>
      <c r="H45" s="677"/>
      <c r="I45" s="664"/>
      <c r="J45" s="664"/>
      <c r="K45" s="677"/>
      <c r="L45" s="664">
        <v>3</v>
      </c>
      <c r="M45" s="665">
        <v>0</v>
      </c>
    </row>
    <row r="46" spans="1:13" ht="14.4" customHeight="1" x14ac:dyDescent="0.3">
      <c r="A46" s="660" t="s">
        <v>2631</v>
      </c>
      <c r="B46" s="661" t="s">
        <v>2546</v>
      </c>
      <c r="C46" s="661" t="s">
        <v>3158</v>
      </c>
      <c r="D46" s="661" t="s">
        <v>3157</v>
      </c>
      <c r="E46" s="661" t="s">
        <v>3159</v>
      </c>
      <c r="F46" s="664">
        <v>1</v>
      </c>
      <c r="G46" s="664">
        <v>0</v>
      </c>
      <c r="H46" s="677"/>
      <c r="I46" s="664"/>
      <c r="J46" s="664"/>
      <c r="K46" s="677"/>
      <c r="L46" s="664">
        <v>1</v>
      </c>
      <c r="M46" s="665">
        <v>0</v>
      </c>
    </row>
    <row r="47" spans="1:13" ht="14.4" customHeight="1" x14ac:dyDescent="0.3">
      <c r="A47" s="660" t="s">
        <v>2631</v>
      </c>
      <c r="B47" s="661" t="s">
        <v>2546</v>
      </c>
      <c r="C47" s="661" t="s">
        <v>3160</v>
      </c>
      <c r="D47" s="661" t="s">
        <v>3161</v>
      </c>
      <c r="E47" s="661" t="s">
        <v>3162</v>
      </c>
      <c r="F47" s="664">
        <v>1</v>
      </c>
      <c r="G47" s="664">
        <v>322.10000000000002</v>
      </c>
      <c r="H47" s="677">
        <v>1</v>
      </c>
      <c r="I47" s="664"/>
      <c r="J47" s="664"/>
      <c r="K47" s="677">
        <v>0</v>
      </c>
      <c r="L47" s="664">
        <v>1</v>
      </c>
      <c r="M47" s="665">
        <v>322.10000000000002</v>
      </c>
    </row>
    <row r="48" spans="1:13" ht="14.4" customHeight="1" x14ac:dyDescent="0.3">
      <c r="A48" s="660" t="s">
        <v>2631</v>
      </c>
      <c r="B48" s="661" t="s">
        <v>2504</v>
      </c>
      <c r="C48" s="661" t="s">
        <v>1155</v>
      </c>
      <c r="D48" s="661" t="s">
        <v>612</v>
      </c>
      <c r="E48" s="661" t="s">
        <v>2505</v>
      </c>
      <c r="F48" s="664"/>
      <c r="G48" s="664"/>
      <c r="H48" s="677">
        <v>0</v>
      </c>
      <c r="I48" s="664">
        <v>1</v>
      </c>
      <c r="J48" s="664">
        <v>48.31</v>
      </c>
      <c r="K48" s="677">
        <v>1</v>
      </c>
      <c r="L48" s="664">
        <v>1</v>
      </c>
      <c r="M48" s="665">
        <v>48.31</v>
      </c>
    </row>
    <row r="49" spans="1:13" ht="14.4" customHeight="1" x14ac:dyDescent="0.3">
      <c r="A49" s="660" t="s">
        <v>2631</v>
      </c>
      <c r="B49" s="661" t="s">
        <v>2504</v>
      </c>
      <c r="C49" s="661" t="s">
        <v>1064</v>
      </c>
      <c r="D49" s="661" t="s">
        <v>612</v>
      </c>
      <c r="E49" s="661" t="s">
        <v>613</v>
      </c>
      <c r="F49" s="664"/>
      <c r="G49" s="664"/>
      <c r="H49" s="677">
        <v>0</v>
      </c>
      <c r="I49" s="664">
        <v>20</v>
      </c>
      <c r="J49" s="664">
        <v>1552.8699999999997</v>
      </c>
      <c r="K49" s="677">
        <v>1</v>
      </c>
      <c r="L49" s="664">
        <v>20</v>
      </c>
      <c r="M49" s="665">
        <v>1552.8699999999997</v>
      </c>
    </row>
    <row r="50" spans="1:13" ht="14.4" customHeight="1" x14ac:dyDescent="0.3">
      <c r="A50" s="660" t="s">
        <v>2631</v>
      </c>
      <c r="B50" s="661" t="s">
        <v>2504</v>
      </c>
      <c r="C50" s="661" t="s">
        <v>3002</v>
      </c>
      <c r="D50" s="661" t="s">
        <v>612</v>
      </c>
      <c r="E50" s="661" t="s">
        <v>3003</v>
      </c>
      <c r="F50" s="664"/>
      <c r="G50" s="664"/>
      <c r="H50" s="677">
        <v>0</v>
      </c>
      <c r="I50" s="664">
        <v>20</v>
      </c>
      <c r="J50" s="664">
        <v>2898.8999999999996</v>
      </c>
      <c r="K50" s="677">
        <v>1</v>
      </c>
      <c r="L50" s="664">
        <v>20</v>
      </c>
      <c r="M50" s="665">
        <v>2898.8999999999996</v>
      </c>
    </row>
    <row r="51" spans="1:13" ht="14.4" customHeight="1" x14ac:dyDescent="0.3">
      <c r="A51" s="660" t="s">
        <v>2631</v>
      </c>
      <c r="B51" s="661" t="s">
        <v>4363</v>
      </c>
      <c r="C51" s="661" t="s">
        <v>3133</v>
      </c>
      <c r="D51" s="661" t="s">
        <v>3134</v>
      </c>
      <c r="E51" s="661" t="s">
        <v>3135</v>
      </c>
      <c r="F51" s="664">
        <v>4</v>
      </c>
      <c r="G51" s="664">
        <v>2776.16</v>
      </c>
      <c r="H51" s="677">
        <v>1</v>
      </c>
      <c r="I51" s="664"/>
      <c r="J51" s="664"/>
      <c r="K51" s="677">
        <v>0</v>
      </c>
      <c r="L51" s="664">
        <v>4</v>
      </c>
      <c r="M51" s="665">
        <v>2776.16</v>
      </c>
    </row>
    <row r="52" spans="1:13" ht="14.4" customHeight="1" x14ac:dyDescent="0.3">
      <c r="A52" s="660" t="s">
        <v>2631</v>
      </c>
      <c r="B52" s="661" t="s">
        <v>4364</v>
      </c>
      <c r="C52" s="661" t="s">
        <v>3137</v>
      </c>
      <c r="D52" s="661" t="s">
        <v>3138</v>
      </c>
      <c r="E52" s="661" t="s">
        <v>3139</v>
      </c>
      <c r="F52" s="664">
        <v>12</v>
      </c>
      <c r="G52" s="664">
        <v>7773.2400000000016</v>
      </c>
      <c r="H52" s="677">
        <v>1</v>
      </c>
      <c r="I52" s="664"/>
      <c r="J52" s="664"/>
      <c r="K52" s="677">
        <v>0</v>
      </c>
      <c r="L52" s="664">
        <v>12</v>
      </c>
      <c r="M52" s="665">
        <v>7773.2400000000016</v>
      </c>
    </row>
    <row r="53" spans="1:13" ht="14.4" customHeight="1" x14ac:dyDescent="0.3">
      <c r="A53" s="660" t="s">
        <v>2631</v>
      </c>
      <c r="B53" s="661" t="s">
        <v>4364</v>
      </c>
      <c r="C53" s="661" t="s">
        <v>3140</v>
      </c>
      <c r="D53" s="661" t="s">
        <v>3138</v>
      </c>
      <c r="E53" s="661" t="s">
        <v>3139</v>
      </c>
      <c r="F53" s="664">
        <v>2</v>
      </c>
      <c r="G53" s="664">
        <v>1295.54</v>
      </c>
      <c r="H53" s="677">
        <v>1</v>
      </c>
      <c r="I53" s="664"/>
      <c r="J53" s="664"/>
      <c r="K53" s="677">
        <v>0</v>
      </c>
      <c r="L53" s="664">
        <v>2</v>
      </c>
      <c r="M53" s="665">
        <v>1295.54</v>
      </c>
    </row>
    <row r="54" spans="1:13" ht="14.4" customHeight="1" x14ac:dyDescent="0.3">
      <c r="A54" s="660" t="s">
        <v>2631</v>
      </c>
      <c r="B54" s="661" t="s">
        <v>2506</v>
      </c>
      <c r="C54" s="661" t="s">
        <v>3173</v>
      </c>
      <c r="D54" s="661" t="s">
        <v>3174</v>
      </c>
      <c r="E54" s="661" t="s">
        <v>2507</v>
      </c>
      <c r="F54" s="664">
        <v>1</v>
      </c>
      <c r="G54" s="664">
        <v>98.23</v>
      </c>
      <c r="H54" s="677">
        <v>1</v>
      </c>
      <c r="I54" s="664"/>
      <c r="J54" s="664"/>
      <c r="K54" s="677">
        <v>0</v>
      </c>
      <c r="L54" s="664">
        <v>1</v>
      </c>
      <c r="M54" s="665">
        <v>98.23</v>
      </c>
    </row>
    <row r="55" spans="1:13" ht="14.4" customHeight="1" x14ac:dyDescent="0.3">
      <c r="A55" s="660" t="s">
        <v>2631</v>
      </c>
      <c r="B55" s="661" t="s">
        <v>2506</v>
      </c>
      <c r="C55" s="661" t="s">
        <v>1514</v>
      </c>
      <c r="D55" s="661" t="s">
        <v>1515</v>
      </c>
      <c r="E55" s="661" t="s">
        <v>1516</v>
      </c>
      <c r="F55" s="664"/>
      <c r="G55" s="664"/>
      <c r="H55" s="677">
        <v>0</v>
      </c>
      <c r="I55" s="664">
        <v>1</v>
      </c>
      <c r="J55" s="664">
        <v>32.74</v>
      </c>
      <c r="K55" s="677">
        <v>1</v>
      </c>
      <c r="L55" s="664">
        <v>1</v>
      </c>
      <c r="M55" s="665">
        <v>32.74</v>
      </c>
    </row>
    <row r="56" spans="1:13" ht="14.4" customHeight="1" x14ac:dyDescent="0.3">
      <c r="A56" s="660" t="s">
        <v>2631</v>
      </c>
      <c r="B56" s="661" t="s">
        <v>2506</v>
      </c>
      <c r="C56" s="661" t="s">
        <v>1111</v>
      </c>
      <c r="D56" s="661" t="s">
        <v>1112</v>
      </c>
      <c r="E56" s="661" t="s">
        <v>2507</v>
      </c>
      <c r="F56" s="664"/>
      <c r="G56" s="664"/>
      <c r="H56" s="677">
        <v>0</v>
      </c>
      <c r="I56" s="664">
        <v>2</v>
      </c>
      <c r="J56" s="664">
        <v>196.46</v>
      </c>
      <c r="K56" s="677">
        <v>1</v>
      </c>
      <c r="L56" s="664">
        <v>2</v>
      </c>
      <c r="M56" s="665">
        <v>196.46</v>
      </c>
    </row>
    <row r="57" spans="1:13" ht="14.4" customHeight="1" x14ac:dyDescent="0.3">
      <c r="A57" s="660" t="s">
        <v>2631</v>
      </c>
      <c r="B57" s="661" t="s">
        <v>2506</v>
      </c>
      <c r="C57" s="661" t="s">
        <v>1812</v>
      </c>
      <c r="D57" s="661" t="s">
        <v>1112</v>
      </c>
      <c r="E57" s="661" t="s">
        <v>2582</v>
      </c>
      <c r="F57" s="664"/>
      <c r="G57" s="664"/>
      <c r="H57" s="677">
        <v>0</v>
      </c>
      <c r="I57" s="664">
        <v>1</v>
      </c>
      <c r="J57" s="664">
        <v>163.72999999999999</v>
      </c>
      <c r="K57" s="677">
        <v>1</v>
      </c>
      <c r="L57" s="664">
        <v>1</v>
      </c>
      <c r="M57" s="665">
        <v>163.72999999999999</v>
      </c>
    </row>
    <row r="58" spans="1:13" ht="14.4" customHeight="1" x14ac:dyDescent="0.3">
      <c r="A58" s="660" t="s">
        <v>2631</v>
      </c>
      <c r="B58" s="661" t="s">
        <v>2518</v>
      </c>
      <c r="C58" s="661" t="s">
        <v>3093</v>
      </c>
      <c r="D58" s="661" t="s">
        <v>2262</v>
      </c>
      <c r="E58" s="661" t="s">
        <v>3094</v>
      </c>
      <c r="F58" s="664"/>
      <c r="G58" s="664"/>
      <c r="H58" s="677">
        <v>0</v>
      </c>
      <c r="I58" s="664">
        <v>2</v>
      </c>
      <c r="J58" s="664">
        <v>864.64</v>
      </c>
      <c r="K58" s="677">
        <v>1</v>
      </c>
      <c r="L58" s="664">
        <v>2</v>
      </c>
      <c r="M58" s="665">
        <v>864.64</v>
      </c>
    </row>
    <row r="59" spans="1:13" ht="14.4" customHeight="1" x14ac:dyDescent="0.3">
      <c r="A59" s="660" t="s">
        <v>2631</v>
      </c>
      <c r="B59" s="661" t="s">
        <v>2525</v>
      </c>
      <c r="C59" s="661" t="s">
        <v>3142</v>
      </c>
      <c r="D59" s="661" t="s">
        <v>1150</v>
      </c>
      <c r="E59" s="661" t="s">
        <v>3009</v>
      </c>
      <c r="F59" s="664"/>
      <c r="G59" s="664"/>
      <c r="H59" s="677">
        <v>0</v>
      </c>
      <c r="I59" s="664">
        <v>2</v>
      </c>
      <c r="J59" s="664">
        <v>712.94</v>
      </c>
      <c r="K59" s="677">
        <v>1</v>
      </c>
      <c r="L59" s="664">
        <v>2</v>
      </c>
      <c r="M59" s="665">
        <v>712.94</v>
      </c>
    </row>
    <row r="60" spans="1:13" ht="14.4" customHeight="1" x14ac:dyDescent="0.3">
      <c r="A60" s="660" t="s">
        <v>2632</v>
      </c>
      <c r="B60" s="661" t="s">
        <v>4365</v>
      </c>
      <c r="C60" s="661" t="s">
        <v>3237</v>
      </c>
      <c r="D60" s="661" t="s">
        <v>3238</v>
      </c>
      <c r="E60" s="661" t="s">
        <v>3239</v>
      </c>
      <c r="F60" s="664">
        <v>1</v>
      </c>
      <c r="G60" s="664">
        <v>647.77</v>
      </c>
      <c r="H60" s="677">
        <v>1</v>
      </c>
      <c r="I60" s="664"/>
      <c r="J60" s="664"/>
      <c r="K60" s="677">
        <v>0</v>
      </c>
      <c r="L60" s="664">
        <v>1</v>
      </c>
      <c r="M60" s="665">
        <v>647.77</v>
      </c>
    </row>
    <row r="61" spans="1:13" ht="14.4" customHeight="1" x14ac:dyDescent="0.3">
      <c r="A61" s="660" t="s">
        <v>2633</v>
      </c>
      <c r="B61" s="661" t="s">
        <v>2464</v>
      </c>
      <c r="C61" s="661" t="s">
        <v>1173</v>
      </c>
      <c r="D61" s="661" t="s">
        <v>1078</v>
      </c>
      <c r="E61" s="661" t="s">
        <v>1174</v>
      </c>
      <c r="F61" s="664"/>
      <c r="G61" s="664"/>
      <c r="H61" s="677">
        <v>0</v>
      </c>
      <c r="I61" s="664">
        <v>1</v>
      </c>
      <c r="J61" s="664">
        <v>625.29</v>
      </c>
      <c r="K61" s="677">
        <v>1</v>
      </c>
      <c r="L61" s="664">
        <v>1</v>
      </c>
      <c r="M61" s="665">
        <v>625.29</v>
      </c>
    </row>
    <row r="62" spans="1:13" ht="14.4" customHeight="1" x14ac:dyDescent="0.3">
      <c r="A62" s="660" t="s">
        <v>2633</v>
      </c>
      <c r="B62" s="661" t="s">
        <v>2464</v>
      </c>
      <c r="C62" s="661" t="s">
        <v>1077</v>
      </c>
      <c r="D62" s="661" t="s">
        <v>1078</v>
      </c>
      <c r="E62" s="661" t="s">
        <v>1079</v>
      </c>
      <c r="F62" s="664"/>
      <c r="G62" s="664"/>
      <c r="H62" s="677">
        <v>0</v>
      </c>
      <c r="I62" s="664">
        <v>4</v>
      </c>
      <c r="J62" s="664">
        <v>3751.72</v>
      </c>
      <c r="K62" s="677">
        <v>1</v>
      </c>
      <c r="L62" s="664">
        <v>4</v>
      </c>
      <c r="M62" s="665">
        <v>3751.72</v>
      </c>
    </row>
    <row r="63" spans="1:13" ht="14.4" customHeight="1" x14ac:dyDescent="0.3">
      <c r="A63" s="660" t="s">
        <v>2633</v>
      </c>
      <c r="B63" s="661" t="s">
        <v>2464</v>
      </c>
      <c r="C63" s="661" t="s">
        <v>1115</v>
      </c>
      <c r="D63" s="661" t="s">
        <v>1116</v>
      </c>
      <c r="E63" s="661" t="s">
        <v>1079</v>
      </c>
      <c r="F63" s="664"/>
      <c r="G63" s="664"/>
      <c r="H63" s="677">
        <v>0</v>
      </c>
      <c r="I63" s="664">
        <v>1</v>
      </c>
      <c r="J63" s="664">
        <v>1749.69</v>
      </c>
      <c r="K63" s="677">
        <v>1</v>
      </c>
      <c r="L63" s="664">
        <v>1</v>
      </c>
      <c r="M63" s="665">
        <v>1749.69</v>
      </c>
    </row>
    <row r="64" spans="1:13" ht="14.4" customHeight="1" x14ac:dyDescent="0.3">
      <c r="A64" s="660" t="s">
        <v>2633</v>
      </c>
      <c r="B64" s="661" t="s">
        <v>2490</v>
      </c>
      <c r="C64" s="661" t="s">
        <v>1210</v>
      </c>
      <c r="D64" s="661" t="s">
        <v>2491</v>
      </c>
      <c r="E64" s="661" t="s">
        <v>2492</v>
      </c>
      <c r="F64" s="664"/>
      <c r="G64" s="664"/>
      <c r="H64" s="677">
        <v>0</v>
      </c>
      <c r="I64" s="664">
        <v>5</v>
      </c>
      <c r="J64" s="664">
        <v>1490.1</v>
      </c>
      <c r="K64" s="677">
        <v>1</v>
      </c>
      <c r="L64" s="664">
        <v>5</v>
      </c>
      <c r="M64" s="665">
        <v>1490.1</v>
      </c>
    </row>
    <row r="65" spans="1:13" ht="14.4" customHeight="1" x14ac:dyDescent="0.3">
      <c r="A65" s="660" t="s">
        <v>2633</v>
      </c>
      <c r="B65" s="661" t="s">
        <v>2497</v>
      </c>
      <c r="C65" s="661" t="s">
        <v>1243</v>
      </c>
      <c r="D65" s="661" t="s">
        <v>1244</v>
      </c>
      <c r="E65" s="661" t="s">
        <v>1578</v>
      </c>
      <c r="F65" s="664"/>
      <c r="G65" s="664"/>
      <c r="H65" s="677">
        <v>0</v>
      </c>
      <c r="I65" s="664">
        <v>2</v>
      </c>
      <c r="J65" s="664">
        <v>368.44</v>
      </c>
      <c r="K65" s="677">
        <v>1</v>
      </c>
      <c r="L65" s="664">
        <v>2</v>
      </c>
      <c r="M65" s="665">
        <v>368.44</v>
      </c>
    </row>
    <row r="66" spans="1:13" ht="14.4" customHeight="1" x14ac:dyDescent="0.3">
      <c r="A66" s="660" t="s">
        <v>2633</v>
      </c>
      <c r="B66" s="661" t="s">
        <v>4361</v>
      </c>
      <c r="C66" s="661" t="s">
        <v>2746</v>
      </c>
      <c r="D66" s="661" t="s">
        <v>2744</v>
      </c>
      <c r="E66" s="661" t="s">
        <v>2747</v>
      </c>
      <c r="F66" s="664"/>
      <c r="G66" s="664"/>
      <c r="H66" s="677">
        <v>0</v>
      </c>
      <c r="I66" s="664">
        <v>2</v>
      </c>
      <c r="J66" s="664">
        <v>350.38</v>
      </c>
      <c r="K66" s="677">
        <v>1</v>
      </c>
      <c r="L66" s="664">
        <v>2</v>
      </c>
      <c r="M66" s="665">
        <v>350.38</v>
      </c>
    </row>
    <row r="67" spans="1:13" ht="14.4" customHeight="1" x14ac:dyDescent="0.3">
      <c r="A67" s="660" t="s">
        <v>2633</v>
      </c>
      <c r="B67" s="661" t="s">
        <v>2506</v>
      </c>
      <c r="C67" s="661" t="s">
        <v>2714</v>
      </c>
      <c r="D67" s="661" t="s">
        <v>2715</v>
      </c>
      <c r="E67" s="661" t="s">
        <v>2716</v>
      </c>
      <c r="F67" s="664"/>
      <c r="G67" s="664"/>
      <c r="H67" s="677">
        <v>0</v>
      </c>
      <c r="I67" s="664">
        <v>1</v>
      </c>
      <c r="J67" s="664">
        <v>147.36000000000001</v>
      </c>
      <c r="K67" s="677">
        <v>1</v>
      </c>
      <c r="L67" s="664">
        <v>1</v>
      </c>
      <c r="M67" s="665">
        <v>147.36000000000001</v>
      </c>
    </row>
    <row r="68" spans="1:13" ht="14.4" customHeight="1" x14ac:dyDescent="0.3">
      <c r="A68" s="660" t="s">
        <v>2633</v>
      </c>
      <c r="B68" s="661" t="s">
        <v>2506</v>
      </c>
      <c r="C68" s="661" t="s">
        <v>1111</v>
      </c>
      <c r="D68" s="661" t="s">
        <v>1112</v>
      </c>
      <c r="E68" s="661" t="s">
        <v>2507</v>
      </c>
      <c r="F68" s="664"/>
      <c r="G68" s="664"/>
      <c r="H68" s="677">
        <v>0</v>
      </c>
      <c r="I68" s="664">
        <v>1</v>
      </c>
      <c r="J68" s="664">
        <v>98.23</v>
      </c>
      <c r="K68" s="677">
        <v>1</v>
      </c>
      <c r="L68" s="664">
        <v>1</v>
      </c>
      <c r="M68" s="665">
        <v>98.23</v>
      </c>
    </row>
    <row r="69" spans="1:13" ht="14.4" customHeight="1" x14ac:dyDescent="0.3">
      <c r="A69" s="660" t="s">
        <v>2633</v>
      </c>
      <c r="B69" s="661" t="s">
        <v>2506</v>
      </c>
      <c r="C69" s="661" t="s">
        <v>3302</v>
      </c>
      <c r="D69" s="661" t="s">
        <v>3303</v>
      </c>
      <c r="E69" s="661" t="s">
        <v>3304</v>
      </c>
      <c r="F69" s="664">
        <v>1</v>
      </c>
      <c r="G69" s="664">
        <v>163.72999999999999</v>
      </c>
      <c r="H69" s="677">
        <v>1</v>
      </c>
      <c r="I69" s="664"/>
      <c r="J69" s="664"/>
      <c r="K69" s="677">
        <v>0</v>
      </c>
      <c r="L69" s="664">
        <v>1</v>
      </c>
      <c r="M69" s="665">
        <v>163.72999999999999</v>
      </c>
    </row>
    <row r="70" spans="1:13" ht="14.4" customHeight="1" x14ac:dyDescent="0.3">
      <c r="A70" s="660" t="s">
        <v>2633</v>
      </c>
      <c r="B70" s="661" t="s">
        <v>2506</v>
      </c>
      <c r="C70" s="661" t="s">
        <v>3300</v>
      </c>
      <c r="D70" s="661" t="s">
        <v>3301</v>
      </c>
      <c r="E70" s="661" t="s">
        <v>2894</v>
      </c>
      <c r="F70" s="664">
        <v>2</v>
      </c>
      <c r="G70" s="664">
        <v>628.67999999999995</v>
      </c>
      <c r="H70" s="677">
        <v>1</v>
      </c>
      <c r="I70" s="664"/>
      <c r="J70" s="664"/>
      <c r="K70" s="677">
        <v>0</v>
      </c>
      <c r="L70" s="664">
        <v>2</v>
      </c>
      <c r="M70" s="665">
        <v>628.67999999999995</v>
      </c>
    </row>
    <row r="71" spans="1:13" ht="14.4" customHeight="1" x14ac:dyDescent="0.3">
      <c r="A71" s="660" t="s">
        <v>2633</v>
      </c>
      <c r="B71" s="661" t="s">
        <v>2515</v>
      </c>
      <c r="C71" s="661" t="s">
        <v>1141</v>
      </c>
      <c r="D71" s="661" t="s">
        <v>2516</v>
      </c>
      <c r="E71" s="661" t="s">
        <v>2517</v>
      </c>
      <c r="F71" s="664"/>
      <c r="G71" s="664"/>
      <c r="H71" s="677">
        <v>0</v>
      </c>
      <c r="I71" s="664">
        <v>9</v>
      </c>
      <c r="J71" s="664">
        <v>159.21000000000004</v>
      </c>
      <c r="K71" s="677">
        <v>1</v>
      </c>
      <c r="L71" s="664">
        <v>9</v>
      </c>
      <c r="M71" s="665">
        <v>159.21000000000004</v>
      </c>
    </row>
    <row r="72" spans="1:13" ht="14.4" customHeight="1" x14ac:dyDescent="0.3">
      <c r="A72" s="660" t="s">
        <v>2633</v>
      </c>
      <c r="B72" s="661" t="s">
        <v>2524</v>
      </c>
      <c r="C72" s="661" t="s">
        <v>3264</v>
      </c>
      <c r="D72" s="661" t="s">
        <v>1120</v>
      </c>
      <c r="E72" s="661" t="s">
        <v>803</v>
      </c>
      <c r="F72" s="664"/>
      <c r="G72" s="664"/>
      <c r="H72" s="677"/>
      <c r="I72" s="664">
        <v>1</v>
      </c>
      <c r="J72" s="664">
        <v>0</v>
      </c>
      <c r="K72" s="677"/>
      <c r="L72" s="664">
        <v>1</v>
      </c>
      <c r="M72" s="665">
        <v>0</v>
      </c>
    </row>
    <row r="73" spans="1:13" ht="14.4" customHeight="1" x14ac:dyDescent="0.3">
      <c r="A73" s="660" t="s">
        <v>2634</v>
      </c>
      <c r="B73" s="661" t="s">
        <v>2464</v>
      </c>
      <c r="C73" s="661" t="s">
        <v>1173</v>
      </c>
      <c r="D73" s="661" t="s">
        <v>1078</v>
      </c>
      <c r="E73" s="661" t="s">
        <v>1174</v>
      </c>
      <c r="F73" s="664"/>
      <c r="G73" s="664"/>
      <c r="H73" s="677">
        <v>0</v>
      </c>
      <c r="I73" s="664">
        <v>43</v>
      </c>
      <c r="J73" s="664">
        <v>26887.47</v>
      </c>
      <c r="K73" s="677">
        <v>1</v>
      </c>
      <c r="L73" s="664">
        <v>43</v>
      </c>
      <c r="M73" s="665">
        <v>26887.47</v>
      </c>
    </row>
    <row r="74" spans="1:13" ht="14.4" customHeight="1" x14ac:dyDescent="0.3">
      <c r="A74" s="660" t="s">
        <v>2634</v>
      </c>
      <c r="B74" s="661" t="s">
        <v>2464</v>
      </c>
      <c r="C74" s="661" t="s">
        <v>2864</v>
      </c>
      <c r="D74" s="661" t="s">
        <v>1078</v>
      </c>
      <c r="E74" s="661" t="s">
        <v>2865</v>
      </c>
      <c r="F74" s="664"/>
      <c r="G74" s="664"/>
      <c r="H74" s="677">
        <v>0</v>
      </c>
      <c r="I74" s="664">
        <v>1</v>
      </c>
      <c r="J74" s="664">
        <v>187.59</v>
      </c>
      <c r="K74" s="677">
        <v>1</v>
      </c>
      <c r="L74" s="664">
        <v>1</v>
      </c>
      <c r="M74" s="665">
        <v>187.59</v>
      </c>
    </row>
    <row r="75" spans="1:13" ht="14.4" customHeight="1" x14ac:dyDescent="0.3">
      <c r="A75" s="660" t="s">
        <v>2634</v>
      </c>
      <c r="B75" s="661" t="s">
        <v>2464</v>
      </c>
      <c r="C75" s="661" t="s">
        <v>1077</v>
      </c>
      <c r="D75" s="661" t="s">
        <v>1078</v>
      </c>
      <c r="E75" s="661" t="s">
        <v>1079</v>
      </c>
      <c r="F75" s="664"/>
      <c r="G75" s="664"/>
      <c r="H75" s="677">
        <v>0</v>
      </c>
      <c r="I75" s="664">
        <v>26</v>
      </c>
      <c r="J75" s="664">
        <v>24386.18</v>
      </c>
      <c r="K75" s="677">
        <v>1</v>
      </c>
      <c r="L75" s="664">
        <v>26</v>
      </c>
      <c r="M75" s="665">
        <v>24386.18</v>
      </c>
    </row>
    <row r="76" spans="1:13" ht="14.4" customHeight="1" x14ac:dyDescent="0.3">
      <c r="A76" s="660" t="s">
        <v>2634</v>
      </c>
      <c r="B76" s="661" t="s">
        <v>2464</v>
      </c>
      <c r="C76" s="661" t="s">
        <v>1081</v>
      </c>
      <c r="D76" s="661" t="s">
        <v>1078</v>
      </c>
      <c r="E76" s="661" t="s">
        <v>1082</v>
      </c>
      <c r="F76" s="664"/>
      <c r="G76" s="664"/>
      <c r="H76" s="677">
        <v>0</v>
      </c>
      <c r="I76" s="664">
        <v>2</v>
      </c>
      <c r="J76" s="664">
        <v>2332.94</v>
      </c>
      <c r="K76" s="677">
        <v>1</v>
      </c>
      <c r="L76" s="664">
        <v>2</v>
      </c>
      <c r="M76" s="665">
        <v>2332.94</v>
      </c>
    </row>
    <row r="77" spans="1:13" ht="14.4" customHeight="1" x14ac:dyDescent="0.3">
      <c r="A77" s="660" t="s">
        <v>2634</v>
      </c>
      <c r="B77" s="661" t="s">
        <v>2479</v>
      </c>
      <c r="C77" s="661" t="s">
        <v>1130</v>
      </c>
      <c r="D77" s="661" t="s">
        <v>1167</v>
      </c>
      <c r="E77" s="661" t="s">
        <v>752</v>
      </c>
      <c r="F77" s="664"/>
      <c r="G77" s="664"/>
      <c r="H77" s="677">
        <v>0</v>
      </c>
      <c r="I77" s="664">
        <v>2</v>
      </c>
      <c r="J77" s="664">
        <v>130.6</v>
      </c>
      <c r="K77" s="677">
        <v>1</v>
      </c>
      <c r="L77" s="664">
        <v>2</v>
      </c>
      <c r="M77" s="665">
        <v>130.6</v>
      </c>
    </row>
    <row r="78" spans="1:13" ht="14.4" customHeight="1" x14ac:dyDescent="0.3">
      <c r="A78" s="660" t="s">
        <v>2634</v>
      </c>
      <c r="B78" s="661" t="s">
        <v>2490</v>
      </c>
      <c r="C78" s="661" t="s">
        <v>1210</v>
      </c>
      <c r="D78" s="661" t="s">
        <v>2491</v>
      </c>
      <c r="E78" s="661" t="s">
        <v>2492</v>
      </c>
      <c r="F78" s="664"/>
      <c r="G78" s="664"/>
      <c r="H78" s="677">
        <v>0</v>
      </c>
      <c r="I78" s="664">
        <v>5</v>
      </c>
      <c r="J78" s="664">
        <v>784.30000000000007</v>
      </c>
      <c r="K78" s="677">
        <v>1</v>
      </c>
      <c r="L78" s="664">
        <v>5</v>
      </c>
      <c r="M78" s="665">
        <v>784.30000000000007</v>
      </c>
    </row>
    <row r="79" spans="1:13" ht="14.4" customHeight="1" x14ac:dyDescent="0.3">
      <c r="A79" s="660" t="s">
        <v>2634</v>
      </c>
      <c r="B79" s="661" t="s">
        <v>2490</v>
      </c>
      <c r="C79" s="661" t="s">
        <v>3350</v>
      </c>
      <c r="D79" s="661" t="s">
        <v>2937</v>
      </c>
      <c r="E79" s="661" t="s">
        <v>3351</v>
      </c>
      <c r="F79" s="664">
        <v>1</v>
      </c>
      <c r="G79" s="664">
        <v>0</v>
      </c>
      <c r="H79" s="677"/>
      <c r="I79" s="664"/>
      <c r="J79" s="664"/>
      <c r="K79" s="677"/>
      <c r="L79" s="664">
        <v>1</v>
      </c>
      <c r="M79" s="665">
        <v>0</v>
      </c>
    </row>
    <row r="80" spans="1:13" ht="14.4" customHeight="1" x14ac:dyDescent="0.3">
      <c r="A80" s="660" t="s">
        <v>2634</v>
      </c>
      <c r="B80" s="661" t="s">
        <v>2497</v>
      </c>
      <c r="C80" s="661" t="s">
        <v>1243</v>
      </c>
      <c r="D80" s="661" t="s">
        <v>1244</v>
      </c>
      <c r="E80" s="661" t="s">
        <v>1578</v>
      </c>
      <c r="F80" s="664"/>
      <c r="G80" s="664"/>
      <c r="H80" s="677">
        <v>0</v>
      </c>
      <c r="I80" s="664">
        <v>150</v>
      </c>
      <c r="J80" s="664">
        <v>27478.299999999996</v>
      </c>
      <c r="K80" s="677">
        <v>1</v>
      </c>
      <c r="L80" s="664">
        <v>150</v>
      </c>
      <c r="M80" s="665">
        <v>27478.299999999996</v>
      </c>
    </row>
    <row r="81" spans="1:13" ht="14.4" customHeight="1" x14ac:dyDescent="0.3">
      <c r="A81" s="660" t="s">
        <v>2634</v>
      </c>
      <c r="B81" s="661" t="s">
        <v>4361</v>
      </c>
      <c r="C81" s="661" t="s">
        <v>3410</v>
      </c>
      <c r="D81" s="661" t="s">
        <v>2744</v>
      </c>
      <c r="E81" s="661" t="s">
        <v>3411</v>
      </c>
      <c r="F81" s="664">
        <v>3</v>
      </c>
      <c r="G81" s="664">
        <v>0</v>
      </c>
      <c r="H81" s="677"/>
      <c r="I81" s="664"/>
      <c r="J81" s="664"/>
      <c r="K81" s="677"/>
      <c r="L81" s="664">
        <v>3</v>
      </c>
      <c r="M81" s="665">
        <v>0</v>
      </c>
    </row>
    <row r="82" spans="1:13" ht="14.4" customHeight="1" x14ac:dyDescent="0.3">
      <c r="A82" s="660" t="s">
        <v>2634</v>
      </c>
      <c r="B82" s="661" t="s">
        <v>4361</v>
      </c>
      <c r="C82" s="661" t="s">
        <v>2743</v>
      </c>
      <c r="D82" s="661" t="s">
        <v>2744</v>
      </c>
      <c r="E82" s="661" t="s">
        <v>2745</v>
      </c>
      <c r="F82" s="664"/>
      <c r="G82" s="664"/>
      <c r="H82" s="677">
        <v>0</v>
      </c>
      <c r="I82" s="664">
        <v>26</v>
      </c>
      <c r="J82" s="664">
        <v>4554.9399999999987</v>
      </c>
      <c r="K82" s="677">
        <v>1</v>
      </c>
      <c r="L82" s="664">
        <v>26</v>
      </c>
      <c r="M82" s="665">
        <v>4554.9399999999987</v>
      </c>
    </row>
    <row r="83" spans="1:13" ht="14.4" customHeight="1" x14ac:dyDescent="0.3">
      <c r="A83" s="660" t="s">
        <v>2634</v>
      </c>
      <c r="B83" s="661" t="s">
        <v>4361</v>
      </c>
      <c r="C83" s="661" t="s">
        <v>2746</v>
      </c>
      <c r="D83" s="661" t="s">
        <v>2744</v>
      </c>
      <c r="E83" s="661" t="s">
        <v>2747</v>
      </c>
      <c r="F83" s="664"/>
      <c r="G83" s="664"/>
      <c r="H83" s="677">
        <v>0</v>
      </c>
      <c r="I83" s="664">
        <v>16</v>
      </c>
      <c r="J83" s="664">
        <v>2803.04</v>
      </c>
      <c r="K83" s="677">
        <v>1</v>
      </c>
      <c r="L83" s="664">
        <v>16</v>
      </c>
      <c r="M83" s="665">
        <v>2803.04</v>
      </c>
    </row>
    <row r="84" spans="1:13" ht="14.4" customHeight="1" x14ac:dyDescent="0.3">
      <c r="A84" s="660" t="s">
        <v>2634</v>
      </c>
      <c r="B84" s="661" t="s">
        <v>4361</v>
      </c>
      <c r="C84" s="661" t="s">
        <v>3412</v>
      </c>
      <c r="D84" s="661" t="s">
        <v>2744</v>
      </c>
      <c r="E84" s="661" t="s">
        <v>2747</v>
      </c>
      <c r="F84" s="664">
        <v>2</v>
      </c>
      <c r="G84" s="664">
        <v>350.38</v>
      </c>
      <c r="H84" s="677">
        <v>1</v>
      </c>
      <c r="I84" s="664"/>
      <c r="J84" s="664"/>
      <c r="K84" s="677">
        <v>0</v>
      </c>
      <c r="L84" s="664">
        <v>2</v>
      </c>
      <c r="M84" s="665">
        <v>350.38</v>
      </c>
    </row>
    <row r="85" spans="1:13" ht="14.4" customHeight="1" x14ac:dyDescent="0.3">
      <c r="A85" s="660" t="s">
        <v>2634</v>
      </c>
      <c r="B85" s="661" t="s">
        <v>4366</v>
      </c>
      <c r="C85" s="661" t="s">
        <v>3360</v>
      </c>
      <c r="D85" s="661" t="s">
        <v>3361</v>
      </c>
      <c r="E85" s="661" t="s">
        <v>3362</v>
      </c>
      <c r="F85" s="664"/>
      <c r="G85" s="664"/>
      <c r="H85" s="677">
        <v>0</v>
      </c>
      <c r="I85" s="664">
        <v>13</v>
      </c>
      <c r="J85" s="664">
        <v>2597.92</v>
      </c>
      <c r="K85" s="677">
        <v>1</v>
      </c>
      <c r="L85" s="664">
        <v>13</v>
      </c>
      <c r="M85" s="665">
        <v>2597.92</v>
      </c>
    </row>
    <row r="86" spans="1:13" ht="14.4" customHeight="1" x14ac:dyDescent="0.3">
      <c r="A86" s="660" t="s">
        <v>2634</v>
      </c>
      <c r="B86" s="661" t="s">
        <v>4366</v>
      </c>
      <c r="C86" s="661" t="s">
        <v>3363</v>
      </c>
      <c r="D86" s="661" t="s">
        <v>3361</v>
      </c>
      <c r="E86" s="661" t="s">
        <v>3364</v>
      </c>
      <c r="F86" s="664"/>
      <c r="G86" s="664"/>
      <c r="H86" s="677"/>
      <c r="I86" s="664">
        <v>2</v>
      </c>
      <c r="J86" s="664">
        <v>0</v>
      </c>
      <c r="K86" s="677"/>
      <c r="L86" s="664">
        <v>2</v>
      </c>
      <c r="M86" s="665">
        <v>0</v>
      </c>
    </row>
    <row r="87" spans="1:13" ht="14.4" customHeight="1" x14ac:dyDescent="0.3">
      <c r="A87" s="660" t="s">
        <v>2634</v>
      </c>
      <c r="B87" s="661" t="s">
        <v>2500</v>
      </c>
      <c r="C87" s="661" t="s">
        <v>1258</v>
      </c>
      <c r="D87" s="661" t="s">
        <v>1259</v>
      </c>
      <c r="E87" s="661" t="s">
        <v>1260</v>
      </c>
      <c r="F87" s="664"/>
      <c r="G87" s="664"/>
      <c r="H87" s="677">
        <v>0</v>
      </c>
      <c r="I87" s="664">
        <v>6</v>
      </c>
      <c r="J87" s="664">
        <v>924.06</v>
      </c>
      <c r="K87" s="677">
        <v>1</v>
      </c>
      <c r="L87" s="664">
        <v>6</v>
      </c>
      <c r="M87" s="665">
        <v>924.06</v>
      </c>
    </row>
    <row r="88" spans="1:13" ht="14.4" customHeight="1" x14ac:dyDescent="0.3">
      <c r="A88" s="660" t="s">
        <v>2634</v>
      </c>
      <c r="B88" s="661" t="s">
        <v>2546</v>
      </c>
      <c r="C88" s="661" t="s">
        <v>3154</v>
      </c>
      <c r="D88" s="661" t="s">
        <v>1548</v>
      </c>
      <c r="E88" s="661" t="s">
        <v>3155</v>
      </c>
      <c r="F88" s="664"/>
      <c r="G88" s="664"/>
      <c r="H88" s="677">
        <v>0</v>
      </c>
      <c r="I88" s="664">
        <v>3</v>
      </c>
      <c r="J88" s="664">
        <v>1159.53</v>
      </c>
      <c r="K88" s="677">
        <v>1</v>
      </c>
      <c r="L88" s="664">
        <v>3</v>
      </c>
      <c r="M88" s="665">
        <v>1159.53</v>
      </c>
    </row>
    <row r="89" spans="1:13" ht="14.4" customHeight="1" x14ac:dyDescent="0.3">
      <c r="A89" s="660" t="s">
        <v>2634</v>
      </c>
      <c r="B89" s="661" t="s">
        <v>2546</v>
      </c>
      <c r="C89" s="661" t="s">
        <v>3419</v>
      </c>
      <c r="D89" s="661" t="s">
        <v>3420</v>
      </c>
      <c r="E89" s="661" t="s">
        <v>2999</v>
      </c>
      <c r="F89" s="664">
        <v>3</v>
      </c>
      <c r="G89" s="664">
        <v>579.78</v>
      </c>
      <c r="H89" s="677">
        <v>1</v>
      </c>
      <c r="I89" s="664"/>
      <c r="J89" s="664"/>
      <c r="K89" s="677">
        <v>0</v>
      </c>
      <c r="L89" s="664">
        <v>3</v>
      </c>
      <c r="M89" s="665">
        <v>579.78</v>
      </c>
    </row>
    <row r="90" spans="1:13" ht="14.4" customHeight="1" x14ac:dyDescent="0.3">
      <c r="A90" s="660" t="s">
        <v>2634</v>
      </c>
      <c r="B90" s="661" t="s">
        <v>2546</v>
      </c>
      <c r="C90" s="661" t="s">
        <v>3000</v>
      </c>
      <c r="D90" s="661" t="s">
        <v>3001</v>
      </c>
      <c r="E90" s="661" t="s">
        <v>2547</v>
      </c>
      <c r="F90" s="664">
        <v>2</v>
      </c>
      <c r="G90" s="664">
        <v>257.68</v>
      </c>
      <c r="H90" s="677">
        <v>1</v>
      </c>
      <c r="I90" s="664"/>
      <c r="J90" s="664"/>
      <c r="K90" s="677">
        <v>0</v>
      </c>
      <c r="L90" s="664">
        <v>2</v>
      </c>
      <c r="M90" s="665">
        <v>257.68</v>
      </c>
    </row>
    <row r="91" spans="1:13" ht="14.4" customHeight="1" x14ac:dyDescent="0.3">
      <c r="A91" s="660" t="s">
        <v>2634</v>
      </c>
      <c r="B91" s="661" t="s">
        <v>2546</v>
      </c>
      <c r="C91" s="661" t="s">
        <v>3421</v>
      </c>
      <c r="D91" s="661" t="s">
        <v>3420</v>
      </c>
      <c r="E91" s="661" t="s">
        <v>3422</v>
      </c>
      <c r="F91" s="664">
        <v>1</v>
      </c>
      <c r="G91" s="664">
        <v>0</v>
      </c>
      <c r="H91" s="677"/>
      <c r="I91" s="664"/>
      <c r="J91" s="664"/>
      <c r="K91" s="677"/>
      <c r="L91" s="664">
        <v>1</v>
      </c>
      <c r="M91" s="665">
        <v>0</v>
      </c>
    </row>
    <row r="92" spans="1:13" ht="14.4" customHeight="1" x14ac:dyDescent="0.3">
      <c r="A92" s="660" t="s">
        <v>2634</v>
      </c>
      <c r="B92" s="661" t="s">
        <v>2546</v>
      </c>
      <c r="C92" s="661" t="s">
        <v>3423</v>
      </c>
      <c r="D92" s="661" t="s">
        <v>3420</v>
      </c>
      <c r="E92" s="661" t="s">
        <v>3424</v>
      </c>
      <c r="F92" s="664">
        <v>1</v>
      </c>
      <c r="G92" s="664">
        <v>0</v>
      </c>
      <c r="H92" s="677"/>
      <c r="I92" s="664"/>
      <c r="J92" s="664"/>
      <c r="K92" s="677"/>
      <c r="L92" s="664">
        <v>1</v>
      </c>
      <c r="M92" s="665">
        <v>0</v>
      </c>
    </row>
    <row r="93" spans="1:13" ht="14.4" customHeight="1" x14ac:dyDescent="0.3">
      <c r="A93" s="660" t="s">
        <v>2634</v>
      </c>
      <c r="B93" s="661" t="s">
        <v>2504</v>
      </c>
      <c r="C93" s="661" t="s">
        <v>1155</v>
      </c>
      <c r="D93" s="661" t="s">
        <v>612</v>
      </c>
      <c r="E93" s="661" t="s">
        <v>2505</v>
      </c>
      <c r="F93" s="664"/>
      <c r="G93" s="664"/>
      <c r="H93" s="677">
        <v>0</v>
      </c>
      <c r="I93" s="664">
        <v>2</v>
      </c>
      <c r="J93" s="664">
        <v>73.63</v>
      </c>
      <c r="K93" s="677">
        <v>1</v>
      </c>
      <c r="L93" s="664">
        <v>2</v>
      </c>
      <c r="M93" s="665">
        <v>73.63</v>
      </c>
    </row>
    <row r="94" spans="1:13" ht="14.4" customHeight="1" x14ac:dyDescent="0.3">
      <c r="A94" s="660" t="s">
        <v>2634</v>
      </c>
      <c r="B94" s="661" t="s">
        <v>2504</v>
      </c>
      <c r="C94" s="661" t="s">
        <v>1064</v>
      </c>
      <c r="D94" s="661" t="s">
        <v>612</v>
      </c>
      <c r="E94" s="661" t="s">
        <v>613</v>
      </c>
      <c r="F94" s="664"/>
      <c r="G94" s="664"/>
      <c r="H94" s="677">
        <v>0</v>
      </c>
      <c r="I94" s="664">
        <v>4</v>
      </c>
      <c r="J94" s="664">
        <v>312.36</v>
      </c>
      <c r="K94" s="677">
        <v>1</v>
      </c>
      <c r="L94" s="664">
        <v>4</v>
      </c>
      <c r="M94" s="665">
        <v>312.36</v>
      </c>
    </row>
    <row r="95" spans="1:13" ht="14.4" customHeight="1" x14ac:dyDescent="0.3">
      <c r="A95" s="660" t="s">
        <v>2634</v>
      </c>
      <c r="B95" s="661" t="s">
        <v>2504</v>
      </c>
      <c r="C95" s="661" t="s">
        <v>3002</v>
      </c>
      <c r="D95" s="661" t="s">
        <v>612</v>
      </c>
      <c r="E95" s="661" t="s">
        <v>3003</v>
      </c>
      <c r="F95" s="664"/>
      <c r="G95" s="664"/>
      <c r="H95" s="677"/>
      <c r="I95" s="664">
        <v>3</v>
      </c>
      <c r="J95" s="664">
        <v>0</v>
      </c>
      <c r="K95" s="677"/>
      <c r="L95" s="664">
        <v>3</v>
      </c>
      <c r="M95" s="665">
        <v>0</v>
      </c>
    </row>
    <row r="96" spans="1:13" ht="14.4" customHeight="1" x14ac:dyDescent="0.3">
      <c r="A96" s="660" t="s">
        <v>2634</v>
      </c>
      <c r="B96" s="661" t="s">
        <v>2504</v>
      </c>
      <c r="C96" s="661" t="s">
        <v>3425</v>
      </c>
      <c r="D96" s="661" t="s">
        <v>612</v>
      </c>
      <c r="E96" s="661" t="s">
        <v>3426</v>
      </c>
      <c r="F96" s="664">
        <v>3</v>
      </c>
      <c r="G96" s="664">
        <v>0</v>
      </c>
      <c r="H96" s="677"/>
      <c r="I96" s="664"/>
      <c r="J96" s="664"/>
      <c r="K96" s="677"/>
      <c r="L96" s="664">
        <v>3</v>
      </c>
      <c r="M96" s="665">
        <v>0</v>
      </c>
    </row>
    <row r="97" spans="1:13" ht="14.4" customHeight="1" x14ac:dyDescent="0.3">
      <c r="A97" s="660" t="s">
        <v>2634</v>
      </c>
      <c r="B97" s="661" t="s">
        <v>2504</v>
      </c>
      <c r="C97" s="661" t="s">
        <v>3427</v>
      </c>
      <c r="D97" s="661" t="s">
        <v>612</v>
      </c>
      <c r="E97" s="661" t="s">
        <v>3428</v>
      </c>
      <c r="F97" s="664">
        <v>2</v>
      </c>
      <c r="G97" s="664">
        <v>0</v>
      </c>
      <c r="H97" s="677"/>
      <c r="I97" s="664"/>
      <c r="J97" s="664"/>
      <c r="K97" s="677"/>
      <c r="L97" s="664">
        <v>2</v>
      </c>
      <c r="M97" s="665">
        <v>0</v>
      </c>
    </row>
    <row r="98" spans="1:13" ht="14.4" customHeight="1" x14ac:dyDescent="0.3">
      <c r="A98" s="660" t="s">
        <v>2634</v>
      </c>
      <c r="B98" s="661" t="s">
        <v>4365</v>
      </c>
      <c r="C98" s="661" t="s">
        <v>3415</v>
      </c>
      <c r="D98" s="661" t="s">
        <v>3416</v>
      </c>
      <c r="E98" s="661" t="s">
        <v>3417</v>
      </c>
      <c r="F98" s="664"/>
      <c r="G98" s="664"/>
      <c r="H98" s="677">
        <v>0</v>
      </c>
      <c r="I98" s="664">
        <v>76</v>
      </c>
      <c r="J98" s="664">
        <v>49230.520000000004</v>
      </c>
      <c r="K98" s="677">
        <v>1</v>
      </c>
      <c r="L98" s="664">
        <v>76</v>
      </c>
      <c r="M98" s="665">
        <v>49230.520000000004</v>
      </c>
    </row>
    <row r="99" spans="1:13" ht="14.4" customHeight="1" x14ac:dyDescent="0.3">
      <c r="A99" s="660" t="s">
        <v>2634</v>
      </c>
      <c r="B99" s="661" t="s">
        <v>2506</v>
      </c>
      <c r="C99" s="661" t="s">
        <v>3446</v>
      </c>
      <c r="D99" s="661" t="s">
        <v>3301</v>
      </c>
      <c r="E99" s="661" t="s">
        <v>2894</v>
      </c>
      <c r="F99" s="664">
        <v>4</v>
      </c>
      <c r="G99" s="664">
        <v>1257.3599999999999</v>
      </c>
      <c r="H99" s="677">
        <v>1</v>
      </c>
      <c r="I99" s="664"/>
      <c r="J99" s="664"/>
      <c r="K99" s="677">
        <v>0</v>
      </c>
      <c r="L99" s="664">
        <v>4</v>
      </c>
      <c r="M99" s="665">
        <v>1257.3599999999999</v>
      </c>
    </row>
    <row r="100" spans="1:13" ht="14.4" customHeight="1" x14ac:dyDescent="0.3">
      <c r="A100" s="660" t="s">
        <v>2634</v>
      </c>
      <c r="B100" s="661" t="s">
        <v>2506</v>
      </c>
      <c r="C100" s="661" t="s">
        <v>3300</v>
      </c>
      <c r="D100" s="661" t="s">
        <v>3301</v>
      </c>
      <c r="E100" s="661" t="s">
        <v>2894</v>
      </c>
      <c r="F100" s="664">
        <v>4</v>
      </c>
      <c r="G100" s="664">
        <v>1257.3599999999999</v>
      </c>
      <c r="H100" s="677">
        <v>1</v>
      </c>
      <c r="I100" s="664"/>
      <c r="J100" s="664"/>
      <c r="K100" s="677">
        <v>0</v>
      </c>
      <c r="L100" s="664">
        <v>4</v>
      </c>
      <c r="M100" s="665">
        <v>1257.3599999999999</v>
      </c>
    </row>
    <row r="101" spans="1:13" ht="14.4" customHeight="1" x14ac:dyDescent="0.3">
      <c r="A101" s="660" t="s">
        <v>2635</v>
      </c>
      <c r="B101" s="661" t="s">
        <v>2464</v>
      </c>
      <c r="C101" s="661" t="s">
        <v>1173</v>
      </c>
      <c r="D101" s="661" t="s">
        <v>1078</v>
      </c>
      <c r="E101" s="661" t="s">
        <v>1174</v>
      </c>
      <c r="F101" s="664"/>
      <c r="G101" s="664"/>
      <c r="H101" s="677">
        <v>0</v>
      </c>
      <c r="I101" s="664">
        <v>22</v>
      </c>
      <c r="J101" s="664">
        <v>13756.379999999997</v>
      </c>
      <c r="K101" s="677">
        <v>1</v>
      </c>
      <c r="L101" s="664">
        <v>22</v>
      </c>
      <c r="M101" s="665">
        <v>13756.379999999997</v>
      </c>
    </row>
    <row r="102" spans="1:13" ht="14.4" customHeight="1" x14ac:dyDescent="0.3">
      <c r="A102" s="660" t="s">
        <v>2635</v>
      </c>
      <c r="B102" s="661" t="s">
        <v>2464</v>
      </c>
      <c r="C102" s="661" t="s">
        <v>1077</v>
      </c>
      <c r="D102" s="661" t="s">
        <v>1078</v>
      </c>
      <c r="E102" s="661" t="s">
        <v>1079</v>
      </c>
      <c r="F102" s="664"/>
      <c r="G102" s="664"/>
      <c r="H102" s="677">
        <v>0</v>
      </c>
      <c r="I102" s="664">
        <v>8</v>
      </c>
      <c r="J102" s="664">
        <v>7503.4400000000005</v>
      </c>
      <c r="K102" s="677">
        <v>1</v>
      </c>
      <c r="L102" s="664">
        <v>8</v>
      </c>
      <c r="M102" s="665">
        <v>7503.4400000000005</v>
      </c>
    </row>
    <row r="103" spans="1:13" ht="14.4" customHeight="1" x14ac:dyDescent="0.3">
      <c r="A103" s="660" t="s">
        <v>2635</v>
      </c>
      <c r="B103" s="661" t="s">
        <v>2465</v>
      </c>
      <c r="C103" s="661" t="s">
        <v>1067</v>
      </c>
      <c r="D103" s="661" t="s">
        <v>1068</v>
      </c>
      <c r="E103" s="661" t="s">
        <v>2466</v>
      </c>
      <c r="F103" s="664"/>
      <c r="G103" s="664"/>
      <c r="H103" s="677">
        <v>0</v>
      </c>
      <c r="I103" s="664">
        <v>1</v>
      </c>
      <c r="J103" s="664">
        <v>75.28</v>
      </c>
      <c r="K103" s="677">
        <v>1</v>
      </c>
      <c r="L103" s="664">
        <v>1</v>
      </c>
      <c r="M103" s="665">
        <v>75.28</v>
      </c>
    </row>
    <row r="104" spans="1:13" ht="14.4" customHeight="1" x14ac:dyDescent="0.3">
      <c r="A104" s="660" t="s">
        <v>2635</v>
      </c>
      <c r="B104" s="661" t="s">
        <v>2478</v>
      </c>
      <c r="C104" s="661" t="s">
        <v>3496</v>
      </c>
      <c r="D104" s="661" t="s">
        <v>1072</v>
      </c>
      <c r="E104" s="661" t="s">
        <v>3013</v>
      </c>
      <c r="F104" s="664"/>
      <c r="G104" s="664"/>
      <c r="H104" s="677">
        <v>0</v>
      </c>
      <c r="I104" s="664">
        <v>1</v>
      </c>
      <c r="J104" s="664">
        <v>81.33</v>
      </c>
      <c r="K104" s="677">
        <v>1</v>
      </c>
      <c r="L104" s="664">
        <v>1</v>
      </c>
      <c r="M104" s="665">
        <v>81.33</v>
      </c>
    </row>
    <row r="105" spans="1:13" ht="14.4" customHeight="1" x14ac:dyDescent="0.3">
      <c r="A105" s="660" t="s">
        <v>2635</v>
      </c>
      <c r="B105" s="661" t="s">
        <v>2490</v>
      </c>
      <c r="C105" s="661" t="s">
        <v>1210</v>
      </c>
      <c r="D105" s="661" t="s">
        <v>2491</v>
      </c>
      <c r="E105" s="661" t="s">
        <v>2492</v>
      </c>
      <c r="F105" s="664"/>
      <c r="G105" s="664"/>
      <c r="H105" s="677">
        <v>0</v>
      </c>
      <c r="I105" s="664">
        <v>49</v>
      </c>
      <c r="J105" s="664">
        <v>12450.289999999999</v>
      </c>
      <c r="K105" s="677">
        <v>1</v>
      </c>
      <c r="L105" s="664">
        <v>49</v>
      </c>
      <c r="M105" s="665">
        <v>12450.289999999999</v>
      </c>
    </row>
    <row r="106" spans="1:13" ht="14.4" customHeight="1" x14ac:dyDescent="0.3">
      <c r="A106" s="660" t="s">
        <v>2635</v>
      </c>
      <c r="B106" s="661" t="s">
        <v>2490</v>
      </c>
      <c r="C106" s="661" t="s">
        <v>2754</v>
      </c>
      <c r="D106" s="661" t="s">
        <v>2491</v>
      </c>
      <c r="E106" s="661" t="s">
        <v>2492</v>
      </c>
      <c r="F106" s="664">
        <v>2</v>
      </c>
      <c r="G106" s="664">
        <v>666.62</v>
      </c>
      <c r="H106" s="677">
        <v>1</v>
      </c>
      <c r="I106" s="664"/>
      <c r="J106" s="664"/>
      <c r="K106" s="677">
        <v>0</v>
      </c>
      <c r="L106" s="664">
        <v>2</v>
      </c>
      <c r="M106" s="665">
        <v>666.62</v>
      </c>
    </row>
    <row r="107" spans="1:13" ht="14.4" customHeight="1" x14ac:dyDescent="0.3">
      <c r="A107" s="660" t="s">
        <v>2635</v>
      </c>
      <c r="B107" s="661" t="s">
        <v>2497</v>
      </c>
      <c r="C107" s="661" t="s">
        <v>1243</v>
      </c>
      <c r="D107" s="661" t="s">
        <v>1244</v>
      </c>
      <c r="E107" s="661" t="s">
        <v>1578</v>
      </c>
      <c r="F107" s="664"/>
      <c r="G107" s="664"/>
      <c r="H107" s="677">
        <v>0</v>
      </c>
      <c r="I107" s="664">
        <v>40</v>
      </c>
      <c r="J107" s="664">
        <v>7345.0000000000009</v>
      </c>
      <c r="K107" s="677">
        <v>1</v>
      </c>
      <c r="L107" s="664">
        <v>40</v>
      </c>
      <c r="M107" s="665">
        <v>7345.0000000000009</v>
      </c>
    </row>
    <row r="108" spans="1:13" ht="14.4" customHeight="1" x14ac:dyDescent="0.3">
      <c r="A108" s="660" t="s">
        <v>2635</v>
      </c>
      <c r="B108" s="661" t="s">
        <v>4361</v>
      </c>
      <c r="C108" s="661" t="s">
        <v>2760</v>
      </c>
      <c r="D108" s="661" t="s">
        <v>2761</v>
      </c>
      <c r="E108" s="661" t="s">
        <v>2762</v>
      </c>
      <c r="F108" s="664"/>
      <c r="G108" s="664"/>
      <c r="H108" s="677">
        <v>0</v>
      </c>
      <c r="I108" s="664">
        <v>6</v>
      </c>
      <c r="J108" s="664">
        <v>700.8</v>
      </c>
      <c r="K108" s="677">
        <v>1</v>
      </c>
      <c r="L108" s="664">
        <v>6</v>
      </c>
      <c r="M108" s="665">
        <v>700.8</v>
      </c>
    </row>
    <row r="109" spans="1:13" ht="14.4" customHeight="1" x14ac:dyDescent="0.3">
      <c r="A109" s="660" t="s">
        <v>2635</v>
      </c>
      <c r="B109" s="661" t="s">
        <v>2500</v>
      </c>
      <c r="C109" s="661" t="s">
        <v>1258</v>
      </c>
      <c r="D109" s="661" t="s">
        <v>1259</v>
      </c>
      <c r="E109" s="661" t="s">
        <v>1260</v>
      </c>
      <c r="F109" s="664"/>
      <c r="G109" s="664"/>
      <c r="H109" s="677">
        <v>0</v>
      </c>
      <c r="I109" s="664">
        <v>23</v>
      </c>
      <c r="J109" s="664">
        <v>3542.2299999999996</v>
      </c>
      <c r="K109" s="677">
        <v>1</v>
      </c>
      <c r="L109" s="664">
        <v>23</v>
      </c>
      <c r="M109" s="665">
        <v>3542.2299999999996</v>
      </c>
    </row>
    <row r="110" spans="1:13" ht="14.4" customHeight="1" x14ac:dyDescent="0.3">
      <c r="A110" s="660" t="s">
        <v>2635</v>
      </c>
      <c r="B110" s="661" t="s">
        <v>2500</v>
      </c>
      <c r="C110" s="661" t="s">
        <v>3493</v>
      </c>
      <c r="D110" s="661" t="s">
        <v>3494</v>
      </c>
      <c r="E110" s="661" t="s">
        <v>3495</v>
      </c>
      <c r="F110" s="664"/>
      <c r="G110" s="664"/>
      <c r="H110" s="677">
        <v>0</v>
      </c>
      <c r="I110" s="664">
        <v>2</v>
      </c>
      <c r="J110" s="664">
        <v>154.02000000000001</v>
      </c>
      <c r="K110" s="677">
        <v>1</v>
      </c>
      <c r="L110" s="664">
        <v>2</v>
      </c>
      <c r="M110" s="665">
        <v>154.02000000000001</v>
      </c>
    </row>
    <row r="111" spans="1:13" ht="14.4" customHeight="1" x14ac:dyDescent="0.3">
      <c r="A111" s="660" t="s">
        <v>2635</v>
      </c>
      <c r="B111" s="661" t="s">
        <v>2503</v>
      </c>
      <c r="C111" s="661" t="s">
        <v>1247</v>
      </c>
      <c r="D111" s="661" t="s">
        <v>1248</v>
      </c>
      <c r="E111" s="661" t="s">
        <v>1578</v>
      </c>
      <c r="F111" s="664"/>
      <c r="G111" s="664"/>
      <c r="H111" s="677">
        <v>0</v>
      </c>
      <c r="I111" s="664">
        <v>25</v>
      </c>
      <c r="J111" s="664">
        <v>1746.5</v>
      </c>
      <c r="K111" s="677">
        <v>1</v>
      </c>
      <c r="L111" s="664">
        <v>25</v>
      </c>
      <c r="M111" s="665">
        <v>1746.5</v>
      </c>
    </row>
    <row r="112" spans="1:13" ht="14.4" customHeight="1" x14ac:dyDescent="0.3">
      <c r="A112" s="660" t="s">
        <v>2635</v>
      </c>
      <c r="B112" s="661" t="s">
        <v>2579</v>
      </c>
      <c r="C112" s="661" t="s">
        <v>1900</v>
      </c>
      <c r="D112" s="661" t="s">
        <v>1901</v>
      </c>
      <c r="E112" s="661" t="s">
        <v>2580</v>
      </c>
      <c r="F112" s="664"/>
      <c r="G112" s="664"/>
      <c r="H112" s="677">
        <v>0</v>
      </c>
      <c r="I112" s="664">
        <v>2</v>
      </c>
      <c r="J112" s="664">
        <v>6254.38</v>
      </c>
      <c r="K112" s="677">
        <v>1</v>
      </c>
      <c r="L112" s="664">
        <v>2</v>
      </c>
      <c r="M112" s="665">
        <v>6254.38</v>
      </c>
    </row>
    <row r="113" spans="1:13" ht="14.4" customHeight="1" x14ac:dyDescent="0.3">
      <c r="A113" s="660" t="s">
        <v>2635</v>
      </c>
      <c r="B113" s="661" t="s">
        <v>2504</v>
      </c>
      <c r="C113" s="661" t="s">
        <v>1155</v>
      </c>
      <c r="D113" s="661" t="s">
        <v>612</v>
      </c>
      <c r="E113" s="661" t="s">
        <v>2505</v>
      </c>
      <c r="F113" s="664"/>
      <c r="G113" s="664"/>
      <c r="H113" s="677">
        <v>0</v>
      </c>
      <c r="I113" s="664">
        <v>1</v>
      </c>
      <c r="J113" s="664">
        <v>29.78</v>
      </c>
      <c r="K113" s="677">
        <v>1</v>
      </c>
      <c r="L113" s="664">
        <v>1</v>
      </c>
      <c r="M113" s="665">
        <v>29.78</v>
      </c>
    </row>
    <row r="114" spans="1:13" ht="14.4" customHeight="1" x14ac:dyDescent="0.3">
      <c r="A114" s="660" t="s">
        <v>2635</v>
      </c>
      <c r="B114" s="661" t="s">
        <v>2504</v>
      </c>
      <c r="C114" s="661" t="s">
        <v>1064</v>
      </c>
      <c r="D114" s="661" t="s">
        <v>612</v>
      </c>
      <c r="E114" s="661" t="s">
        <v>613</v>
      </c>
      <c r="F114" s="664"/>
      <c r="G114" s="664"/>
      <c r="H114" s="677">
        <v>0</v>
      </c>
      <c r="I114" s="664">
        <v>18</v>
      </c>
      <c r="J114" s="664">
        <v>1516.86</v>
      </c>
      <c r="K114" s="677">
        <v>1</v>
      </c>
      <c r="L114" s="664">
        <v>18</v>
      </c>
      <c r="M114" s="665">
        <v>1516.86</v>
      </c>
    </row>
    <row r="115" spans="1:13" ht="14.4" customHeight="1" x14ac:dyDescent="0.3">
      <c r="A115" s="660" t="s">
        <v>2635</v>
      </c>
      <c r="B115" s="661" t="s">
        <v>2506</v>
      </c>
      <c r="C115" s="661" t="s">
        <v>2773</v>
      </c>
      <c r="D115" s="661" t="s">
        <v>2774</v>
      </c>
      <c r="E115" s="661" t="s">
        <v>2775</v>
      </c>
      <c r="F115" s="664"/>
      <c r="G115" s="664"/>
      <c r="H115" s="677">
        <v>0</v>
      </c>
      <c r="I115" s="664">
        <v>13</v>
      </c>
      <c r="J115" s="664">
        <v>425.62000000000006</v>
      </c>
      <c r="K115" s="677">
        <v>1</v>
      </c>
      <c r="L115" s="664">
        <v>13</v>
      </c>
      <c r="M115" s="665">
        <v>425.62000000000006</v>
      </c>
    </row>
    <row r="116" spans="1:13" ht="14.4" customHeight="1" x14ac:dyDescent="0.3">
      <c r="A116" s="660" t="s">
        <v>2635</v>
      </c>
      <c r="B116" s="661" t="s">
        <v>2506</v>
      </c>
      <c r="C116" s="661" t="s">
        <v>2776</v>
      </c>
      <c r="D116" s="661" t="s">
        <v>2715</v>
      </c>
      <c r="E116" s="661" t="s">
        <v>2777</v>
      </c>
      <c r="F116" s="664"/>
      <c r="G116" s="664"/>
      <c r="H116" s="677">
        <v>0</v>
      </c>
      <c r="I116" s="664">
        <v>1</v>
      </c>
      <c r="J116" s="664">
        <v>49.12</v>
      </c>
      <c r="K116" s="677">
        <v>1</v>
      </c>
      <c r="L116" s="664">
        <v>1</v>
      </c>
      <c r="M116" s="665">
        <v>49.12</v>
      </c>
    </row>
    <row r="117" spans="1:13" ht="14.4" customHeight="1" x14ac:dyDescent="0.3">
      <c r="A117" s="660" t="s">
        <v>2635</v>
      </c>
      <c r="B117" s="661" t="s">
        <v>2506</v>
      </c>
      <c r="C117" s="661" t="s">
        <v>2893</v>
      </c>
      <c r="D117" s="661" t="s">
        <v>2774</v>
      </c>
      <c r="E117" s="661" t="s">
        <v>2894</v>
      </c>
      <c r="F117" s="664"/>
      <c r="G117" s="664"/>
      <c r="H117" s="677">
        <v>0</v>
      </c>
      <c r="I117" s="664">
        <v>1</v>
      </c>
      <c r="J117" s="664">
        <v>314.33999999999997</v>
      </c>
      <c r="K117" s="677">
        <v>1</v>
      </c>
      <c r="L117" s="664">
        <v>1</v>
      </c>
      <c r="M117" s="665">
        <v>314.33999999999997</v>
      </c>
    </row>
    <row r="118" spans="1:13" ht="14.4" customHeight="1" x14ac:dyDescent="0.3">
      <c r="A118" s="660" t="s">
        <v>2636</v>
      </c>
      <c r="B118" s="661" t="s">
        <v>2464</v>
      </c>
      <c r="C118" s="661" t="s">
        <v>1170</v>
      </c>
      <c r="D118" s="661" t="s">
        <v>1078</v>
      </c>
      <c r="E118" s="661" t="s">
        <v>1171</v>
      </c>
      <c r="F118" s="664"/>
      <c r="G118" s="664"/>
      <c r="H118" s="677">
        <v>0</v>
      </c>
      <c r="I118" s="664">
        <v>5</v>
      </c>
      <c r="J118" s="664">
        <v>2344.7999999999997</v>
      </c>
      <c r="K118" s="677">
        <v>1</v>
      </c>
      <c r="L118" s="664">
        <v>5</v>
      </c>
      <c r="M118" s="665">
        <v>2344.7999999999997</v>
      </c>
    </row>
    <row r="119" spans="1:13" ht="14.4" customHeight="1" x14ac:dyDescent="0.3">
      <c r="A119" s="660" t="s">
        <v>2636</v>
      </c>
      <c r="B119" s="661" t="s">
        <v>2464</v>
      </c>
      <c r="C119" s="661" t="s">
        <v>1173</v>
      </c>
      <c r="D119" s="661" t="s">
        <v>1078</v>
      </c>
      <c r="E119" s="661" t="s">
        <v>1174</v>
      </c>
      <c r="F119" s="664"/>
      <c r="G119" s="664"/>
      <c r="H119" s="677">
        <v>0</v>
      </c>
      <c r="I119" s="664">
        <v>32</v>
      </c>
      <c r="J119" s="664">
        <v>20009.28</v>
      </c>
      <c r="K119" s="677">
        <v>1</v>
      </c>
      <c r="L119" s="664">
        <v>32</v>
      </c>
      <c r="M119" s="665">
        <v>20009.28</v>
      </c>
    </row>
    <row r="120" spans="1:13" ht="14.4" customHeight="1" x14ac:dyDescent="0.3">
      <c r="A120" s="660" t="s">
        <v>2636</v>
      </c>
      <c r="B120" s="661" t="s">
        <v>2464</v>
      </c>
      <c r="C120" s="661" t="s">
        <v>1077</v>
      </c>
      <c r="D120" s="661" t="s">
        <v>1078</v>
      </c>
      <c r="E120" s="661" t="s">
        <v>1079</v>
      </c>
      <c r="F120" s="664"/>
      <c r="G120" s="664"/>
      <c r="H120" s="677">
        <v>0</v>
      </c>
      <c r="I120" s="664">
        <v>50</v>
      </c>
      <c r="J120" s="664">
        <v>46896.500000000007</v>
      </c>
      <c r="K120" s="677">
        <v>1</v>
      </c>
      <c r="L120" s="664">
        <v>50</v>
      </c>
      <c r="M120" s="665">
        <v>46896.500000000007</v>
      </c>
    </row>
    <row r="121" spans="1:13" ht="14.4" customHeight="1" x14ac:dyDescent="0.3">
      <c r="A121" s="660" t="s">
        <v>2636</v>
      </c>
      <c r="B121" s="661" t="s">
        <v>2464</v>
      </c>
      <c r="C121" s="661" t="s">
        <v>1081</v>
      </c>
      <c r="D121" s="661" t="s">
        <v>1078</v>
      </c>
      <c r="E121" s="661" t="s">
        <v>1082</v>
      </c>
      <c r="F121" s="664"/>
      <c r="G121" s="664"/>
      <c r="H121" s="677">
        <v>0</v>
      </c>
      <c r="I121" s="664">
        <v>2</v>
      </c>
      <c r="J121" s="664">
        <v>2332.94</v>
      </c>
      <c r="K121" s="677">
        <v>1</v>
      </c>
      <c r="L121" s="664">
        <v>2</v>
      </c>
      <c r="M121" s="665">
        <v>2332.94</v>
      </c>
    </row>
    <row r="122" spans="1:13" ht="14.4" customHeight="1" x14ac:dyDescent="0.3">
      <c r="A122" s="660" t="s">
        <v>2636</v>
      </c>
      <c r="B122" s="661" t="s">
        <v>2464</v>
      </c>
      <c r="C122" s="661" t="s">
        <v>1115</v>
      </c>
      <c r="D122" s="661" t="s">
        <v>1116</v>
      </c>
      <c r="E122" s="661" t="s">
        <v>1079</v>
      </c>
      <c r="F122" s="664"/>
      <c r="G122" s="664"/>
      <c r="H122" s="677">
        <v>0</v>
      </c>
      <c r="I122" s="664">
        <v>1</v>
      </c>
      <c r="J122" s="664">
        <v>1749.69</v>
      </c>
      <c r="K122" s="677">
        <v>1</v>
      </c>
      <c r="L122" s="664">
        <v>1</v>
      </c>
      <c r="M122" s="665">
        <v>1749.69</v>
      </c>
    </row>
    <row r="123" spans="1:13" ht="14.4" customHeight="1" x14ac:dyDescent="0.3">
      <c r="A123" s="660" t="s">
        <v>2636</v>
      </c>
      <c r="B123" s="661" t="s">
        <v>2490</v>
      </c>
      <c r="C123" s="661" t="s">
        <v>2936</v>
      </c>
      <c r="D123" s="661" t="s">
        <v>2937</v>
      </c>
      <c r="E123" s="661" t="s">
        <v>2492</v>
      </c>
      <c r="F123" s="664">
        <v>1</v>
      </c>
      <c r="G123" s="664">
        <v>156.86000000000001</v>
      </c>
      <c r="H123" s="677">
        <v>1</v>
      </c>
      <c r="I123" s="664"/>
      <c r="J123" s="664"/>
      <c r="K123" s="677">
        <v>0</v>
      </c>
      <c r="L123" s="664">
        <v>1</v>
      </c>
      <c r="M123" s="665">
        <v>156.86000000000001</v>
      </c>
    </row>
    <row r="124" spans="1:13" ht="14.4" customHeight="1" x14ac:dyDescent="0.3">
      <c r="A124" s="660" t="s">
        <v>2636</v>
      </c>
      <c r="B124" s="661" t="s">
        <v>2490</v>
      </c>
      <c r="C124" s="661" t="s">
        <v>1210</v>
      </c>
      <c r="D124" s="661" t="s">
        <v>2491</v>
      </c>
      <c r="E124" s="661" t="s">
        <v>2492</v>
      </c>
      <c r="F124" s="664"/>
      <c r="G124" s="664"/>
      <c r="H124" s="677">
        <v>0</v>
      </c>
      <c r="I124" s="664">
        <v>3</v>
      </c>
      <c r="J124" s="664">
        <v>647.03</v>
      </c>
      <c r="K124" s="677">
        <v>1</v>
      </c>
      <c r="L124" s="664">
        <v>3</v>
      </c>
      <c r="M124" s="665">
        <v>647.03</v>
      </c>
    </row>
    <row r="125" spans="1:13" ht="14.4" customHeight="1" x14ac:dyDescent="0.3">
      <c r="A125" s="660" t="s">
        <v>2636</v>
      </c>
      <c r="B125" s="661" t="s">
        <v>2497</v>
      </c>
      <c r="C125" s="661" t="s">
        <v>1243</v>
      </c>
      <c r="D125" s="661" t="s">
        <v>1244</v>
      </c>
      <c r="E125" s="661" t="s">
        <v>1578</v>
      </c>
      <c r="F125" s="664"/>
      <c r="G125" s="664"/>
      <c r="H125" s="677">
        <v>0</v>
      </c>
      <c r="I125" s="664">
        <v>25</v>
      </c>
      <c r="J125" s="664">
        <v>4575.75</v>
      </c>
      <c r="K125" s="677">
        <v>1</v>
      </c>
      <c r="L125" s="664">
        <v>25</v>
      </c>
      <c r="M125" s="665">
        <v>4575.75</v>
      </c>
    </row>
    <row r="126" spans="1:13" ht="14.4" customHeight="1" x14ac:dyDescent="0.3">
      <c r="A126" s="660" t="s">
        <v>2636</v>
      </c>
      <c r="B126" s="661" t="s">
        <v>2546</v>
      </c>
      <c r="C126" s="661" t="s">
        <v>2998</v>
      </c>
      <c r="D126" s="661" t="s">
        <v>1548</v>
      </c>
      <c r="E126" s="661" t="s">
        <v>2999</v>
      </c>
      <c r="F126" s="664"/>
      <c r="G126" s="664"/>
      <c r="H126" s="677">
        <v>0</v>
      </c>
      <c r="I126" s="664">
        <v>24</v>
      </c>
      <c r="J126" s="664">
        <v>3567.0699999999997</v>
      </c>
      <c r="K126" s="677">
        <v>1</v>
      </c>
      <c r="L126" s="664">
        <v>24</v>
      </c>
      <c r="M126" s="665">
        <v>3567.0699999999997</v>
      </c>
    </row>
    <row r="127" spans="1:13" ht="14.4" customHeight="1" x14ac:dyDescent="0.3">
      <c r="A127" s="660" t="s">
        <v>2636</v>
      </c>
      <c r="B127" s="661" t="s">
        <v>2546</v>
      </c>
      <c r="C127" s="661" t="s">
        <v>3154</v>
      </c>
      <c r="D127" s="661" t="s">
        <v>1548</v>
      </c>
      <c r="E127" s="661" t="s">
        <v>3155</v>
      </c>
      <c r="F127" s="664"/>
      <c r="G127" s="664"/>
      <c r="H127" s="677">
        <v>0</v>
      </c>
      <c r="I127" s="664">
        <v>4</v>
      </c>
      <c r="J127" s="664">
        <v>1065.4100000000001</v>
      </c>
      <c r="K127" s="677">
        <v>1</v>
      </c>
      <c r="L127" s="664">
        <v>4</v>
      </c>
      <c r="M127" s="665">
        <v>1065.4100000000001</v>
      </c>
    </row>
    <row r="128" spans="1:13" ht="14.4" customHeight="1" x14ac:dyDescent="0.3">
      <c r="A128" s="660" t="s">
        <v>2636</v>
      </c>
      <c r="B128" s="661" t="s">
        <v>2546</v>
      </c>
      <c r="C128" s="661" t="s">
        <v>1547</v>
      </c>
      <c r="D128" s="661" t="s">
        <v>1548</v>
      </c>
      <c r="E128" s="661" t="s">
        <v>2547</v>
      </c>
      <c r="F128" s="664"/>
      <c r="G128" s="664"/>
      <c r="H128" s="677">
        <v>0</v>
      </c>
      <c r="I128" s="664">
        <v>3</v>
      </c>
      <c r="J128" s="664">
        <v>337.08000000000004</v>
      </c>
      <c r="K128" s="677">
        <v>1</v>
      </c>
      <c r="L128" s="664">
        <v>3</v>
      </c>
      <c r="M128" s="665">
        <v>337.08000000000004</v>
      </c>
    </row>
    <row r="129" spans="1:13" ht="14.4" customHeight="1" x14ac:dyDescent="0.3">
      <c r="A129" s="660" t="s">
        <v>2636</v>
      </c>
      <c r="B129" s="661" t="s">
        <v>2504</v>
      </c>
      <c r="C129" s="661" t="s">
        <v>1155</v>
      </c>
      <c r="D129" s="661" t="s">
        <v>612</v>
      </c>
      <c r="E129" s="661" t="s">
        <v>2505</v>
      </c>
      <c r="F129" s="664"/>
      <c r="G129" s="664"/>
      <c r="H129" s="677">
        <v>0</v>
      </c>
      <c r="I129" s="664">
        <v>2</v>
      </c>
      <c r="J129" s="664">
        <v>96.62</v>
      </c>
      <c r="K129" s="677">
        <v>1</v>
      </c>
      <c r="L129" s="664">
        <v>2</v>
      </c>
      <c r="M129" s="665">
        <v>96.62</v>
      </c>
    </row>
    <row r="130" spans="1:13" ht="14.4" customHeight="1" x14ac:dyDescent="0.3">
      <c r="A130" s="660" t="s">
        <v>2636</v>
      </c>
      <c r="B130" s="661" t="s">
        <v>2504</v>
      </c>
      <c r="C130" s="661" t="s">
        <v>1064</v>
      </c>
      <c r="D130" s="661" t="s">
        <v>612</v>
      </c>
      <c r="E130" s="661" t="s">
        <v>613</v>
      </c>
      <c r="F130" s="664"/>
      <c r="G130" s="664"/>
      <c r="H130" s="677">
        <v>0</v>
      </c>
      <c r="I130" s="664">
        <v>7</v>
      </c>
      <c r="J130" s="664">
        <v>602.25</v>
      </c>
      <c r="K130" s="677">
        <v>1</v>
      </c>
      <c r="L130" s="664">
        <v>7</v>
      </c>
      <c r="M130" s="665">
        <v>602.25</v>
      </c>
    </row>
    <row r="131" spans="1:13" ht="14.4" customHeight="1" x14ac:dyDescent="0.3">
      <c r="A131" s="660" t="s">
        <v>2636</v>
      </c>
      <c r="B131" s="661" t="s">
        <v>2504</v>
      </c>
      <c r="C131" s="661" t="s">
        <v>3002</v>
      </c>
      <c r="D131" s="661" t="s">
        <v>612</v>
      </c>
      <c r="E131" s="661" t="s">
        <v>3003</v>
      </c>
      <c r="F131" s="664"/>
      <c r="G131" s="664"/>
      <c r="H131" s="677">
        <v>0</v>
      </c>
      <c r="I131" s="664">
        <v>1</v>
      </c>
      <c r="J131" s="664">
        <v>193.26</v>
      </c>
      <c r="K131" s="677">
        <v>1</v>
      </c>
      <c r="L131" s="664">
        <v>1</v>
      </c>
      <c r="M131" s="665">
        <v>193.26</v>
      </c>
    </row>
    <row r="132" spans="1:13" ht="14.4" customHeight="1" x14ac:dyDescent="0.3">
      <c r="A132" s="660" t="s">
        <v>2636</v>
      </c>
      <c r="B132" s="661" t="s">
        <v>2504</v>
      </c>
      <c r="C132" s="661" t="s">
        <v>3650</v>
      </c>
      <c r="D132" s="661" t="s">
        <v>3651</v>
      </c>
      <c r="E132" s="661" t="s">
        <v>3652</v>
      </c>
      <c r="F132" s="664">
        <v>2</v>
      </c>
      <c r="G132" s="664">
        <v>119.1</v>
      </c>
      <c r="H132" s="677">
        <v>1</v>
      </c>
      <c r="I132" s="664"/>
      <c r="J132" s="664"/>
      <c r="K132" s="677">
        <v>0</v>
      </c>
      <c r="L132" s="664">
        <v>2</v>
      </c>
      <c r="M132" s="665">
        <v>119.1</v>
      </c>
    </row>
    <row r="133" spans="1:13" ht="14.4" customHeight="1" x14ac:dyDescent="0.3">
      <c r="A133" s="660" t="s">
        <v>2636</v>
      </c>
      <c r="B133" s="661" t="s">
        <v>2506</v>
      </c>
      <c r="C133" s="661" t="s">
        <v>2776</v>
      </c>
      <c r="D133" s="661" t="s">
        <v>2715</v>
      </c>
      <c r="E133" s="661" t="s">
        <v>2777</v>
      </c>
      <c r="F133" s="664"/>
      <c r="G133" s="664"/>
      <c r="H133" s="677">
        <v>0</v>
      </c>
      <c r="I133" s="664">
        <v>1</v>
      </c>
      <c r="J133" s="664">
        <v>49.12</v>
      </c>
      <c r="K133" s="677">
        <v>1</v>
      </c>
      <c r="L133" s="664">
        <v>1</v>
      </c>
      <c r="M133" s="665">
        <v>49.12</v>
      </c>
    </row>
    <row r="134" spans="1:13" ht="14.4" customHeight="1" x14ac:dyDescent="0.3">
      <c r="A134" s="660" t="s">
        <v>2636</v>
      </c>
      <c r="B134" s="661" t="s">
        <v>2506</v>
      </c>
      <c r="C134" s="661" t="s">
        <v>1111</v>
      </c>
      <c r="D134" s="661" t="s">
        <v>1112</v>
      </c>
      <c r="E134" s="661" t="s">
        <v>2507</v>
      </c>
      <c r="F134" s="664"/>
      <c r="G134" s="664"/>
      <c r="H134" s="677">
        <v>0</v>
      </c>
      <c r="I134" s="664">
        <v>1</v>
      </c>
      <c r="J134" s="664">
        <v>98.23</v>
      </c>
      <c r="K134" s="677">
        <v>1</v>
      </c>
      <c r="L134" s="664">
        <v>1</v>
      </c>
      <c r="M134" s="665">
        <v>98.23</v>
      </c>
    </row>
    <row r="135" spans="1:13" ht="14.4" customHeight="1" x14ac:dyDescent="0.3">
      <c r="A135" s="660" t="s">
        <v>2637</v>
      </c>
      <c r="B135" s="661" t="s">
        <v>2464</v>
      </c>
      <c r="C135" s="661" t="s">
        <v>1173</v>
      </c>
      <c r="D135" s="661" t="s">
        <v>1078</v>
      </c>
      <c r="E135" s="661" t="s">
        <v>1174</v>
      </c>
      <c r="F135" s="664"/>
      <c r="G135" s="664"/>
      <c r="H135" s="677">
        <v>0</v>
      </c>
      <c r="I135" s="664">
        <v>13</v>
      </c>
      <c r="J135" s="664">
        <v>8128.7699999999995</v>
      </c>
      <c r="K135" s="677">
        <v>1</v>
      </c>
      <c r="L135" s="664">
        <v>13</v>
      </c>
      <c r="M135" s="665">
        <v>8128.7699999999995</v>
      </c>
    </row>
    <row r="136" spans="1:13" ht="14.4" customHeight="1" x14ac:dyDescent="0.3">
      <c r="A136" s="660" t="s">
        <v>2637</v>
      </c>
      <c r="B136" s="661" t="s">
        <v>2464</v>
      </c>
      <c r="C136" s="661" t="s">
        <v>1077</v>
      </c>
      <c r="D136" s="661" t="s">
        <v>1078</v>
      </c>
      <c r="E136" s="661" t="s">
        <v>1079</v>
      </c>
      <c r="F136" s="664"/>
      <c r="G136" s="664"/>
      <c r="H136" s="677">
        <v>0</v>
      </c>
      <c r="I136" s="664">
        <v>7</v>
      </c>
      <c r="J136" s="664">
        <v>6565.51</v>
      </c>
      <c r="K136" s="677">
        <v>1</v>
      </c>
      <c r="L136" s="664">
        <v>7</v>
      </c>
      <c r="M136" s="665">
        <v>6565.51</v>
      </c>
    </row>
    <row r="137" spans="1:13" ht="14.4" customHeight="1" x14ac:dyDescent="0.3">
      <c r="A137" s="660" t="s">
        <v>2637</v>
      </c>
      <c r="B137" s="661" t="s">
        <v>2464</v>
      </c>
      <c r="C137" s="661" t="s">
        <v>1081</v>
      </c>
      <c r="D137" s="661" t="s">
        <v>1078</v>
      </c>
      <c r="E137" s="661" t="s">
        <v>1082</v>
      </c>
      <c r="F137" s="664"/>
      <c r="G137" s="664"/>
      <c r="H137" s="677">
        <v>0</v>
      </c>
      <c r="I137" s="664">
        <v>1</v>
      </c>
      <c r="J137" s="664">
        <v>1166.47</v>
      </c>
      <c r="K137" s="677">
        <v>1</v>
      </c>
      <c r="L137" s="664">
        <v>1</v>
      </c>
      <c r="M137" s="665">
        <v>1166.47</v>
      </c>
    </row>
    <row r="138" spans="1:13" ht="14.4" customHeight="1" x14ac:dyDescent="0.3">
      <c r="A138" s="660" t="s">
        <v>2637</v>
      </c>
      <c r="B138" s="661" t="s">
        <v>2490</v>
      </c>
      <c r="C138" s="661" t="s">
        <v>1210</v>
      </c>
      <c r="D138" s="661" t="s">
        <v>2491</v>
      </c>
      <c r="E138" s="661" t="s">
        <v>2492</v>
      </c>
      <c r="F138" s="664"/>
      <c r="G138" s="664"/>
      <c r="H138" s="677">
        <v>0</v>
      </c>
      <c r="I138" s="664">
        <v>4</v>
      </c>
      <c r="J138" s="664">
        <v>980.34</v>
      </c>
      <c r="K138" s="677">
        <v>1</v>
      </c>
      <c r="L138" s="664">
        <v>4</v>
      </c>
      <c r="M138" s="665">
        <v>980.34</v>
      </c>
    </row>
    <row r="139" spans="1:13" ht="14.4" customHeight="1" x14ac:dyDescent="0.3">
      <c r="A139" s="660" t="s">
        <v>2637</v>
      </c>
      <c r="B139" s="661" t="s">
        <v>2490</v>
      </c>
      <c r="C139" s="661" t="s">
        <v>3688</v>
      </c>
      <c r="D139" s="661" t="s">
        <v>3689</v>
      </c>
      <c r="E139" s="661" t="s">
        <v>3690</v>
      </c>
      <c r="F139" s="664"/>
      <c r="G139" s="664"/>
      <c r="H139" s="677">
        <v>0</v>
      </c>
      <c r="I139" s="664">
        <v>1</v>
      </c>
      <c r="J139" s="664">
        <v>112.76</v>
      </c>
      <c r="K139" s="677">
        <v>1</v>
      </c>
      <c r="L139" s="664">
        <v>1</v>
      </c>
      <c r="M139" s="665">
        <v>112.76</v>
      </c>
    </row>
    <row r="140" spans="1:13" ht="14.4" customHeight="1" x14ac:dyDescent="0.3">
      <c r="A140" s="660" t="s">
        <v>2637</v>
      </c>
      <c r="B140" s="661" t="s">
        <v>2497</v>
      </c>
      <c r="C140" s="661" t="s">
        <v>1243</v>
      </c>
      <c r="D140" s="661" t="s">
        <v>1244</v>
      </c>
      <c r="E140" s="661" t="s">
        <v>1578</v>
      </c>
      <c r="F140" s="664"/>
      <c r="G140" s="664"/>
      <c r="H140" s="677">
        <v>0</v>
      </c>
      <c r="I140" s="664">
        <v>3</v>
      </c>
      <c r="J140" s="664">
        <v>552.66</v>
      </c>
      <c r="K140" s="677">
        <v>1</v>
      </c>
      <c r="L140" s="664">
        <v>3</v>
      </c>
      <c r="M140" s="665">
        <v>552.66</v>
      </c>
    </row>
    <row r="141" spans="1:13" ht="14.4" customHeight="1" x14ac:dyDescent="0.3">
      <c r="A141" s="660" t="s">
        <v>2637</v>
      </c>
      <c r="B141" s="661" t="s">
        <v>4361</v>
      </c>
      <c r="C141" s="661" t="s">
        <v>3696</v>
      </c>
      <c r="D141" s="661" t="s">
        <v>3697</v>
      </c>
      <c r="E141" s="661" t="s">
        <v>3698</v>
      </c>
      <c r="F141" s="664"/>
      <c r="G141" s="664"/>
      <c r="H141" s="677">
        <v>0</v>
      </c>
      <c r="I141" s="664">
        <v>1</v>
      </c>
      <c r="J141" s="664">
        <v>87.6</v>
      </c>
      <c r="K141" s="677">
        <v>1</v>
      </c>
      <c r="L141" s="664">
        <v>1</v>
      </c>
      <c r="M141" s="665">
        <v>87.6</v>
      </c>
    </row>
    <row r="142" spans="1:13" ht="14.4" customHeight="1" x14ac:dyDescent="0.3">
      <c r="A142" s="660" t="s">
        <v>2637</v>
      </c>
      <c r="B142" s="661" t="s">
        <v>2504</v>
      </c>
      <c r="C142" s="661" t="s">
        <v>1064</v>
      </c>
      <c r="D142" s="661" t="s">
        <v>612</v>
      </c>
      <c r="E142" s="661" t="s">
        <v>613</v>
      </c>
      <c r="F142" s="664"/>
      <c r="G142" s="664"/>
      <c r="H142" s="677">
        <v>0</v>
      </c>
      <c r="I142" s="664">
        <v>2</v>
      </c>
      <c r="J142" s="664">
        <v>156.18</v>
      </c>
      <c r="K142" s="677">
        <v>1</v>
      </c>
      <c r="L142" s="664">
        <v>2</v>
      </c>
      <c r="M142" s="665">
        <v>156.18</v>
      </c>
    </row>
    <row r="143" spans="1:13" ht="14.4" customHeight="1" x14ac:dyDescent="0.3">
      <c r="A143" s="660" t="s">
        <v>2638</v>
      </c>
      <c r="B143" s="661" t="s">
        <v>2464</v>
      </c>
      <c r="C143" s="661" t="s">
        <v>1173</v>
      </c>
      <c r="D143" s="661" t="s">
        <v>1078</v>
      </c>
      <c r="E143" s="661" t="s">
        <v>1174</v>
      </c>
      <c r="F143" s="664"/>
      <c r="G143" s="664"/>
      <c r="H143" s="677">
        <v>0</v>
      </c>
      <c r="I143" s="664">
        <v>12</v>
      </c>
      <c r="J143" s="664">
        <v>7503.48</v>
      </c>
      <c r="K143" s="677">
        <v>1</v>
      </c>
      <c r="L143" s="664">
        <v>12</v>
      </c>
      <c r="M143" s="665">
        <v>7503.48</v>
      </c>
    </row>
    <row r="144" spans="1:13" ht="14.4" customHeight="1" x14ac:dyDescent="0.3">
      <c r="A144" s="660" t="s">
        <v>2638</v>
      </c>
      <c r="B144" s="661" t="s">
        <v>2464</v>
      </c>
      <c r="C144" s="661" t="s">
        <v>2864</v>
      </c>
      <c r="D144" s="661" t="s">
        <v>1078</v>
      </c>
      <c r="E144" s="661" t="s">
        <v>2865</v>
      </c>
      <c r="F144" s="664"/>
      <c r="G144" s="664"/>
      <c r="H144" s="677">
        <v>0</v>
      </c>
      <c r="I144" s="664">
        <v>1</v>
      </c>
      <c r="J144" s="664">
        <v>187.59</v>
      </c>
      <c r="K144" s="677">
        <v>1</v>
      </c>
      <c r="L144" s="664">
        <v>1</v>
      </c>
      <c r="M144" s="665">
        <v>187.59</v>
      </c>
    </row>
    <row r="145" spans="1:13" ht="14.4" customHeight="1" x14ac:dyDescent="0.3">
      <c r="A145" s="660" t="s">
        <v>2638</v>
      </c>
      <c r="B145" s="661" t="s">
        <v>2464</v>
      </c>
      <c r="C145" s="661" t="s">
        <v>1077</v>
      </c>
      <c r="D145" s="661" t="s">
        <v>1078</v>
      </c>
      <c r="E145" s="661" t="s">
        <v>1079</v>
      </c>
      <c r="F145" s="664"/>
      <c r="G145" s="664"/>
      <c r="H145" s="677">
        <v>0</v>
      </c>
      <c r="I145" s="664">
        <v>49</v>
      </c>
      <c r="J145" s="664">
        <v>45958.570000000007</v>
      </c>
      <c r="K145" s="677">
        <v>1</v>
      </c>
      <c r="L145" s="664">
        <v>49</v>
      </c>
      <c r="M145" s="665">
        <v>45958.570000000007</v>
      </c>
    </row>
    <row r="146" spans="1:13" ht="14.4" customHeight="1" x14ac:dyDescent="0.3">
      <c r="A146" s="660" t="s">
        <v>2638</v>
      </c>
      <c r="B146" s="661" t="s">
        <v>2464</v>
      </c>
      <c r="C146" s="661" t="s">
        <v>1081</v>
      </c>
      <c r="D146" s="661" t="s">
        <v>1078</v>
      </c>
      <c r="E146" s="661" t="s">
        <v>1082</v>
      </c>
      <c r="F146" s="664"/>
      <c r="G146" s="664"/>
      <c r="H146" s="677">
        <v>0</v>
      </c>
      <c r="I146" s="664">
        <v>1</v>
      </c>
      <c r="J146" s="664">
        <v>1166.47</v>
      </c>
      <c r="K146" s="677">
        <v>1</v>
      </c>
      <c r="L146" s="664">
        <v>1</v>
      </c>
      <c r="M146" s="665">
        <v>1166.47</v>
      </c>
    </row>
    <row r="147" spans="1:13" ht="14.4" customHeight="1" x14ac:dyDescent="0.3">
      <c r="A147" s="660" t="s">
        <v>2638</v>
      </c>
      <c r="B147" s="661" t="s">
        <v>2464</v>
      </c>
      <c r="C147" s="661" t="s">
        <v>1528</v>
      </c>
      <c r="D147" s="661" t="s">
        <v>1116</v>
      </c>
      <c r="E147" s="661" t="s">
        <v>1512</v>
      </c>
      <c r="F147" s="664"/>
      <c r="G147" s="664"/>
      <c r="H147" s="677">
        <v>0</v>
      </c>
      <c r="I147" s="664">
        <v>1</v>
      </c>
      <c r="J147" s="664">
        <v>2916.16</v>
      </c>
      <c r="K147" s="677">
        <v>1</v>
      </c>
      <c r="L147" s="664">
        <v>1</v>
      </c>
      <c r="M147" s="665">
        <v>2916.16</v>
      </c>
    </row>
    <row r="148" spans="1:13" ht="14.4" customHeight="1" x14ac:dyDescent="0.3">
      <c r="A148" s="660" t="s">
        <v>2638</v>
      </c>
      <c r="B148" s="661" t="s">
        <v>4362</v>
      </c>
      <c r="C148" s="661" t="s">
        <v>2708</v>
      </c>
      <c r="D148" s="661" t="s">
        <v>2709</v>
      </c>
      <c r="E148" s="661" t="s">
        <v>2710</v>
      </c>
      <c r="F148" s="664"/>
      <c r="G148" s="664"/>
      <c r="H148" s="677">
        <v>0</v>
      </c>
      <c r="I148" s="664">
        <v>4</v>
      </c>
      <c r="J148" s="664">
        <v>166.2</v>
      </c>
      <c r="K148" s="677">
        <v>1</v>
      </c>
      <c r="L148" s="664">
        <v>4</v>
      </c>
      <c r="M148" s="665">
        <v>166.2</v>
      </c>
    </row>
    <row r="149" spans="1:13" ht="14.4" customHeight="1" x14ac:dyDescent="0.3">
      <c r="A149" s="660" t="s">
        <v>2638</v>
      </c>
      <c r="B149" s="661" t="s">
        <v>2490</v>
      </c>
      <c r="C149" s="661" t="s">
        <v>1210</v>
      </c>
      <c r="D149" s="661" t="s">
        <v>2491</v>
      </c>
      <c r="E149" s="661" t="s">
        <v>2492</v>
      </c>
      <c r="F149" s="664"/>
      <c r="G149" s="664"/>
      <c r="H149" s="677">
        <v>0</v>
      </c>
      <c r="I149" s="664">
        <v>9</v>
      </c>
      <c r="J149" s="664">
        <v>1941.0900000000001</v>
      </c>
      <c r="K149" s="677">
        <v>1</v>
      </c>
      <c r="L149" s="664">
        <v>9</v>
      </c>
      <c r="M149" s="665">
        <v>1941.0900000000001</v>
      </c>
    </row>
    <row r="150" spans="1:13" ht="14.4" customHeight="1" x14ac:dyDescent="0.3">
      <c r="A150" s="660" t="s">
        <v>2638</v>
      </c>
      <c r="B150" s="661" t="s">
        <v>2497</v>
      </c>
      <c r="C150" s="661" t="s">
        <v>1243</v>
      </c>
      <c r="D150" s="661" t="s">
        <v>1244</v>
      </c>
      <c r="E150" s="661" t="s">
        <v>1578</v>
      </c>
      <c r="F150" s="664"/>
      <c r="G150" s="664"/>
      <c r="H150" s="677">
        <v>0</v>
      </c>
      <c r="I150" s="664">
        <v>25</v>
      </c>
      <c r="J150" s="664">
        <v>4581.6999999999989</v>
      </c>
      <c r="K150" s="677">
        <v>1</v>
      </c>
      <c r="L150" s="664">
        <v>25</v>
      </c>
      <c r="M150" s="665">
        <v>4581.6999999999989</v>
      </c>
    </row>
    <row r="151" spans="1:13" ht="14.4" customHeight="1" x14ac:dyDescent="0.3">
      <c r="A151" s="660" t="s">
        <v>2638</v>
      </c>
      <c r="B151" s="661" t="s">
        <v>2497</v>
      </c>
      <c r="C151" s="661" t="s">
        <v>3761</v>
      </c>
      <c r="D151" s="661" t="s">
        <v>3762</v>
      </c>
      <c r="E151" s="661" t="s">
        <v>3763</v>
      </c>
      <c r="F151" s="664"/>
      <c r="G151" s="664"/>
      <c r="H151" s="677">
        <v>0</v>
      </c>
      <c r="I151" s="664">
        <v>2</v>
      </c>
      <c r="J151" s="664">
        <v>115.86</v>
      </c>
      <c r="K151" s="677">
        <v>1</v>
      </c>
      <c r="L151" s="664">
        <v>2</v>
      </c>
      <c r="M151" s="665">
        <v>115.86</v>
      </c>
    </row>
    <row r="152" spans="1:13" ht="14.4" customHeight="1" x14ac:dyDescent="0.3">
      <c r="A152" s="660" t="s">
        <v>2638</v>
      </c>
      <c r="B152" s="661" t="s">
        <v>4361</v>
      </c>
      <c r="C152" s="661" t="s">
        <v>3780</v>
      </c>
      <c r="D152" s="661" t="s">
        <v>2761</v>
      </c>
      <c r="E152" s="661" t="s">
        <v>3781</v>
      </c>
      <c r="F152" s="664"/>
      <c r="G152" s="664"/>
      <c r="H152" s="677"/>
      <c r="I152" s="664">
        <v>2</v>
      </c>
      <c r="J152" s="664">
        <v>0</v>
      </c>
      <c r="K152" s="677"/>
      <c r="L152" s="664">
        <v>2</v>
      </c>
      <c r="M152" s="665">
        <v>0</v>
      </c>
    </row>
    <row r="153" spans="1:13" ht="14.4" customHeight="1" x14ac:dyDescent="0.3">
      <c r="A153" s="660" t="s">
        <v>2638</v>
      </c>
      <c r="B153" s="661" t="s">
        <v>2500</v>
      </c>
      <c r="C153" s="661" t="s">
        <v>1258</v>
      </c>
      <c r="D153" s="661" t="s">
        <v>1259</v>
      </c>
      <c r="E153" s="661" t="s">
        <v>1260</v>
      </c>
      <c r="F153" s="664"/>
      <c r="G153" s="664"/>
      <c r="H153" s="677">
        <v>0</v>
      </c>
      <c r="I153" s="664">
        <v>1</v>
      </c>
      <c r="J153" s="664">
        <v>154.01</v>
      </c>
      <c r="K153" s="677">
        <v>1</v>
      </c>
      <c r="L153" s="664">
        <v>1</v>
      </c>
      <c r="M153" s="665">
        <v>154.01</v>
      </c>
    </row>
    <row r="154" spans="1:13" ht="14.4" customHeight="1" x14ac:dyDescent="0.3">
      <c r="A154" s="660" t="s">
        <v>2638</v>
      </c>
      <c r="B154" s="661" t="s">
        <v>2546</v>
      </c>
      <c r="C154" s="661" t="s">
        <v>2998</v>
      </c>
      <c r="D154" s="661" t="s">
        <v>1548</v>
      </c>
      <c r="E154" s="661" t="s">
        <v>2999</v>
      </c>
      <c r="F154" s="664"/>
      <c r="G154" s="664"/>
      <c r="H154" s="677">
        <v>0</v>
      </c>
      <c r="I154" s="664">
        <v>2</v>
      </c>
      <c r="J154" s="664">
        <v>294.5</v>
      </c>
      <c r="K154" s="677">
        <v>1</v>
      </c>
      <c r="L154" s="664">
        <v>2</v>
      </c>
      <c r="M154" s="665">
        <v>294.5</v>
      </c>
    </row>
    <row r="155" spans="1:13" ht="14.4" customHeight="1" x14ac:dyDescent="0.3">
      <c r="A155" s="660" t="s">
        <v>2638</v>
      </c>
      <c r="B155" s="661" t="s">
        <v>2504</v>
      </c>
      <c r="C155" s="661" t="s">
        <v>1064</v>
      </c>
      <c r="D155" s="661" t="s">
        <v>612</v>
      </c>
      <c r="E155" s="661" t="s">
        <v>613</v>
      </c>
      <c r="F155" s="664"/>
      <c r="G155" s="664"/>
      <c r="H155" s="677">
        <v>0</v>
      </c>
      <c r="I155" s="664">
        <v>134</v>
      </c>
      <c r="J155" s="664">
        <v>10807.3</v>
      </c>
      <c r="K155" s="677">
        <v>1</v>
      </c>
      <c r="L155" s="664">
        <v>134</v>
      </c>
      <c r="M155" s="665">
        <v>10807.3</v>
      </c>
    </row>
    <row r="156" spans="1:13" ht="14.4" customHeight="1" x14ac:dyDescent="0.3">
      <c r="A156" s="660" t="s">
        <v>2638</v>
      </c>
      <c r="B156" s="661" t="s">
        <v>4365</v>
      </c>
      <c r="C156" s="661" t="s">
        <v>3415</v>
      </c>
      <c r="D156" s="661" t="s">
        <v>3416</v>
      </c>
      <c r="E156" s="661" t="s">
        <v>3417</v>
      </c>
      <c r="F156" s="664"/>
      <c r="G156" s="664"/>
      <c r="H156" s="677">
        <v>0</v>
      </c>
      <c r="I156" s="664">
        <v>1</v>
      </c>
      <c r="J156" s="664">
        <v>647.77</v>
      </c>
      <c r="K156" s="677">
        <v>1</v>
      </c>
      <c r="L156" s="664">
        <v>1</v>
      </c>
      <c r="M156" s="665">
        <v>647.77</v>
      </c>
    </row>
    <row r="157" spans="1:13" ht="14.4" customHeight="1" x14ac:dyDescent="0.3">
      <c r="A157" s="660" t="s">
        <v>2638</v>
      </c>
      <c r="B157" s="661" t="s">
        <v>2506</v>
      </c>
      <c r="C157" s="661" t="s">
        <v>1514</v>
      </c>
      <c r="D157" s="661" t="s">
        <v>1515</v>
      </c>
      <c r="E157" s="661" t="s">
        <v>1516</v>
      </c>
      <c r="F157" s="664"/>
      <c r="G157" s="664"/>
      <c r="H157" s="677">
        <v>0</v>
      </c>
      <c r="I157" s="664">
        <v>4</v>
      </c>
      <c r="J157" s="664">
        <v>130.96</v>
      </c>
      <c r="K157" s="677">
        <v>1</v>
      </c>
      <c r="L157" s="664">
        <v>4</v>
      </c>
      <c r="M157" s="665">
        <v>130.96</v>
      </c>
    </row>
    <row r="158" spans="1:13" ht="14.4" customHeight="1" x14ac:dyDescent="0.3">
      <c r="A158" s="660" t="s">
        <v>2638</v>
      </c>
      <c r="B158" s="661" t="s">
        <v>2506</v>
      </c>
      <c r="C158" s="661" t="s">
        <v>1111</v>
      </c>
      <c r="D158" s="661" t="s">
        <v>1112</v>
      </c>
      <c r="E158" s="661" t="s">
        <v>2507</v>
      </c>
      <c r="F158" s="664"/>
      <c r="G158" s="664"/>
      <c r="H158" s="677">
        <v>0</v>
      </c>
      <c r="I158" s="664">
        <v>5</v>
      </c>
      <c r="J158" s="664">
        <v>491.15</v>
      </c>
      <c r="K158" s="677">
        <v>1</v>
      </c>
      <c r="L158" s="664">
        <v>5</v>
      </c>
      <c r="M158" s="665">
        <v>491.15</v>
      </c>
    </row>
    <row r="159" spans="1:13" ht="14.4" customHeight="1" x14ac:dyDescent="0.3">
      <c r="A159" s="660" t="s">
        <v>2639</v>
      </c>
      <c r="B159" s="661" t="s">
        <v>2464</v>
      </c>
      <c r="C159" s="661" t="s">
        <v>1173</v>
      </c>
      <c r="D159" s="661" t="s">
        <v>1078</v>
      </c>
      <c r="E159" s="661" t="s">
        <v>1174</v>
      </c>
      <c r="F159" s="664"/>
      <c r="G159" s="664"/>
      <c r="H159" s="677">
        <v>0</v>
      </c>
      <c r="I159" s="664">
        <v>5</v>
      </c>
      <c r="J159" s="664">
        <v>3126.45</v>
      </c>
      <c r="K159" s="677">
        <v>1</v>
      </c>
      <c r="L159" s="664">
        <v>5</v>
      </c>
      <c r="M159" s="665">
        <v>3126.45</v>
      </c>
    </row>
    <row r="160" spans="1:13" ht="14.4" customHeight="1" x14ac:dyDescent="0.3">
      <c r="A160" s="660" t="s">
        <v>2639</v>
      </c>
      <c r="B160" s="661" t="s">
        <v>2464</v>
      </c>
      <c r="C160" s="661" t="s">
        <v>1077</v>
      </c>
      <c r="D160" s="661" t="s">
        <v>1078</v>
      </c>
      <c r="E160" s="661" t="s">
        <v>1079</v>
      </c>
      <c r="F160" s="664"/>
      <c r="G160" s="664"/>
      <c r="H160" s="677">
        <v>0</v>
      </c>
      <c r="I160" s="664">
        <v>27</v>
      </c>
      <c r="J160" s="664">
        <v>25324.11</v>
      </c>
      <c r="K160" s="677">
        <v>1</v>
      </c>
      <c r="L160" s="664">
        <v>27</v>
      </c>
      <c r="M160" s="665">
        <v>25324.11</v>
      </c>
    </row>
    <row r="161" spans="1:13" ht="14.4" customHeight="1" x14ac:dyDescent="0.3">
      <c r="A161" s="660" t="s">
        <v>2639</v>
      </c>
      <c r="B161" s="661" t="s">
        <v>2490</v>
      </c>
      <c r="C161" s="661" t="s">
        <v>1210</v>
      </c>
      <c r="D161" s="661" t="s">
        <v>2491</v>
      </c>
      <c r="E161" s="661" t="s">
        <v>2492</v>
      </c>
      <c r="F161" s="664"/>
      <c r="G161" s="664"/>
      <c r="H161" s="677">
        <v>0</v>
      </c>
      <c r="I161" s="664">
        <v>3</v>
      </c>
      <c r="J161" s="664">
        <v>823.48</v>
      </c>
      <c r="K161" s="677">
        <v>1</v>
      </c>
      <c r="L161" s="664">
        <v>3</v>
      </c>
      <c r="M161" s="665">
        <v>823.48</v>
      </c>
    </row>
    <row r="162" spans="1:13" ht="14.4" customHeight="1" x14ac:dyDescent="0.3">
      <c r="A162" s="660" t="s">
        <v>2639</v>
      </c>
      <c r="B162" s="661" t="s">
        <v>2497</v>
      </c>
      <c r="C162" s="661" t="s">
        <v>3833</v>
      </c>
      <c r="D162" s="661" t="s">
        <v>3834</v>
      </c>
      <c r="E162" s="661" t="s">
        <v>3835</v>
      </c>
      <c r="F162" s="664"/>
      <c r="G162" s="664"/>
      <c r="H162" s="677">
        <v>0</v>
      </c>
      <c r="I162" s="664">
        <v>1</v>
      </c>
      <c r="J162" s="664">
        <v>89.14</v>
      </c>
      <c r="K162" s="677">
        <v>1</v>
      </c>
      <c r="L162" s="664">
        <v>1</v>
      </c>
      <c r="M162" s="665">
        <v>89.14</v>
      </c>
    </row>
    <row r="163" spans="1:13" ht="14.4" customHeight="1" x14ac:dyDescent="0.3">
      <c r="A163" s="660" t="s">
        <v>2639</v>
      </c>
      <c r="B163" s="661" t="s">
        <v>2497</v>
      </c>
      <c r="C163" s="661" t="s">
        <v>1243</v>
      </c>
      <c r="D163" s="661" t="s">
        <v>1244</v>
      </c>
      <c r="E163" s="661" t="s">
        <v>1578</v>
      </c>
      <c r="F163" s="664"/>
      <c r="G163" s="664"/>
      <c r="H163" s="677">
        <v>0</v>
      </c>
      <c r="I163" s="664">
        <v>14</v>
      </c>
      <c r="J163" s="664">
        <v>2579.08</v>
      </c>
      <c r="K163" s="677">
        <v>1</v>
      </c>
      <c r="L163" s="664">
        <v>14</v>
      </c>
      <c r="M163" s="665">
        <v>2579.08</v>
      </c>
    </row>
    <row r="164" spans="1:13" ht="14.4" customHeight="1" x14ac:dyDescent="0.3">
      <c r="A164" s="660" t="s">
        <v>2639</v>
      </c>
      <c r="B164" s="661" t="s">
        <v>2497</v>
      </c>
      <c r="C164" s="661" t="s">
        <v>3761</v>
      </c>
      <c r="D164" s="661" t="s">
        <v>3762</v>
      </c>
      <c r="E164" s="661" t="s">
        <v>3763</v>
      </c>
      <c r="F164" s="664"/>
      <c r="G164" s="664"/>
      <c r="H164" s="677">
        <v>0</v>
      </c>
      <c r="I164" s="664">
        <v>2</v>
      </c>
      <c r="J164" s="664">
        <v>207.42</v>
      </c>
      <c r="K164" s="677">
        <v>1</v>
      </c>
      <c r="L164" s="664">
        <v>2</v>
      </c>
      <c r="M164" s="665">
        <v>207.42</v>
      </c>
    </row>
    <row r="165" spans="1:13" ht="14.4" customHeight="1" x14ac:dyDescent="0.3">
      <c r="A165" s="660" t="s">
        <v>2639</v>
      </c>
      <c r="B165" s="661" t="s">
        <v>2504</v>
      </c>
      <c r="C165" s="661" t="s">
        <v>1064</v>
      </c>
      <c r="D165" s="661" t="s">
        <v>612</v>
      </c>
      <c r="E165" s="661" t="s">
        <v>613</v>
      </c>
      <c r="F165" s="664"/>
      <c r="G165" s="664"/>
      <c r="H165" s="677">
        <v>0</v>
      </c>
      <c r="I165" s="664">
        <v>9</v>
      </c>
      <c r="J165" s="664">
        <v>758.43000000000006</v>
      </c>
      <c r="K165" s="677">
        <v>1</v>
      </c>
      <c r="L165" s="664">
        <v>9</v>
      </c>
      <c r="M165" s="665">
        <v>758.43000000000006</v>
      </c>
    </row>
    <row r="166" spans="1:13" ht="14.4" customHeight="1" x14ac:dyDescent="0.3">
      <c r="A166" s="660" t="s">
        <v>2639</v>
      </c>
      <c r="B166" s="661" t="s">
        <v>2506</v>
      </c>
      <c r="C166" s="661" t="s">
        <v>2773</v>
      </c>
      <c r="D166" s="661" t="s">
        <v>2774</v>
      </c>
      <c r="E166" s="661" t="s">
        <v>2775</v>
      </c>
      <c r="F166" s="664"/>
      <c r="G166" s="664"/>
      <c r="H166" s="677">
        <v>0</v>
      </c>
      <c r="I166" s="664">
        <v>2</v>
      </c>
      <c r="J166" s="664">
        <v>65.48</v>
      </c>
      <c r="K166" s="677">
        <v>1</v>
      </c>
      <c r="L166" s="664">
        <v>2</v>
      </c>
      <c r="M166" s="665">
        <v>65.48</v>
      </c>
    </row>
    <row r="167" spans="1:13" ht="14.4" customHeight="1" x14ac:dyDescent="0.3">
      <c r="A167" s="660" t="s">
        <v>2652</v>
      </c>
      <c r="B167" s="661" t="s">
        <v>2464</v>
      </c>
      <c r="C167" s="661" t="s">
        <v>1077</v>
      </c>
      <c r="D167" s="661" t="s">
        <v>1078</v>
      </c>
      <c r="E167" s="661" t="s">
        <v>1079</v>
      </c>
      <c r="F167" s="664"/>
      <c r="G167" s="664"/>
      <c r="H167" s="677">
        <v>0</v>
      </c>
      <c r="I167" s="664">
        <v>8</v>
      </c>
      <c r="J167" s="664">
        <v>7503.4400000000005</v>
      </c>
      <c r="K167" s="677">
        <v>1</v>
      </c>
      <c r="L167" s="664">
        <v>8</v>
      </c>
      <c r="M167" s="665">
        <v>7503.4400000000005</v>
      </c>
    </row>
    <row r="168" spans="1:13" ht="14.4" customHeight="1" x14ac:dyDescent="0.3">
      <c r="A168" s="660" t="s">
        <v>2652</v>
      </c>
      <c r="B168" s="661" t="s">
        <v>2497</v>
      </c>
      <c r="C168" s="661" t="s">
        <v>1243</v>
      </c>
      <c r="D168" s="661" t="s">
        <v>1244</v>
      </c>
      <c r="E168" s="661" t="s">
        <v>1578</v>
      </c>
      <c r="F168" s="664"/>
      <c r="G168" s="664"/>
      <c r="H168" s="677">
        <v>0</v>
      </c>
      <c r="I168" s="664">
        <v>5</v>
      </c>
      <c r="J168" s="664">
        <v>891.35000000000014</v>
      </c>
      <c r="K168" s="677">
        <v>1</v>
      </c>
      <c r="L168" s="664">
        <v>5</v>
      </c>
      <c r="M168" s="665">
        <v>891.35000000000014</v>
      </c>
    </row>
    <row r="169" spans="1:13" ht="14.4" customHeight="1" x14ac:dyDescent="0.3">
      <c r="A169" s="660" t="s">
        <v>2652</v>
      </c>
      <c r="B169" s="661" t="s">
        <v>2506</v>
      </c>
      <c r="C169" s="661" t="s">
        <v>1514</v>
      </c>
      <c r="D169" s="661" t="s">
        <v>1515</v>
      </c>
      <c r="E169" s="661" t="s">
        <v>1516</v>
      </c>
      <c r="F169" s="664"/>
      <c r="G169" s="664"/>
      <c r="H169" s="677">
        <v>0</v>
      </c>
      <c r="I169" s="664">
        <v>1</v>
      </c>
      <c r="J169" s="664">
        <v>32.74</v>
      </c>
      <c r="K169" s="677">
        <v>1</v>
      </c>
      <c r="L169" s="664">
        <v>1</v>
      </c>
      <c r="M169" s="665">
        <v>32.74</v>
      </c>
    </row>
    <row r="170" spans="1:13" ht="14.4" customHeight="1" x14ac:dyDescent="0.3">
      <c r="A170" s="660" t="s">
        <v>2640</v>
      </c>
      <c r="B170" s="661" t="s">
        <v>2464</v>
      </c>
      <c r="C170" s="661" t="s">
        <v>1173</v>
      </c>
      <c r="D170" s="661" t="s">
        <v>1078</v>
      </c>
      <c r="E170" s="661" t="s">
        <v>1174</v>
      </c>
      <c r="F170" s="664"/>
      <c r="G170" s="664"/>
      <c r="H170" s="677">
        <v>0</v>
      </c>
      <c r="I170" s="664">
        <v>26</v>
      </c>
      <c r="J170" s="664">
        <v>16257.540000000003</v>
      </c>
      <c r="K170" s="677">
        <v>1</v>
      </c>
      <c r="L170" s="664">
        <v>26</v>
      </c>
      <c r="M170" s="665">
        <v>16257.540000000003</v>
      </c>
    </row>
    <row r="171" spans="1:13" ht="14.4" customHeight="1" x14ac:dyDescent="0.3">
      <c r="A171" s="660" t="s">
        <v>2640</v>
      </c>
      <c r="B171" s="661" t="s">
        <v>2464</v>
      </c>
      <c r="C171" s="661" t="s">
        <v>1077</v>
      </c>
      <c r="D171" s="661" t="s">
        <v>1078</v>
      </c>
      <c r="E171" s="661" t="s">
        <v>1079</v>
      </c>
      <c r="F171" s="664"/>
      <c r="G171" s="664"/>
      <c r="H171" s="677">
        <v>0</v>
      </c>
      <c r="I171" s="664">
        <v>126</v>
      </c>
      <c r="J171" s="664">
        <v>118179.18</v>
      </c>
      <c r="K171" s="677">
        <v>1</v>
      </c>
      <c r="L171" s="664">
        <v>126</v>
      </c>
      <c r="M171" s="665">
        <v>118179.18</v>
      </c>
    </row>
    <row r="172" spans="1:13" ht="14.4" customHeight="1" x14ac:dyDescent="0.3">
      <c r="A172" s="660" t="s">
        <v>2640</v>
      </c>
      <c r="B172" s="661" t="s">
        <v>2497</v>
      </c>
      <c r="C172" s="661" t="s">
        <v>1243</v>
      </c>
      <c r="D172" s="661" t="s">
        <v>1244</v>
      </c>
      <c r="E172" s="661" t="s">
        <v>1578</v>
      </c>
      <c r="F172" s="664"/>
      <c r="G172" s="664"/>
      <c r="H172" s="677">
        <v>0</v>
      </c>
      <c r="I172" s="664">
        <v>17</v>
      </c>
      <c r="J172" s="664">
        <v>3113.8899999999994</v>
      </c>
      <c r="K172" s="677">
        <v>1</v>
      </c>
      <c r="L172" s="664">
        <v>17</v>
      </c>
      <c r="M172" s="665">
        <v>3113.8899999999994</v>
      </c>
    </row>
    <row r="173" spans="1:13" ht="14.4" customHeight="1" x14ac:dyDescent="0.3">
      <c r="A173" s="660" t="s">
        <v>2640</v>
      </c>
      <c r="B173" s="661" t="s">
        <v>4361</v>
      </c>
      <c r="C173" s="661" t="s">
        <v>2760</v>
      </c>
      <c r="D173" s="661" t="s">
        <v>2761</v>
      </c>
      <c r="E173" s="661" t="s">
        <v>2762</v>
      </c>
      <c r="F173" s="664"/>
      <c r="G173" s="664"/>
      <c r="H173" s="677">
        <v>0</v>
      </c>
      <c r="I173" s="664">
        <v>5</v>
      </c>
      <c r="J173" s="664">
        <v>584</v>
      </c>
      <c r="K173" s="677">
        <v>1</v>
      </c>
      <c r="L173" s="664">
        <v>5</v>
      </c>
      <c r="M173" s="665">
        <v>584</v>
      </c>
    </row>
    <row r="174" spans="1:13" ht="14.4" customHeight="1" x14ac:dyDescent="0.3">
      <c r="A174" s="660" t="s">
        <v>2640</v>
      </c>
      <c r="B174" s="661" t="s">
        <v>4361</v>
      </c>
      <c r="C174" s="661" t="s">
        <v>3696</v>
      </c>
      <c r="D174" s="661" t="s">
        <v>3697</v>
      </c>
      <c r="E174" s="661" t="s">
        <v>3698</v>
      </c>
      <c r="F174" s="664"/>
      <c r="G174" s="664"/>
      <c r="H174" s="677">
        <v>0</v>
      </c>
      <c r="I174" s="664">
        <v>3</v>
      </c>
      <c r="J174" s="664">
        <v>262.79999999999995</v>
      </c>
      <c r="K174" s="677">
        <v>1</v>
      </c>
      <c r="L174" s="664">
        <v>3</v>
      </c>
      <c r="M174" s="665">
        <v>262.79999999999995</v>
      </c>
    </row>
    <row r="175" spans="1:13" ht="14.4" customHeight="1" x14ac:dyDescent="0.3">
      <c r="A175" s="660" t="s">
        <v>2640</v>
      </c>
      <c r="B175" s="661" t="s">
        <v>4366</v>
      </c>
      <c r="C175" s="661" t="s">
        <v>3360</v>
      </c>
      <c r="D175" s="661" t="s">
        <v>3361</v>
      </c>
      <c r="E175" s="661" t="s">
        <v>3362</v>
      </c>
      <c r="F175" s="664"/>
      <c r="G175" s="664"/>
      <c r="H175" s="677">
        <v>0</v>
      </c>
      <c r="I175" s="664">
        <v>3</v>
      </c>
      <c r="J175" s="664">
        <v>569.64</v>
      </c>
      <c r="K175" s="677">
        <v>1</v>
      </c>
      <c r="L175" s="664">
        <v>3</v>
      </c>
      <c r="M175" s="665">
        <v>569.64</v>
      </c>
    </row>
    <row r="176" spans="1:13" ht="14.4" customHeight="1" x14ac:dyDescent="0.3">
      <c r="A176" s="660" t="s">
        <v>2640</v>
      </c>
      <c r="B176" s="661" t="s">
        <v>2546</v>
      </c>
      <c r="C176" s="661" t="s">
        <v>3938</v>
      </c>
      <c r="D176" s="661" t="s">
        <v>3939</v>
      </c>
      <c r="E176" s="661" t="s">
        <v>2999</v>
      </c>
      <c r="F176" s="664">
        <v>1</v>
      </c>
      <c r="G176" s="664">
        <v>193.26</v>
      </c>
      <c r="H176" s="677">
        <v>1</v>
      </c>
      <c r="I176" s="664"/>
      <c r="J176" s="664"/>
      <c r="K176" s="677">
        <v>0</v>
      </c>
      <c r="L176" s="664">
        <v>1</v>
      </c>
      <c r="M176" s="665">
        <v>193.26</v>
      </c>
    </row>
    <row r="177" spans="1:13" ht="14.4" customHeight="1" x14ac:dyDescent="0.3">
      <c r="A177" s="660" t="s">
        <v>2640</v>
      </c>
      <c r="B177" s="661" t="s">
        <v>2546</v>
      </c>
      <c r="C177" s="661" t="s">
        <v>3000</v>
      </c>
      <c r="D177" s="661" t="s">
        <v>3001</v>
      </c>
      <c r="E177" s="661" t="s">
        <v>2547</v>
      </c>
      <c r="F177" s="664">
        <v>2</v>
      </c>
      <c r="G177" s="664">
        <v>158.80000000000001</v>
      </c>
      <c r="H177" s="677">
        <v>1</v>
      </c>
      <c r="I177" s="664"/>
      <c r="J177" s="664"/>
      <c r="K177" s="677">
        <v>0</v>
      </c>
      <c r="L177" s="664">
        <v>2</v>
      </c>
      <c r="M177" s="665">
        <v>158.80000000000001</v>
      </c>
    </row>
    <row r="178" spans="1:13" ht="14.4" customHeight="1" x14ac:dyDescent="0.3">
      <c r="A178" s="660" t="s">
        <v>2640</v>
      </c>
      <c r="B178" s="661" t="s">
        <v>2504</v>
      </c>
      <c r="C178" s="661" t="s">
        <v>1155</v>
      </c>
      <c r="D178" s="661" t="s">
        <v>612</v>
      </c>
      <c r="E178" s="661" t="s">
        <v>2505</v>
      </c>
      <c r="F178" s="664"/>
      <c r="G178" s="664"/>
      <c r="H178" s="677">
        <v>0</v>
      </c>
      <c r="I178" s="664">
        <v>11</v>
      </c>
      <c r="J178" s="664">
        <v>365.33000000000004</v>
      </c>
      <c r="K178" s="677">
        <v>1</v>
      </c>
      <c r="L178" s="664">
        <v>11</v>
      </c>
      <c r="M178" s="665">
        <v>365.33000000000004</v>
      </c>
    </row>
    <row r="179" spans="1:13" ht="14.4" customHeight="1" x14ac:dyDescent="0.3">
      <c r="A179" s="660" t="s">
        <v>2640</v>
      </c>
      <c r="B179" s="661" t="s">
        <v>2504</v>
      </c>
      <c r="C179" s="661" t="s">
        <v>1064</v>
      </c>
      <c r="D179" s="661" t="s">
        <v>612</v>
      </c>
      <c r="E179" s="661" t="s">
        <v>613</v>
      </c>
      <c r="F179" s="664"/>
      <c r="G179" s="664"/>
      <c r="H179" s="677">
        <v>0</v>
      </c>
      <c r="I179" s="664">
        <v>125</v>
      </c>
      <c r="J179" s="664">
        <v>9849.0999999999985</v>
      </c>
      <c r="K179" s="677">
        <v>1</v>
      </c>
      <c r="L179" s="664">
        <v>125</v>
      </c>
      <c r="M179" s="665">
        <v>9849.0999999999985</v>
      </c>
    </row>
    <row r="180" spans="1:13" ht="14.4" customHeight="1" x14ac:dyDescent="0.3">
      <c r="A180" s="660" t="s">
        <v>2640</v>
      </c>
      <c r="B180" s="661" t="s">
        <v>2504</v>
      </c>
      <c r="C180" s="661" t="s">
        <v>3002</v>
      </c>
      <c r="D180" s="661" t="s">
        <v>612</v>
      </c>
      <c r="E180" s="661" t="s">
        <v>3003</v>
      </c>
      <c r="F180" s="664"/>
      <c r="G180" s="664"/>
      <c r="H180" s="677">
        <v>0</v>
      </c>
      <c r="I180" s="664">
        <v>6</v>
      </c>
      <c r="J180" s="664">
        <v>773.04</v>
      </c>
      <c r="K180" s="677">
        <v>1</v>
      </c>
      <c r="L180" s="664">
        <v>6</v>
      </c>
      <c r="M180" s="665">
        <v>773.04</v>
      </c>
    </row>
    <row r="181" spans="1:13" ht="14.4" customHeight="1" x14ac:dyDescent="0.3">
      <c r="A181" s="660" t="s">
        <v>2640</v>
      </c>
      <c r="B181" s="661" t="s">
        <v>2504</v>
      </c>
      <c r="C181" s="661" t="s">
        <v>3650</v>
      </c>
      <c r="D181" s="661" t="s">
        <v>3651</v>
      </c>
      <c r="E181" s="661" t="s">
        <v>3652</v>
      </c>
      <c r="F181" s="664">
        <v>2</v>
      </c>
      <c r="G181" s="664">
        <v>193.26</v>
      </c>
      <c r="H181" s="677">
        <v>1</v>
      </c>
      <c r="I181" s="664"/>
      <c r="J181" s="664"/>
      <c r="K181" s="677">
        <v>0</v>
      </c>
      <c r="L181" s="664">
        <v>2</v>
      </c>
      <c r="M181" s="665">
        <v>193.26</v>
      </c>
    </row>
    <row r="182" spans="1:13" ht="14.4" customHeight="1" x14ac:dyDescent="0.3">
      <c r="A182" s="660" t="s">
        <v>2640</v>
      </c>
      <c r="B182" s="661" t="s">
        <v>4365</v>
      </c>
      <c r="C182" s="661" t="s">
        <v>3415</v>
      </c>
      <c r="D182" s="661" t="s">
        <v>3416</v>
      </c>
      <c r="E182" s="661" t="s">
        <v>3417</v>
      </c>
      <c r="F182" s="664"/>
      <c r="G182" s="664"/>
      <c r="H182" s="677">
        <v>0</v>
      </c>
      <c r="I182" s="664">
        <v>1</v>
      </c>
      <c r="J182" s="664">
        <v>647.77</v>
      </c>
      <c r="K182" s="677">
        <v>1</v>
      </c>
      <c r="L182" s="664">
        <v>1</v>
      </c>
      <c r="M182" s="665">
        <v>647.77</v>
      </c>
    </row>
    <row r="183" spans="1:13" ht="14.4" customHeight="1" x14ac:dyDescent="0.3">
      <c r="A183" s="660" t="s">
        <v>2640</v>
      </c>
      <c r="B183" s="661" t="s">
        <v>4363</v>
      </c>
      <c r="C183" s="661" t="s">
        <v>3133</v>
      </c>
      <c r="D183" s="661" t="s">
        <v>3134</v>
      </c>
      <c r="E183" s="661" t="s">
        <v>3135</v>
      </c>
      <c r="F183" s="664">
        <v>1</v>
      </c>
      <c r="G183" s="664">
        <v>694.04</v>
      </c>
      <c r="H183" s="677">
        <v>1</v>
      </c>
      <c r="I183" s="664"/>
      <c r="J183" s="664"/>
      <c r="K183" s="677">
        <v>0</v>
      </c>
      <c r="L183" s="664">
        <v>1</v>
      </c>
      <c r="M183" s="665">
        <v>694.04</v>
      </c>
    </row>
    <row r="184" spans="1:13" ht="14.4" customHeight="1" x14ac:dyDescent="0.3">
      <c r="A184" s="660" t="s">
        <v>2640</v>
      </c>
      <c r="B184" s="661" t="s">
        <v>2506</v>
      </c>
      <c r="C184" s="661" t="s">
        <v>2773</v>
      </c>
      <c r="D184" s="661" t="s">
        <v>2774</v>
      </c>
      <c r="E184" s="661" t="s">
        <v>2775</v>
      </c>
      <c r="F184" s="664"/>
      <c r="G184" s="664"/>
      <c r="H184" s="677">
        <v>0</v>
      </c>
      <c r="I184" s="664">
        <v>1</v>
      </c>
      <c r="J184" s="664">
        <v>32.74</v>
      </c>
      <c r="K184" s="677">
        <v>1</v>
      </c>
      <c r="L184" s="664">
        <v>1</v>
      </c>
      <c r="M184" s="665">
        <v>32.74</v>
      </c>
    </row>
    <row r="185" spans="1:13" ht="14.4" customHeight="1" x14ac:dyDescent="0.3">
      <c r="A185" s="660" t="s">
        <v>2640</v>
      </c>
      <c r="B185" s="661" t="s">
        <v>2506</v>
      </c>
      <c r="C185" s="661" t="s">
        <v>2893</v>
      </c>
      <c r="D185" s="661" t="s">
        <v>2774</v>
      </c>
      <c r="E185" s="661" t="s">
        <v>2894</v>
      </c>
      <c r="F185" s="664"/>
      <c r="G185" s="664"/>
      <c r="H185" s="677">
        <v>0</v>
      </c>
      <c r="I185" s="664">
        <v>2</v>
      </c>
      <c r="J185" s="664">
        <v>628.67999999999995</v>
      </c>
      <c r="K185" s="677">
        <v>1</v>
      </c>
      <c r="L185" s="664">
        <v>2</v>
      </c>
      <c r="M185" s="665">
        <v>628.67999999999995</v>
      </c>
    </row>
    <row r="186" spans="1:13" ht="14.4" customHeight="1" x14ac:dyDescent="0.3">
      <c r="A186" s="660" t="s">
        <v>2641</v>
      </c>
      <c r="B186" s="661" t="s">
        <v>2464</v>
      </c>
      <c r="C186" s="661" t="s">
        <v>1173</v>
      </c>
      <c r="D186" s="661" t="s">
        <v>1078</v>
      </c>
      <c r="E186" s="661" t="s">
        <v>1174</v>
      </c>
      <c r="F186" s="664"/>
      <c r="G186" s="664"/>
      <c r="H186" s="677">
        <v>0</v>
      </c>
      <c r="I186" s="664">
        <v>85</v>
      </c>
      <c r="J186" s="664">
        <v>53149.649999999994</v>
      </c>
      <c r="K186" s="677">
        <v>1</v>
      </c>
      <c r="L186" s="664">
        <v>85</v>
      </c>
      <c r="M186" s="665">
        <v>53149.649999999994</v>
      </c>
    </row>
    <row r="187" spans="1:13" ht="14.4" customHeight="1" x14ac:dyDescent="0.3">
      <c r="A187" s="660" t="s">
        <v>2641</v>
      </c>
      <c r="B187" s="661" t="s">
        <v>2464</v>
      </c>
      <c r="C187" s="661" t="s">
        <v>2864</v>
      </c>
      <c r="D187" s="661" t="s">
        <v>1078</v>
      </c>
      <c r="E187" s="661" t="s">
        <v>2865</v>
      </c>
      <c r="F187" s="664"/>
      <c r="G187" s="664"/>
      <c r="H187" s="677">
        <v>0</v>
      </c>
      <c r="I187" s="664">
        <v>3</v>
      </c>
      <c r="J187" s="664">
        <v>562.77</v>
      </c>
      <c r="K187" s="677">
        <v>1</v>
      </c>
      <c r="L187" s="664">
        <v>3</v>
      </c>
      <c r="M187" s="665">
        <v>562.77</v>
      </c>
    </row>
    <row r="188" spans="1:13" ht="14.4" customHeight="1" x14ac:dyDescent="0.3">
      <c r="A188" s="660" t="s">
        <v>2641</v>
      </c>
      <c r="B188" s="661" t="s">
        <v>2464</v>
      </c>
      <c r="C188" s="661" t="s">
        <v>1077</v>
      </c>
      <c r="D188" s="661" t="s">
        <v>1078</v>
      </c>
      <c r="E188" s="661" t="s">
        <v>1079</v>
      </c>
      <c r="F188" s="664"/>
      <c r="G188" s="664"/>
      <c r="H188" s="677">
        <v>0</v>
      </c>
      <c r="I188" s="664">
        <v>336</v>
      </c>
      <c r="J188" s="664">
        <v>315144.48</v>
      </c>
      <c r="K188" s="677">
        <v>1</v>
      </c>
      <c r="L188" s="664">
        <v>336</v>
      </c>
      <c r="M188" s="665">
        <v>315144.48</v>
      </c>
    </row>
    <row r="189" spans="1:13" ht="14.4" customHeight="1" x14ac:dyDescent="0.3">
      <c r="A189" s="660" t="s">
        <v>2641</v>
      </c>
      <c r="B189" s="661" t="s">
        <v>2464</v>
      </c>
      <c r="C189" s="661" t="s">
        <v>1081</v>
      </c>
      <c r="D189" s="661" t="s">
        <v>1078</v>
      </c>
      <c r="E189" s="661" t="s">
        <v>1082</v>
      </c>
      <c r="F189" s="664"/>
      <c r="G189" s="664"/>
      <c r="H189" s="677">
        <v>0</v>
      </c>
      <c r="I189" s="664">
        <v>24</v>
      </c>
      <c r="J189" s="664">
        <v>27995.279999999999</v>
      </c>
      <c r="K189" s="677">
        <v>1</v>
      </c>
      <c r="L189" s="664">
        <v>24</v>
      </c>
      <c r="M189" s="665">
        <v>27995.279999999999</v>
      </c>
    </row>
    <row r="190" spans="1:13" ht="14.4" customHeight="1" x14ac:dyDescent="0.3">
      <c r="A190" s="660" t="s">
        <v>2641</v>
      </c>
      <c r="B190" s="661" t="s">
        <v>2464</v>
      </c>
      <c r="C190" s="661" t="s">
        <v>1115</v>
      </c>
      <c r="D190" s="661" t="s">
        <v>1116</v>
      </c>
      <c r="E190" s="661" t="s">
        <v>1079</v>
      </c>
      <c r="F190" s="664"/>
      <c r="G190" s="664"/>
      <c r="H190" s="677">
        <v>0</v>
      </c>
      <c r="I190" s="664">
        <v>2</v>
      </c>
      <c r="J190" s="664">
        <v>3499.38</v>
      </c>
      <c r="K190" s="677">
        <v>1</v>
      </c>
      <c r="L190" s="664">
        <v>2</v>
      </c>
      <c r="M190" s="665">
        <v>3499.38</v>
      </c>
    </row>
    <row r="191" spans="1:13" ht="14.4" customHeight="1" x14ac:dyDescent="0.3">
      <c r="A191" s="660" t="s">
        <v>2641</v>
      </c>
      <c r="B191" s="661" t="s">
        <v>2464</v>
      </c>
      <c r="C191" s="661" t="s">
        <v>2238</v>
      </c>
      <c r="D191" s="661" t="s">
        <v>1116</v>
      </c>
      <c r="E191" s="661" t="s">
        <v>1082</v>
      </c>
      <c r="F191" s="664"/>
      <c r="G191" s="664"/>
      <c r="H191" s="677">
        <v>0</v>
      </c>
      <c r="I191" s="664">
        <v>1</v>
      </c>
      <c r="J191" s="664">
        <v>2332.92</v>
      </c>
      <c r="K191" s="677">
        <v>1</v>
      </c>
      <c r="L191" s="664">
        <v>1</v>
      </c>
      <c r="M191" s="665">
        <v>2332.92</v>
      </c>
    </row>
    <row r="192" spans="1:13" ht="14.4" customHeight="1" x14ac:dyDescent="0.3">
      <c r="A192" s="660" t="s">
        <v>2641</v>
      </c>
      <c r="B192" s="661" t="s">
        <v>4362</v>
      </c>
      <c r="C192" s="661" t="s">
        <v>2708</v>
      </c>
      <c r="D192" s="661" t="s">
        <v>2709</v>
      </c>
      <c r="E192" s="661" t="s">
        <v>2710</v>
      </c>
      <c r="F192" s="664"/>
      <c r="G192" s="664"/>
      <c r="H192" s="677">
        <v>0</v>
      </c>
      <c r="I192" s="664">
        <v>4</v>
      </c>
      <c r="J192" s="664">
        <v>166.2</v>
      </c>
      <c r="K192" s="677">
        <v>1</v>
      </c>
      <c r="L192" s="664">
        <v>4</v>
      </c>
      <c r="M192" s="665">
        <v>166.2</v>
      </c>
    </row>
    <row r="193" spans="1:13" ht="14.4" customHeight="1" x14ac:dyDescent="0.3">
      <c r="A193" s="660" t="s">
        <v>2641</v>
      </c>
      <c r="B193" s="661" t="s">
        <v>2490</v>
      </c>
      <c r="C193" s="661" t="s">
        <v>1210</v>
      </c>
      <c r="D193" s="661" t="s">
        <v>2491</v>
      </c>
      <c r="E193" s="661" t="s">
        <v>2492</v>
      </c>
      <c r="F193" s="664"/>
      <c r="G193" s="664"/>
      <c r="H193" s="677">
        <v>0</v>
      </c>
      <c r="I193" s="664">
        <v>7</v>
      </c>
      <c r="J193" s="664">
        <v>1980.2700000000002</v>
      </c>
      <c r="K193" s="677">
        <v>1</v>
      </c>
      <c r="L193" s="664">
        <v>7</v>
      </c>
      <c r="M193" s="665">
        <v>1980.2700000000002</v>
      </c>
    </row>
    <row r="194" spans="1:13" ht="14.4" customHeight="1" x14ac:dyDescent="0.3">
      <c r="A194" s="660" t="s">
        <v>2641</v>
      </c>
      <c r="B194" s="661" t="s">
        <v>2497</v>
      </c>
      <c r="C194" s="661" t="s">
        <v>1243</v>
      </c>
      <c r="D194" s="661" t="s">
        <v>1244</v>
      </c>
      <c r="E194" s="661" t="s">
        <v>1578</v>
      </c>
      <c r="F194" s="664"/>
      <c r="G194" s="664"/>
      <c r="H194" s="677">
        <v>0</v>
      </c>
      <c r="I194" s="664">
        <v>71</v>
      </c>
      <c r="J194" s="664">
        <v>12990.369999999999</v>
      </c>
      <c r="K194" s="677">
        <v>1</v>
      </c>
      <c r="L194" s="664">
        <v>71</v>
      </c>
      <c r="M194" s="665">
        <v>12990.369999999999</v>
      </c>
    </row>
    <row r="195" spans="1:13" ht="14.4" customHeight="1" x14ac:dyDescent="0.3">
      <c r="A195" s="660" t="s">
        <v>2641</v>
      </c>
      <c r="B195" s="661" t="s">
        <v>4361</v>
      </c>
      <c r="C195" s="661" t="s">
        <v>2760</v>
      </c>
      <c r="D195" s="661" t="s">
        <v>2761</v>
      </c>
      <c r="E195" s="661" t="s">
        <v>2762</v>
      </c>
      <c r="F195" s="664"/>
      <c r="G195" s="664"/>
      <c r="H195" s="677">
        <v>0</v>
      </c>
      <c r="I195" s="664">
        <v>1</v>
      </c>
      <c r="J195" s="664">
        <v>116.8</v>
      </c>
      <c r="K195" s="677">
        <v>1</v>
      </c>
      <c r="L195" s="664">
        <v>1</v>
      </c>
      <c r="M195" s="665">
        <v>116.8</v>
      </c>
    </row>
    <row r="196" spans="1:13" ht="14.4" customHeight="1" x14ac:dyDescent="0.3">
      <c r="A196" s="660" t="s">
        <v>2641</v>
      </c>
      <c r="B196" s="661" t="s">
        <v>2500</v>
      </c>
      <c r="C196" s="661" t="s">
        <v>1258</v>
      </c>
      <c r="D196" s="661" t="s">
        <v>1259</v>
      </c>
      <c r="E196" s="661" t="s">
        <v>1260</v>
      </c>
      <c r="F196" s="664"/>
      <c r="G196" s="664"/>
      <c r="H196" s="677">
        <v>0</v>
      </c>
      <c r="I196" s="664">
        <v>9</v>
      </c>
      <c r="J196" s="664">
        <v>1386.09</v>
      </c>
      <c r="K196" s="677">
        <v>1</v>
      </c>
      <c r="L196" s="664">
        <v>9</v>
      </c>
      <c r="M196" s="665">
        <v>1386.09</v>
      </c>
    </row>
    <row r="197" spans="1:13" ht="14.4" customHeight="1" x14ac:dyDescent="0.3">
      <c r="A197" s="660" t="s">
        <v>2641</v>
      </c>
      <c r="B197" s="661" t="s">
        <v>2546</v>
      </c>
      <c r="C197" s="661" t="s">
        <v>2998</v>
      </c>
      <c r="D197" s="661" t="s">
        <v>1548</v>
      </c>
      <c r="E197" s="661" t="s">
        <v>2999</v>
      </c>
      <c r="F197" s="664"/>
      <c r="G197" s="664"/>
      <c r="H197" s="677">
        <v>0</v>
      </c>
      <c r="I197" s="664">
        <v>3</v>
      </c>
      <c r="J197" s="664">
        <v>431.48</v>
      </c>
      <c r="K197" s="677">
        <v>1</v>
      </c>
      <c r="L197" s="664">
        <v>3</v>
      </c>
      <c r="M197" s="665">
        <v>431.48</v>
      </c>
    </row>
    <row r="198" spans="1:13" ht="14.4" customHeight="1" x14ac:dyDescent="0.3">
      <c r="A198" s="660" t="s">
        <v>2641</v>
      </c>
      <c r="B198" s="661" t="s">
        <v>2546</v>
      </c>
      <c r="C198" s="661" t="s">
        <v>3154</v>
      </c>
      <c r="D198" s="661" t="s">
        <v>1548</v>
      </c>
      <c r="E198" s="661" t="s">
        <v>3155</v>
      </c>
      <c r="F198" s="664"/>
      <c r="G198" s="664"/>
      <c r="H198" s="677">
        <v>0</v>
      </c>
      <c r="I198" s="664">
        <v>9</v>
      </c>
      <c r="J198" s="664">
        <v>2778.2000000000003</v>
      </c>
      <c r="K198" s="677">
        <v>1</v>
      </c>
      <c r="L198" s="664">
        <v>9</v>
      </c>
      <c r="M198" s="665">
        <v>2778.2000000000003</v>
      </c>
    </row>
    <row r="199" spans="1:13" ht="14.4" customHeight="1" x14ac:dyDescent="0.3">
      <c r="A199" s="660" t="s">
        <v>2641</v>
      </c>
      <c r="B199" s="661" t="s">
        <v>2546</v>
      </c>
      <c r="C199" s="661" t="s">
        <v>1547</v>
      </c>
      <c r="D199" s="661" t="s">
        <v>1548</v>
      </c>
      <c r="E199" s="661" t="s">
        <v>2547</v>
      </c>
      <c r="F199" s="664"/>
      <c r="G199" s="664"/>
      <c r="H199" s="677">
        <v>0</v>
      </c>
      <c r="I199" s="664">
        <v>1</v>
      </c>
      <c r="J199" s="664">
        <v>128.84</v>
      </c>
      <c r="K199" s="677">
        <v>1</v>
      </c>
      <c r="L199" s="664">
        <v>1</v>
      </c>
      <c r="M199" s="665">
        <v>128.84</v>
      </c>
    </row>
    <row r="200" spans="1:13" ht="14.4" customHeight="1" x14ac:dyDescent="0.3">
      <c r="A200" s="660" t="s">
        <v>2641</v>
      </c>
      <c r="B200" s="661" t="s">
        <v>2504</v>
      </c>
      <c r="C200" s="661" t="s">
        <v>1064</v>
      </c>
      <c r="D200" s="661" t="s">
        <v>612</v>
      </c>
      <c r="E200" s="661" t="s">
        <v>613</v>
      </c>
      <c r="F200" s="664"/>
      <c r="G200" s="664"/>
      <c r="H200" s="677">
        <v>0</v>
      </c>
      <c r="I200" s="664">
        <v>257</v>
      </c>
      <c r="J200" s="664">
        <v>20803.070000000003</v>
      </c>
      <c r="K200" s="677">
        <v>1</v>
      </c>
      <c r="L200" s="664">
        <v>257</v>
      </c>
      <c r="M200" s="665">
        <v>20803.070000000003</v>
      </c>
    </row>
    <row r="201" spans="1:13" ht="14.4" customHeight="1" x14ac:dyDescent="0.3">
      <c r="A201" s="660" t="s">
        <v>2641</v>
      </c>
      <c r="B201" s="661" t="s">
        <v>2504</v>
      </c>
      <c r="C201" s="661" t="s">
        <v>3002</v>
      </c>
      <c r="D201" s="661" t="s">
        <v>612</v>
      </c>
      <c r="E201" s="661" t="s">
        <v>3003</v>
      </c>
      <c r="F201" s="664"/>
      <c r="G201" s="664"/>
      <c r="H201" s="677">
        <v>0</v>
      </c>
      <c r="I201" s="664">
        <v>9</v>
      </c>
      <c r="J201" s="664">
        <v>1352.82</v>
      </c>
      <c r="K201" s="677">
        <v>1</v>
      </c>
      <c r="L201" s="664">
        <v>9</v>
      </c>
      <c r="M201" s="665">
        <v>1352.82</v>
      </c>
    </row>
    <row r="202" spans="1:13" ht="14.4" customHeight="1" x14ac:dyDescent="0.3">
      <c r="A202" s="660" t="s">
        <v>2641</v>
      </c>
      <c r="B202" s="661" t="s">
        <v>4365</v>
      </c>
      <c r="C202" s="661" t="s">
        <v>3415</v>
      </c>
      <c r="D202" s="661" t="s">
        <v>3416</v>
      </c>
      <c r="E202" s="661" t="s">
        <v>3417</v>
      </c>
      <c r="F202" s="664"/>
      <c r="G202" s="664"/>
      <c r="H202" s="677">
        <v>0</v>
      </c>
      <c r="I202" s="664">
        <v>1</v>
      </c>
      <c r="J202" s="664">
        <v>647.77</v>
      </c>
      <c r="K202" s="677">
        <v>1</v>
      </c>
      <c r="L202" s="664">
        <v>1</v>
      </c>
      <c r="M202" s="665">
        <v>647.77</v>
      </c>
    </row>
    <row r="203" spans="1:13" ht="14.4" customHeight="1" x14ac:dyDescent="0.3">
      <c r="A203" s="660" t="s">
        <v>2641</v>
      </c>
      <c r="B203" s="661" t="s">
        <v>4363</v>
      </c>
      <c r="C203" s="661" t="s">
        <v>3133</v>
      </c>
      <c r="D203" s="661" t="s">
        <v>3134</v>
      </c>
      <c r="E203" s="661" t="s">
        <v>3135</v>
      </c>
      <c r="F203" s="664">
        <v>1</v>
      </c>
      <c r="G203" s="664">
        <v>694.04</v>
      </c>
      <c r="H203" s="677">
        <v>1</v>
      </c>
      <c r="I203" s="664"/>
      <c r="J203" s="664"/>
      <c r="K203" s="677">
        <v>0</v>
      </c>
      <c r="L203" s="664">
        <v>1</v>
      </c>
      <c r="M203" s="665">
        <v>694.04</v>
      </c>
    </row>
    <row r="204" spans="1:13" ht="14.4" customHeight="1" x14ac:dyDescent="0.3">
      <c r="A204" s="660" t="s">
        <v>2641</v>
      </c>
      <c r="B204" s="661" t="s">
        <v>2506</v>
      </c>
      <c r="C204" s="661" t="s">
        <v>4030</v>
      </c>
      <c r="D204" s="661" t="s">
        <v>4031</v>
      </c>
      <c r="E204" s="661" t="s">
        <v>4032</v>
      </c>
      <c r="F204" s="664">
        <v>1</v>
      </c>
      <c r="G204" s="664">
        <v>327.44</v>
      </c>
      <c r="H204" s="677">
        <v>1</v>
      </c>
      <c r="I204" s="664"/>
      <c r="J204" s="664"/>
      <c r="K204" s="677">
        <v>0</v>
      </c>
      <c r="L204" s="664">
        <v>1</v>
      </c>
      <c r="M204" s="665">
        <v>327.44</v>
      </c>
    </row>
    <row r="205" spans="1:13" ht="14.4" customHeight="1" x14ac:dyDescent="0.3">
      <c r="A205" s="660" t="s">
        <v>2641</v>
      </c>
      <c r="B205" s="661" t="s">
        <v>2506</v>
      </c>
      <c r="C205" s="661" t="s">
        <v>1514</v>
      </c>
      <c r="D205" s="661" t="s">
        <v>1515</v>
      </c>
      <c r="E205" s="661" t="s">
        <v>1516</v>
      </c>
      <c r="F205" s="664"/>
      <c r="G205" s="664"/>
      <c r="H205" s="677">
        <v>0</v>
      </c>
      <c r="I205" s="664">
        <v>1</v>
      </c>
      <c r="J205" s="664">
        <v>32.74</v>
      </c>
      <c r="K205" s="677">
        <v>1</v>
      </c>
      <c r="L205" s="664">
        <v>1</v>
      </c>
      <c r="M205" s="665">
        <v>32.74</v>
      </c>
    </row>
    <row r="206" spans="1:13" ht="14.4" customHeight="1" x14ac:dyDescent="0.3">
      <c r="A206" s="660" t="s">
        <v>2641</v>
      </c>
      <c r="B206" s="661" t="s">
        <v>2506</v>
      </c>
      <c r="C206" s="661" t="s">
        <v>1812</v>
      </c>
      <c r="D206" s="661" t="s">
        <v>1112</v>
      </c>
      <c r="E206" s="661" t="s">
        <v>2582</v>
      </c>
      <c r="F206" s="664"/>
      <c r="G206" s="664"/>
      <c r="H206" s="677">
        <v>0</v>
      </c>
      <c r="I206" s="664">
        <v>1</v>
      </c>
      <c r="J206" s="664">
        <v>163.72999999999999</v>
      </c>
      <c r="K206" s="677">
        <v>1</v>
      </c>
      <c r="L206" s="664">
        <v>1</v>
      </c>
      <c r="M206" s="665">
        <v>163.72999999999999</v>
      </c>
    </row>
    <row r="207" spans="1:13" ht="14.4" customHeight="1" x14ac:dyDescent="0.3">
      <c r="A207" s="660" t="s">
        <v>2641</v>
      </c>
      <c r="B207" s="661" t="s">
        <v>2506</v>
      </c>
      <c r="C207" s="661" t="s">
        <v>2893</v>
      </c>
      <c r="D207" s="661" t="s">
        <v>2774</v>
      </c>
      <c r="E207" s="661" t="s">
        <v>2894</v>
      </c>
      <c r="F207" s="664"/>
      <c r="G207" s="664"/>
      <c r="H207" s="677">
        <v>0</v>
      </c>
      <c r="I207" s="664">
        <v>2</v>
      </c>
      <c r="J207" s="664">
        <v>628.67999999999995</v>
      </c>
      <c r="K207" s="677">
        <v>1</v>
      </c>
      <c r="L207" s="664">
        <v>2</v>
      </c>
      <c r="M207" s="665">
        <v>628.67999999999995</v>
      </c>
    </row>
    <row r="208" spans="1:13" ht="14.4" customHeight="1" x14ac:dyDescent="0.3">
      <c r="A208" s="660" t="s">
        <v>2642</v>
      </c>
      <c r="B208" s="661" t="s">
        <v>2464</v>
      </c>
      <c r="C208" s="661" t="s">
        <v>1173</v>
      </c>
      <c r="D208" s="661" t="s">
        <v>1078</v>
      </c>
      <c r="E208" s="661" t="s">
        <v>1174</v>
      </c>
      <c r="F208" s="664"/>
      <c r="G208" s="664"/>
      <c r="H208" s="677">
        <v>0</v>
      </c>
      <c r="I208" s="664">
        <v>9</v>
      </c>
      <c r="J208" s="664">
        <v>5627.61</v>
      </c>
      <c r="K208" s="677">
        <v>1</v>
      </c>
      <c r="L208" s="664">
        <v>9</v>
      </c>
      <c r="M208" s="665">
        <v>5627.61</v>
      </c>
    </row>
    <row r="209" spans="1:13" ht="14.4" customHeight="1" x14ac:dyDescent="0.3">
      <c r="A209" s="660" t="s">
        <v>2642</v>
      </c>
      <c r="B209" s="661" t="s">
        <v>2464</v>
      </c>
      <c r="C209" s="661" t="s">
        <v>1077</v>
      </c>
      <c r="D209" s="661" t="s">
        <v>1078</v>
      </c>
      <c r="E209" s="661" t="s">
        <v>1079</v>
      </c>
      <c r="F209" s="664"/>
      <c r="G209" s="664"/>
      <c r="H209" s="677">
        <v>0</v>
      </c>
      <c r="I209" s="664">
        <v>22</v>
      </c>
      <c r="J209" s="664">
        <v>20634.46</v>
      </c>
      <c r="K209" s="677">
        <v>1</v>
      </c>
      <c r="L209" s="664">
        <v>22</v>
      </c>
      <c r="M209" s="665">
        <v>20634.46</v>
      </c>
    </row>
    <row r="210" spans="1:13" ht="14.4" customHeight="1" x14ac:dyDescent="0.3">
      <c r="A210" s="660" t="s">
        <v>2642</v>
      </c>
      <c r="B210" s="661" t="s">
        <v>2490</v>
      </c>
      <c r="C210" s="661" t="s">
        <v>1210</v>
      </c>
      <c r="D210" s="661" t="s">
        <v>2491</v>
      </c>
      <c r="E210" s="661" t="s">
        <v>2492</v>
      </c>
      <c r="F210" s="664"/>
      <c r="G210" s="664"/>
      <c r="H210" s="677">
        <v>0</v>
      </c>
      <c r="I210" s="664">
        <v>1</v>
      </c>
      <c r="J210" s="664">
        <v>333.31</v>
      </c>
      <c r="K210" s="677">
        <v>1</v>
      </c>
      <c r="L210" s="664">
        <v>1</v>
      </c>
      <c r="M210" s="665">
        <v>333.31</v>
      </c>
    </row>
    <row r="211" spans="1:13" ht="14.4" customHeight="1" x14ac:dyDescent="0.3">
      <c r="A211" s="660" t="s">
        <v>2642</v>
      </c>
      <c r="B211" s="661" t="s">
        <v>2497</v>
      </c>
      <c r="C211" s="661" t="s">
        <v>1243</v>
      </c>
      <c r="D211" s="661" t="s">
        <v>1244</v>
      </c>
      <c r="E211" s="661" t="s">
        <v>1578</v>
      </c>
      <c r="F211" s="664"/>
      <c r="G211" s="664"/>
      <c r="H211" s="677">
        <v>0</v>
      </c>
      <c r="I211" s="664">
        <v>8</v>
      </c>
      <c r="J211" s="664">
        <v>1473.76</v>
      </c>
      <c r="K211" s="677">
        <v>1</v>
      </c>
      <c r="L211" s="664">
        <v>8</v>
      </c>
      <c r="M211" s="665">
        <v>1473.76</v>
      </c>
    </row>
    <row r="212" spans="1:13" ht="14.4" customHeight="1" x14ac:dyDescent="0.3">
      <c r="A212" s="660" t="s">
        <v>2642</v>
      </c>
      <c r="B212" s="661" t="s">
        <v>2546</v>
      </c>
      <c r="C212" s="661" t="s">
        <v>1547</v>
      </c>
      <c r="D212" s="661" t="s">
        <v>1548</v>
      </c>
      <c r="E212" s="661" t="s">
        <v>2547</v>
      </c>
      <c r="F212" s="664"/>
      <c r="G212" s="664"/>
      <c r="H212" s="677">
        <v>0</v>
      </c>
      <c r="I212" s="664">
        <v>10</v>
      </c>
      <c r="J212" s="664">
        <v>1165.7</v>
      </c>
      <c r="K212" s="677">
        <v>1</v>
      </c>
      <c r="L212" s="664">
        <v>10</v>
      </c>
      <c r="M212" s="665">
        <v>1165.7</v>
      </c>
    </row>
    <row r="213" spans="1:13" ht="14.4" customHeight="1" x14ac:dyDescent="0.3">
      <c r="A213" s="660" t="s">
        <v>2642</v>
      </c>
      <c r="B213" s="661" t="s">
        <v>2504</v>
      </c>
      <c r="C213" s="661" t="s">
        <v>1064</v>
      </c>
      <c r="D213" s="661" t="s">
        <v>612</v>
      </c>
      <c r="E213" s="661" t="s">
        <v>613</v>
      </c>
      <c r="F213" s="664"/>
      <c r="G213" s="664"/>
      <c r="H213" s="677">
        <v>0</v>
      </c>
      <c r="I213" s="664">
        <v>27</v>
      </c>
      <c r="J213" s="664">
        <v>2174.3399999999997</v>
      </c>
      <c r="K213" s="677">
        <v>1</v>
      </c>
      <c r="L213" s="664">
        <v>27</v>
      </c>
      <c r="M213" s="665">
        <v>2174.3399999999997</v>
      </c>
    </row>
    <row r="214" spans="1:13" ht="14.4" customHeight="1" x14ac:dyDescent="0.3">
      <c r="A214" s="660" t="s">
        <v>2642</v>
      </c>
      <c r="B214" s="661" t="s">
        <v>2506</v>
      </c>
      <c r="C214" s="661" t="s">
        <v>1111</v>
      </c>
      <c r="D214" s="661" t="s">
        <v>1112</v>
      </c>
      <c r="E214" s="661" t="s">
        <v>2507</v>
      </c>
      <c r="F214" s="664"/>
      <c r="G214" s="664"/>
      <c r="H214" s="677">
        <v>0</v>
      </c>
      <c r="I214" s="664">
        <v>3</v>
      </c>
      <c r="J214" s="664">
        <v>294.69</v>
      </c>
      <c r="K214" s="677">
        <v>1</v>
      </c>
      <c r="L214" s="664">
        <v>3</v>
      </c>
      <c r="M214" s="665">
        <v>294.69</v>
      </c>
    </row>
    <row r="215" spans="1:13" ht="14.4" customHeight="1" x14ac:dyDescent="0.3">
      <c r="A215" s="660" t="s">
        <v>2643</v>
      </c>
      <c r="B215" s="661" t="s">
        <v>2464</v>
      </c>
      <c r="C215" s="661" t="s">
        <v>1173</v>
      </c>
      <c r="D215" s="661" t="s">
        <v>1078</v>
      </c>
      <c r="E215" s="661" t="s">
        <v>1174</v>
      </c>
      <c r="F215" s="664"/>
      <c r="G215" s="664"/>
      <c r="H215" s="677">
        <v>0</v>
      </c>
      <c r="I215" s="664">
        <v>11</v>
      </c>
      <c r="J215" s="664">
        <v>6878.19</v>
      </c>
      <c r="K215" s="677">
        <v>1</v>
      </c>
      <c r="L215" s="664">
        <v>11</v>
      </c>
      <c r="M215" s="665">
        <v>6878.19</v>
      </c>
    </row>
    <row r="216" spans="1:13" ht="14.4" customHeight="1" x14ac:dyDescent="0.3">
      <c r="A216" s="660" t="s">
        <v>2643</v>
      </c>
      <c r="B216" s="661" t="s">
        <v>2464</v>
      </c>
      <c r="C216" s="661" t="s">
        <v>2864</v>
      </c>
      <c r="D216" s="661" t="s">
        <v>1078</v>
      </c>
      <c r="E216" s="661" t="s">
        <v>2865</v>
      </c>
      <c r="F216" s="664"/>
      <c r="G216" s="664"/>
      <c r="H216" s="677">
        <v>0</v>
      </c>
      <c r="I216" s="664">
        <v>3</v>
      </c>
      <c r="J216" s="664">
        <v>562.77</v>
      </c>
      <c r="K216" s="677">
        <v>1</v>
      </c>
      <c r="L216" s="664">
        <v>3</v>
      </c>
      <c r="M216" s="665">
        <v>562.77</v>
      </c>
    </row>
    <row r="217" spans="1:13" ht="14.4" customHeight="1" x14ac:dyDescent="0.3">
      <c r="A217" s="660" t="s">
        <v>2643</v>
      </c>
      <c r="B217" s="661" t="s">
        <v>2464</v>
      </c>
      <c r="C217" s="661" t="s">
        <v>1077</v>
      </c>
      <c r="D217" s="661" t="s">
        <v>1078</v>
      </c>
      <c r="E217" s="661" t="s">
        <v>1079</v>
      </c>
      <c r="F217" s="664"/>
      <c r="G217" s="664"/>
      <c r="H217" s="677">
        <v>0</v>
      </c>
      <c r="I217" s="664">
        <v>27</v>
      </c>
      <c r="J217" s="664">
        <v>25324.11</v>
      </c>
      <c r="K217" s="677">
        <v>1</v>
      </c>
      <c r="L217" s="664">
        <v>27</v>
      </c>
      <c r="M217" s="665">
        <v>25324.11</v>
      </c>
    </row>
    <row r="218" spans="1:13" ht="14.4" customHeight="1" x14ac:dyDescent="0.3">
      <c r="A218" s="660" t="s">
        <v>2643</v>
      </c>
      <c r="B218" s="661" t="s">
        <v>2464</v>
      </c>
      <c r="C218" s="661" t="s">
        <v>1081</v>
      </c>
      <c r="D218" s="661" t="s">
        <v>1078</v>
      </c>
      <c r="E218" s="661" t="s">
        <v>1082</v>
      </c>
      <c r="F218" s="664"/>
      <c r="G218" s="664"/>
      <c r="H218" s="677">
        <v>0</v>
      </c>
      <c r="I218" s="664">
        <v>4</v>
      </c>
      <c r="J218" s="664">
        <v>4665.88</v>
      </c>
      <c r="K218" s="677">
        <v>1</v>
      </c>
      <c r="L218" s="664">
        <v>4</v>
      </c>
      <c r="M218" s="665">
        <v>4665.88</v>
      </c>
    </row>
    <row r="219" spans="1:13" ht="14.4" customHeight="1" x14ac:dyDescent="0.3">
      <c r="A219" s="660" t="s">
        <v>2643</v>
      </c>
      <c r="B219" s="661" t="s">
        <v>2464</v>
      </c>
      <c r="C219" s="661" t="s">
        <v>2238</v>
      </c>
      <c r="D219" s="661" t="s">
        <v>1116</v>
      </c>
      <c r="E219" s="661" t="s">
        <v>1082</v>
      </c>
      <c r="F219" s="664"/>
      <c r="G219" s="664"/>
      <c r="H219" s="677">
        <v>0</v>
      </c>
      <c r="I219" s="664">
        <v>1</v>
      </c>
      <c r="J219" s="664">
        <v>2332.92</v>
      </c>
      <c r="K219" s="677">
        <v>1</v>
      </c>
      <c r="L219" s="664">
        <v>1</v>
      </c>
      <c r="M219" s="665">
        <v>2332.92</v>
      </c>
    </row>
    <row r="220" spans="1:13" ht="14.4" customHeight="1" x14ac:dyDescent="0.3">
      <c r="A220" s="660" t="s">
        <v>2643</v>
      </c>
      <c r="B220" s="661" t="s">
        <v>2536</v>
      </c>
      <c r="C220" s="661" t="s">
        <v>4072</v>
      </c>
      <c r="D220" s="661" t="s">
        <v>4073</v>
      </c>
      <c r="E220" s="661" t="s">
        <v>4074</v>
      </c>
      <c r="F220" s="664">
        <v>1</v>
      </c>
      <c r="G220" s="664">
        <v>431.12</v>
      </c>
      <c r="H220" s="677">
        <v>1</v>
      </c>
      <c r="I220" s="664"/>
      <c r="J220" s="664"/>
      <c r="K220" s="677">
        <v>0</v>
      </c>
      <c r="L220" s="664">
        <v>1</v>
      </c>
      <c r="M220" s="665">
        <v>431.12</v>
      </c>
    </row>
    <row r="221" spans="1:13" ht="14.4" customHeight="1" x14ac:dyDescent="0.3">
      <c r="A221" s="660" t="s">
        <v>2643</v>
      </c>
      <c r="B221" s="661" t="s">
        <v>2497</v>
      </c>
      <c r="C221" s="661" t="s">
        <v>1243</v>
      </c>
      <c r="D221" s="661" t="s">
        <v>1244</v>
      </c>
      <c r="E221" s="661" t="s">
        <v>1578</v>
      </c>
      <c r="F221" s="664"/>
      <c r="G221" s="664"/>
      <c r="H221" s="677">
        <v>0</v>
      </c>
      <c r="I221" s="664">
        <v>16</v>
      </c>
      <c r="J221" s="664">
        <v>2935.6199999999994</v>
      </c>
      <c r="K221" s="677">
        <v>1</v>
      </c>
      <c r="L221" s="664">
        <v>16</v>
      </c>
      <c r="M221" s="665">
        <v>2935.6199999999994</v>
      </c>
    </row>
    <row r="222" spans="1:13" ht="14.4" customHeight="1" x14ac:dyDescent="0.3">
      <c r="A222" s="660" t="s">
        <v>2643</v>
      </c>
      <c r="B222" s="661" t="s">
        <v>2500</v>
      </c>
      <c r="C222" s="661" t="s">
        <v>1258</v>
      </c>
      <c r="D222" s="661" t="s">
        <v>1259</v>
      </c>
      <c r="E222" s="661" t="s">
        <v>1260</v>
      </c>
      <c r="F222" s="664"/>
      <c r="G222" s="664"/>
      <c r="H222" s="677">
        <v>0</v>
      </c>
      <c r="I222" s="664">
        <v>2</v>
      </c>
      <c r="J222" s="664">
        <v>308.02</v>
      </c>
      <c r="K222" s="677">
        <v>1</v>
      </c>
      <c r="L222" s="664">
        <v>2</v>
      </c>
      <c r="M222" s="665">
        <v>308.02</v>
      </c>
    </row>
    <row r="223" spans="1:13" ht="14.4" customHeight="1" x14ac:dyDescent="0.3">
      <c r="A223" s="660" t="s">
        <v>2643</v>
      </c>
      <c r="B223" s="661" t="s">
        <v>2543</v>
      </c>
      <c r="C223" s="661" t="s">
        <v>1876</v>
      </c>
      <c r="D223" s="661" t="s">
        <v>1877</v>
      </c>
      <c r="E223" s="661" t="s">
        <v>2570</v>
      </c>
      <c r="F223" s="664"/>
      <c r="G223" s="664"/>
      <c r="H223" s="677">
        <v>0</v>
      </c>
      <c r="I223" s="664">
        <v>1</v>
      </c>
      <c r="J223" s="664">
        <v>69.86</v>
      </c>
      <c r="K223" s="677">
        <v>1</v>
      </c>
      <c r="L223" s="664">
        <v>1</v>
      </c>
      <c r="M223" s="665">
        <v>69.86</v>
      </c>
    </row>
    <row r="224" spans="1:13" ht="14.4" customHeight="1" x14ac:dyDescent="0.3">
      <c r="A224" s="660" t="s">
        <v>2643</v>
      </c>
      <c r="B224" s="661" t="s">
        <v>2546</v>
      </c>
      <c r="C224" s="661" t="s">
        <v>4066</v>
      </c>
      <c r="D224" s="661" t="s">
        <v>4067</v>
      </c>
      <c r="E224" s="661" t="s">
        <v>3155</v>
      </c>
      <c r="F224" s="664">
        <v>1</v>
      </c>
      <c r="G224" s="664">
        <v>0</v>
      </c>
      <c r="H224" s="677"/>
      <c r="I224" s="664"/>
      <c r="J224" s="664"/>
      <c r="K224" s="677"/>
      <c r="L224" s="664">
        <v>1</v>
      </c>
      <c r="M224" s="665">
        <v>0</v>
      </c>
    </row>
    <row r="225" spans="1:13" ht="14.4" customHeight="1" x14ac:dyDescent="0.3">
      <c r="A225" s="660" t="s">
        <v>2643</v>
      </c>
      <c r="B225" s="661" t="s">
        <v>2504</v>
      </c>
      <c r="C225" s="661" t="s">
        <v>1155</v>
      </c>
      <c r="D225" s="661" t="s">
        <v>612</v>
      </c>
      <c r="E225" s="661" t="s">
        <v>2505</v>
      </c>
      <c r="F225" s="664"/>
      <c r="G225" s="664"/>
      <c r="H225" s="677">
        <v>0</v>
      </c>
      <c r="I225" s="664">
        <v>1</v>
      </c>
      <c r="J225" s="664">
        <v>29.78</v>
      </c>
      <c r="K225" s="677">
        <v>1</v>
      </c>
      <c r="L225" s="664">
        <v>1</v>
      </c>
      <c r="M225" s="665">
        <v>29.78</v>
      </c>
    </row>
    <row r="226" spans="1:13" ht="14.4" customHeight="1" x14ac:dyDescent="0.3">
      <c r="A226" s="660" t="s">
        <v>2643</v>
      </c>
      <c r="B226" s="661" t="s">
        <v>2504</v>
      </c>
      <c r="C226" s="661" t="s">
        <v>1064</v>
      </c>
      <c r="D226" s="661" t="s">
        <v>612</v>
      </c>
      <c r="E226" s="661" t="s">
        <v>613</v>
      </c>
      <c r="F226" s="664"/>
      <c r="G226" s="664"/>
      <c r="H226" s="677">
        <v>0</v>
      </c>
      <c r="I226" s="664">
        <v>35</v>
      </c>
      <c r="J226" s="664">
        <v>3067.5500000000006</v>
      </c>
      <c r="K226" s="677">
        <v>1</v>
      </c>
      <c r="L226" s="664">
        <v>35</v>
      </c>
      <c r="M226" s="665">
        <v>3067.5500000000006</v>
      </c>
    </row>
    <row r="227" spans="1:13" ht="14.4" customHeight="1" x14ac:dyDescent="0.3">
      <c r="A227" s="660" t="s">
        <v>2643</v>
      </c>
      <c r="B227" s="661" t="s">
        <v>2504</v>
      </c>
      <c r="C227" s="661" t="s">
        <v>3002</v>
      </c>
      <c r="D227" s="661" t="s">
        <v>612</v>
      </c>
      <c r="E227" s="661" t="s">
        <v>3003</v>
      </c>
      <c r="F227" s="664"/>
      <c r="G227" s="664"/>
      <c r="H227" s="677">
        <v>0</v>
      </c>
      <c r="I227" s="664">
        <v>1</v>
      </c>
      <c r="J227" s="664">
        <v>193.26</v>
      </c>
      <c r="K227" s="677">
        <v>1</v>
      </c>
      <c r="L227" s="664">
        <v>1</v>
      </c>
      <c r="M227" s="665">
        <v>193.26</v>
      </c>
    </row>
    <row r="228" spans="1:13" ht="14.4" customHeight="1" x14ac:dyDescent="0.3">
      <c r="A228" s="660" t="s">
        <v>2643</v>
      </c>
      <c r="B228" s="661" t="s">
        <v>2504</v>
      </c>
      <c r="C228" s="661" t="s">
        <v>3650</v>
      </c>
      <c r="D228" s="661" t="s">
        <v>3651</v>
      </c>
      <c r="E228" s="661" t="s">
        <v>3652</v>
      </c>
      <c r="F228" s="664">
        <v>1</v>
      </c>
      <c r="G228" s="664">
        <v>59.55</v>
      </c>
      <c r="H228" s="677">
        <v>1</v>
      </c>
      <c r="I228" s="664"/>
      <c r="J228" s="664"/>
      <c r="K228" s="677">
        <v>0</v>
      </c>
      <c r="L228" s="664">
        <v>1</v>
      </c>
      <c r="M228" s="665">
        <v>59.55</v>
      </c>
    </row>
    <row r="229" spans="1:13" ht="14.4" customHeight="1" x14ac:dyDescent="0.3">
      <c r="A229" s="660" t="s">
        <v>2643</v>
      </c>
      <c r="B229" s="661" t="s">
        <v>2504</v>
      </c>
      <c r="C229" s="661" t="s">
        <v>611</v>
      </c>
      <c r="D229" s="661" t="s">
        <v>612</v>
      </c>
      <c r="E229" s="661" t="s">
        <v>613</v>
      </c>
      <c r="F229" s="664">
        <v>1</v>
      </c>
      <c r="G229" s="664">
        <v>59.55</v>
      </c>
      <c r="H229" s="677">
        <v>1</v>
      </c>
      <c r="I229" s="664"/>
      <c r="J229" s="664"/>
      <c r="K229" s="677">
        <v>0</v>
      </c>
      <c r="L229" s="664">
        <v>1</v>
      </c>
      <c r="M229" s="665">
        <v>59.55</v>
      </c>
    </row>
    <row r="230" spans="1:13" ht="14.4" customHeight="1" x14ac:dyDescent="0.3">
      <c r="A230" s="660" t="s">
        <v>2643</v>
      </c>
      <c r="B230" s="661" t="s">
        <v>2506</v>
      </c>
      <c r="C230" s="661" t="s">
        <v>4075</v>
      </c>
      <c r="D230" s="661" t="s">
        <v>4076</v>
      </c>
      <c r="E230" s="661" t="s">
        <v>2507</v>
      </c>
      <c r="F230" s="664">
        <v>3</v>
      </c>
      <c r="G230" s="664">
        <v>0</v>
      </c>
      <c r="H230" s="677"/>
      <c r="I230" s="664"/>
      <c r="J230" s="664"/>
      <c r="K230" s="677"/>
      <c r="L230" s="664">
        <v>3</v>
      </c>
      <c r="M230" s="665">
        <v>0</v>
      </c>
    </row>
    <row r="231" spans="1:13" ht="14.4" customHeight="1" x14ac:dyDescent="0.3">
      <c r="A231" s="660" t="s">
        <v>2643</v>
      </c>
      <c r="B231" s="661" t="s">
        <v>2506</v>
      </c>
      <c r="C231" s="661" t="s">
        <v>1514</v>
      </c>
      <c r="D231" s="661" t="s">
        <v>1515</v>
      </c>
      <c r="E231" s="661" t="s">
        <v>1516</v>
      </c>
      <c r="F231" s="664"/>
      <c r="G231" s="664"/>
      <c r="H231" s="677">
        <v>0</v>
      </c>
      <c r="I231" s="664">
        <v>4</v>
      </c>
      <c r="J231" s="664">
        <v>130.96</v>
      </c>
      <c r="K231" s="677">
        <v>1</v>
      </c>
      <c r="L231" s="664">
        <v>4</v>
      </c>
      <c r="M231" s="665">
        <v>130.96</v>
      </c>
    </row>
    <row r="232" spans="1:13" ht="14.4" customHeight="1" x14ac:dyDescent="0.3">
      <c r="A232" s="660" t="s">
        <v>2643</v>
      </c>
      <c r="B232" s="661" t="s">
        <v>2506</v>
      </c>
      <c r="C232" s="661" t="s">
        <v>2714</v>
      </c>
      <c r="D232" s="661" t="s">
        <v>2715</v>
      </c>
      <c r="E232" s="661" t="s">
        <v>2716</v>
      </c>
      <c r="F232" s="664"/>
      <c r="G232" s="664"/>
      <c r="H232" s="677">
        <v>0</v>
      </c>
      <c r="I232" s="664">
        <v>1</v>
      </c>
      <c r="J232" s="664">
        <v>147.36000000000001</v>
      </c>
      <c r="K232" s="677">
        <v>1</v>
      </c>
      <c r="L232" s="664">
        <v>1</v>
      </c>
      <c r="M232" s="665">
        <v>147.36000000000001</v>
      </c>
    </row>
    <row r="233" spans="1:13" ht="14.4" customHeight="1" x14ac:dyDescent="0.3">
      <c r="A233" s="660" t="s">
        <v>2643</v>
      </c>
      <c r="B233" s="661" t="s">
        <v>2506</v>
      </c>
      <c r="C233" s="661" t="s">
        <v>4077</v>
      </c>
      <c r="D233" s="661" t="s">
        <v>4078</v>
      </c>
      <c r="E233" s="661" t="s">
        <v>4079</v>
      </c>
      <c r="F233" s="664">
        <v>2</v>
      </c>
      <c r="G233" s="664">
        <v>65.48</v>
      </c>
      <c r="H233" s="677">
        <v>1</v>
      </c>
      <c r="I233" s="664"/>
      <c r="J233" s="664"/>
      <c r="K233" s="677">
        <v>0</v>
      </c>
      <c r="L233" s="664">
        <v>2</v>
      </c>
      <c r="M233" s="665">
        <v>65.48</v>
      </c>
    </row>
    <row r="234" spans="1:13" ht="14.4" customHeight="1" x14ac:dyDescent="0.3">
      <c r="A234" s="660" t="s">
        <v>2643</v>
      </c>
      <c r="B234" s="661" t="s">
        <v>2506</v>
      </c>
      <c r="C234" s="661" t="s">
        <v>3446</v>
      </c>
      <c r="D234" s="661" t="s">
        <v>3301</v>
      </c>
      <c r="E234" s="661" t="s">
        <v>2894</v>
      </c>
      <c r="F234" s="664">
        <v>6</v>
      </c>
      <c r="G234" s="664">
        <v>1886.04</v>
      </c>
      <c r="H234" s="677">
        <v>1</v>
      </c>
      <c r="I234" s="664"/>
      <c r="J234" s="664"/>
      <c r="K234" s="677">
        <v>0</v>
      </c>
      <c r="L234" s="664">
        <v>6</v>
      </c>
      <c r="M234" s="665">
        <v>1886.04</v>
      </c>
    </row>
    <row r="235" spans="1:13" ht="14.4" customHeight="1" x14ac:dyDescent="0.3">
      <c r="A235" s="660" t="s">
        <v>2643</v>
      </c>
      <c r="B235" s="661" t="s">
        <v>2506</v>
      </c>
      <c r="C235" s="661" t="s">
        <v>1111</v>
      </c>
      <c r="D235" s="661" t="s">
        <v>1112</v>
      </c>
      <c r="E235" s="661" t="s">
        <v>2507</v>
      </c>
      <c r="F235" s="664"/>
      <c r="G235" s="664"/>
      <c r="H235" s="677">
        <v>0</v>
      </c>
      <c r="I235" s="664">
        <v>5</v>
      </c>
      <c r="J235" s="664">
        <v>491.15</v>
      </c>
      <c r="K235" s="677">
        <v>1</v>
      </c>
      <c r="L235" s="664">
        <v>5</v>
      </c>
      <c r="M235" s="665">
        <v>491.15</v>
      </c>
    </row>
    <row r="236" spans="1:13" ht="14.4" customHeight="1" x14ac:dyDescent="0.3">
      <c r="A236" s="660" t="s">
        <v>2643</v>
      </c>
      <c r="B236" s="661" t="s">
        <v>2506</v>
      </c>
      <c r="C236" s="661" t="s">
        <v>4083</v>
      </c>
      <c r="D236" s="661" t="s">
        <v>4084</v>
      </c>
      <c r="E236" s="661" t="s">
        <v>4085</v>
      </c>
      <c r="F236" s="664">
        <v>1</v>
      </c>
      <c r="G236" s="664">
        <v>0</v>
      </c>
      <c r="H236" s="677"/>
      <c r="I236" s="664"/>
      <c r="J236" s="664"/>
      <c r="K236" s="677"/>
      <c r="L236" s="664">
        <v>1</v>
      </c>
      <c r="M236" s="665">
        <v>0</v>
      </c>
    </row>
    <row r="237" spans="1:13" ht="14.4" customHeight="1" x14ac:dyDescent="0.3">
      <c r="A237" s="660" t="s">
        <v>2643</v>
      </c>
      <c r="B237" s="661" t="s">
        <v>2506</v>
      </c>
      <c r="C237" s="661" t="s">
        <v>4080</v>
      </c>
      <c r="D237" s="661" t="s">
        <v>4081</v>
      </c>
      <c r="E237" s="661" t="s">
        <v>4082</v>
      </c>
      <c r="F237" s="664">
        <v>1</v>
      </c>
      <c r="G237" s="664">
        <v>0</v>
      </c>
      <c r="H237" s="677"/>
      <c r="I237" s="664"/>
      <c r="J237" s="664"/>
      <c r="K237" s="677"/>
      <c r="L237" s="664">
        <v>1</v>
      </c>
      <c r="M237" s="665">
        <v>0</v>
      </c>
    </row>
    <row r="238" spans="1:13" ht="14.4" customHeight="1" x14ac:dyDescent="0.3">
      <c r="A238" s="660" t="s">
        <v>2643</v>
      </c>
      <c r="B238" s="661" t="s">
        <v>2506</v>
      </c>
      <c r="C238" s="661" t="s">
        <v>3300</v>
      </c>
      <c r="D238" s="661" t="s">
        <v>3301</v>
      </c>
      <c r="E238" s="661" t="s">
        <v>2894</v>
      </c>
      <c r="F238" s="664">
        <v>4</v>
      </c>
      <c r="G238" s="664">
        <v>1257.3599999999999</v>
      </c>
      <c r="H238" s="677">
        <v>1</v>
      </c>
      <c r="I238" s="664"/>
      <c r="J238" s="664"/>
      <c r="K238" s="677">
        <v>0</v>
      </c>
      <c r="L238" s="664">
        <v>4</v>
      </c>
      <c r="M238" s="665">
        <v>1257.3599999999999</v>
      </c>
    </row>
    <row r="239" spans="1:13" ht="14.4" customHeight="1" x14ac:dyDescent="0.3">
      <c r="A239" s="660" t="s">
        <v>2643</v>
      </c>
      <c r="B239" s="661" t="s">
        <v>2506</v>
      </c>
      <c r="C239" s="661" t="s">
        <v>4086</v>
      </c>
      <c r="D239" s="661" t="s">
        <v>4076</v>
      </c>
      <c r="E239" s="661" t="s">
        <v>4087</v>
      </c>
      <c r="F239" s="664">
        <v>1</v>
      </c>
      <c r="G239" s="664">
        <v>0</v>
      </c>
      <c r="H239" s="677"/>
      <c r="I239" s="664"/>
      <c r="J239" s="664"/>
      <c r="K239" s="677"/>
      <c r="L239" s="664">
        <v>1</v>
      </c>
      <c r="M239" s="665">
        <v>0</v>
      </c>
    </row>
    <row r="240" spans="1:13" ht="14.4" customHeight="1" x14ac:dyDescent="0.3">
      <c r="A240" s="660" t="s">
        <v>2644</v>
      </c>
      <c r="B240" s="661" t="s">
        <v>2464</v>
      </c>
      <c r="C240" s="661" t="s">
        <v>1173</v>
      </c>
      <c r="D240" s="661" t="s">
        <v>1078</v>
      </c>
      <c r="E240" s="661" t="s">
        <v>1174</v>
      </c>
      <c r="F240" s="664"/>
      <c r="G240" s="664"/>
      <c r="H240" s="677">
        <v>0</v>
      </c>
      <c r="I240" s="664">
        <v>32</v>
      </c>
      <c r="J240" s="664">
        <v>20009.279999999995</v>
      </c>
      <c r="K240" s="677">
        <v>1</v>
      </c>
      <c r="L240" s="664">
        <v>32</v>
      </c>
      <c r="M240" s="665">
        <v>20009.279999999995</v>
      </c>
    </row>
    <row r="241" spans="1:13" ht="14.4" customHeight="1" x14ac:dyDescent="0.3">
      <c r="A241" s="660" t="s">
        <v>2644</v>
      </c>
      <c r="B241" s="661" t="s">
        <v>2464</v>
      </c>
      <c r="C241" s="661" t="s">
        <v>1077</v>
      </c>
      <c r="D241" s="661" t="s">
        <v>1078</v>
      </c>
      <c r="E241" s="661" t="s">
        <v>1079</v>
      </c>
      <c r="F241" s="664"/>
      <c r="G241" s="664"/>
      <c r="H241" s="677">
        <v>0</v>
      </c>
      <c r="I241" s="664">
        <v>88</v>
      </c>
      <c r="J241" s="664">
        <v>82537.839999999982</v>
      </c>
      <c r="K241" s="677">
        <v>1</v>
      </c>
      <c r="L241" s="664">
        <v>88</v>
      </c>
      <c r="M241" s="665">
        <v>82537.839999999982</v>
      </c>
    </row>
    <row r="242" spans="1:13" ht="14.4" customHeight="1" x14ac:dyDescent="0.3">
      <c r="A242" s="660" t="s">
        <v>2644</v>
      </c>
      <c r="B242" s="661" t="s">
        <v>2464</v>
      </c>
      <c r="C242" s="661" t="s">
        <v>1081</v>
      </c>
      <c r="D242" s="661" t="s">
        <v>1078</v>
      </c>
      <c r="E242" s="661" t="s">
        <v>1082</v>
      </c>
      <c r="F242" s="664"/>
      <c r="G242" s="664"/>
      <c r="H242" s="677">
        <v>0</v>
      </c>
      <c r="I242" s="664">
        <v>1</v>
      </c>
      <c r="J242" s="664">
        <v>1166.47</v>
      </c>
      <c r="K242" s="677">
        <v>1</v>
      </c>
      <c r="L242" s="664">
        <v>1</v>
      </c>
      <c r="M242" s="665">
        <v>1166.47</v>
      </c>
    </row>
    <row r="243" spans="1:13" ht="14.4" customHeight="1" x14ac:dyDescent="0.3">
      <c r="A243" s="660" t="s">
        <v>2644</v>
      </c>
      <c r="B243" s="661" t="s">
        <v>2464</v>
      </c>
      <c r="C243" s="661" t="s">
        <v>1115</v>
      </c>
      <c r="D243" s="661" t="s">
        <v>1116</v>
      </c>
      <c r="E243" s="661" t="s">
        <v>1079</v>
      </c>
      <c r="F243" s="664"/>
      <c r="G243" s="664"/>
      <c r="H243" s="677">
        <v>0</v>
      </c>
      <c r="I243" s="664">
        <v>1</v>
      </c>
      <c r="J243" s="664">
        <v>1749.69</v>
      </c>
      <c r="K243" s="677">
        <v>1</v>
      </c>
      <c r="L243" s="664">
        <v>1</v>
      </c>
      <c r="M243" s="665">
        <v>1749.69</v>
      </c>
    </row>
    <row r="244" spans="1:13" ht="14.4" customHeight="1" x14ac:dyDescent="0.3">
      <c r="A244" s="660" t="s">
        <v>2644</v>
      </c>
      <c r="B244" s="661" t="s">
        <v>2490</v>
      </c>
      <c r="C244" s="661" t="s">
        <v>1210</v>
      </c>
      <c r="D244" s="661" t="s">
        <v>2491</v>
      </c>
      <c r="E244" s="661" t="s">
        <v>2492</v>
      </c>
      <c r="F244" s="664"/>
      <c r="G244" s="664"/>
      <c r="H244" s="677">
        <v>0</v>
      </c>
      <c r="I244" s="664">
        <v>3</v>
      </c>
      <c r="J244" s="664">
        <v>470.58000000000004</v>
      </c>
      <c r="K244" s="677">
        <v>1</v>
      </c>
      <c r="L244" s="664">
        <v>3</v>
      </c>
      <c r="M244" s="665">
        <v>470.58000000000004</v>
      </c>
    </row>
    <row r="245" spans="1:13" ht="14.4" customHeight="1" x14ac:dyDescent="0.3">
      <c r="A245" s="660" t="s">
        <v>2644</v>
      </c>
      <c r="B245" s="661" t="s">
        <v>2497</v>
      </c>
      <c r="C245" s="661" t="s">
        <v>1243</v>
      </c>
      <c r="D245" s="661" t="s">
        <v>1244</v>
      </c>
      <c r="E245" s="661" t="s">
        <v>1578</v>
      </c>
      <c r="F245" s="664"/>
      <c r="G245" s="664"/>
      <c r="H245" s="677">
        <v>0</v>
      </c>
      <c r="I245" s="664">
        <v>32</v>
      </c>
      <c r="J245" s="664">
        <v>5811.7399999999989</v>
      </c>
      <c r="K245" s="677">
        <v>1</v>
      </c>
      <c r="L245" s="664">
        <v>32</v>
      </c>
      <c r="M245" s="665">
        <v>5811.7399999999989</v>
      </c>
    </row>
    <row r="246" spans="1:13" ht="14.4" customHeight="1" x14ac:dyDescent="0.3">
      <c r="A246" s="660" t="s">
        <v>2644</v>
      </c>
      <c r="B246" s="661" t="s">
        <v>2546</v>
      </c>
      <c r="C246" s="661" t="s">
        <v>2998</v>
      </c>
      <c r="D246" s="661" t="s">
        <v>1548</v>
      </c>
      <c r="E246" s="661" t="s">
        <v>2999</v>
      </c>
      <c r="F246" s="664"/>
      <c r="G246" s="664"/>
      <c r="H246" s="677">
        <v>0</v>
      </c>
      <c r="I246" s="664">
        <v>6</v>
      </c>
      <c r="J246" s="664">
        <v>919.24</v>
      </c>
      <c r="K246" s="677">
        <v>1</v>
      </c>
      <c r="L246" s="664">
        <v>6</v>
      </c>
      <c r="M246" s="665">
        <v>919.24</v>
      </c>
    </row>
    <row r="247" spans="1:13" ht="14.4" customHeight="1" x14ac:dyDescent="0.3">
      <c r="A247" s="660" t="s">
        <v>2644</v>
      </c>
      <c r="B247" s="661" t="s">
        <v>2546</v>
      </c>
      <c r="C247" s="661" t="s">
        <v>3154</v>
      </c>
      <c r="D247" s="661" t="s">
        <v>1548</v>
      </c>
      <c r="E247" s="661" t="s">
        <v>3155</v>
      </c>
      <c r="F247" s="664"/>
      <c r="G247" s="664"/>
      <c r="H247" s="677">
        <v>0</v>
      </c>
      <c r="I247" s="664">
        <v>19</v>
      </c>
      <c r="J247" s="664">
        <v>6085.8300000000008</v>
      </c>
      <c r="K247" s="677">
        <v>1</v>
      </c>
      <c r="L247" s="664">
        <v>19</v>
      </c>
      <c r="M247" s="665">
        <v>6085.8300000000008</v>
      </c>
    </row>
    <row r="248" spans="1:13" ht="14.4" customHeight="1" x14ac:dyDescent="0.3">
      <c r="A248" s="660" t="s">
        <v>2644</v>
      </c>
      <c r="B248" s="661" t="s">
        <v>2504</v>
      </c>
      <c r="C248" s="661" t="s">
        <v>1155</v>
      </c>
      <c r="D248" s="661" t="s">
        <v>612</v>
      </c>
      <c r="E248" s="661" t="s">
        <v>2505</v>
      </c>
      <c r="F248" s="664"/>
      <c r="G248" s="664"/>
      <c r="H248" s="677">
        <v>0</v>
      </c>
      <c r="I248" s="664">
        <v>4</v>
      </c>
      <c r="J248" s="664">
        <v>174.71</v>
      </c>
      <c r="K248" s="677">
        <v>1</v>
      </c>
      <c r="L248" s="664">
        <v>4</v>
      </c>
      <c r="M248" s="665">
        <v>174.71</v>
      </c>
    </row>
    <row r="249" spans="1:13" ht="14.4" customHeight="1" x14ac:dyDescent="0.3">
      <c r="A249" s="660" t="s">
        <v>2644</v>
      </c>
      <c r="B249" s="661" t="s">
        <v>2504</v>
      </c>
      <c r="C249" s="661" t="s">
        <v>1064</v>
      </c>
      <c r="D249" s="661" t="s">
        <v>612</v>
      </c>
      <c r="E249" s="661" t="s">
        <v>613</v>
      </c>
      <c r="F249" s="664"/>
      <c r="G249" s="664"/>
      <c r="H249" s="677">
        <v>0</v>
      </c>
      <c r="I249" s="664">
        <v>115</v>
      </c>
      <c r="J249" s="664">
        <v>8843</v>
      </c>
      <c r="K249" s="677">
        <v>1</v>
      </c>
      <c r="L249" s="664">
        <v>115</v>
      </c>
      <c r="M249" s="665">
        <v>8843</v>
      </c>
    </row>
    <row r="250" spans="1:13" ht="14.4" customHeight="1" x14ac:dyDescent="0.3">
      <c r="A250" s="660" t="s">
        <v>2644</v>
      </c>
      <c r="B250" s="661" t="s">
        <v>2504</v>
      </c>
      <c r="C250" s="661" t="s">
        <v>3002</v>
      </c>
      <c r="D250" s="661" t="s">
        <v>612</v>
      </c>
      <c r="E250" s="661" t="s">
        <v>3003</v>
      </c>
      <c r="F250" s="664"/>
      <c r="G250" s="664"/>
      <c r="H250" s="677">
        <v>0</v>
      </c>
      <c r="I250" s="664">
        <v>22</v>
      </c>
      <c r="J250" s="664">
        <v>3285.42</v>
      </c>
      <c r="K250" s="677">
        <v>1</v>
      </c>
      <c r="L250" s="664">
        <v>22</v>
      </c>
      <c r="M250" s="665">
        <v>3285.42</v>
      </c>
    </row>
    <row r="251" spans="1:13" ht="14.4" customHeight="1" x14ac:dyDescent="0.3">
      <c r="A251" s="660" t="s">
        <v>2644</v>
      </c>
      <c r="B251" s="661" t="s">
        <v>2504</v>
      </c>
      <c r="C251" s="661" t="s">
        <v>3650</v>
      </c>
      <c r="D251" s="661" t="s">
        <v>3651</v>
      </c>
      <c r="E251" s="661" t="s">
        <v>3652</v>
      </c>
      <c r="F251" s="664">
        <v>4</v>
      </c>
      <c r="G251" s="664">
        <v>294.5</v>
      </c>
      <c r="H251" s="677">
        <v>1</v>
      </c>
      <c r="I251" s="664"/>
      <c r="J251" s="664"/>
      <c r="K251" s="677">
        <v>0</v>
      </c>
      <c r="L251" s="664">
        <v>4</v>
      </c>
      <c r="M251" s="665">
        <v>294.5</v>
      </c>
    </row>
    <row r="252" spans="1:13" ht="14.4" customHeight="1" x14ac:dyDescent="0.3">
      <c r="A252" s="660" t="s">
        <v>2644</v>
      </c>
      <c r="B252" s="661" t="s">
        <v>4364</v>
      </c>
      <c r="C252" s="661" t="s">
        <v>4146</v>
      </c>
      <c r="D252" s="661" t="s">
        <v>4147</v>
      </c>
      <c r="E252" s="661" t="s">
        <v>3139</v>
      </c>
      <c r="F252" s="664"/>
      <c r="G252" s="664"/>
      <c r="H252" s="677">
        <v>0</v>
      </c>
      <c r="I252" s="664">
        <v>2</v>
      </c>
      <c r="J252" s="664">
        <v>1295.54</v>
      </c>
      <c r="K252" s="677">
        <v>1</v>
      </c>
      <c r="L252" s="664">
        <v>2</v>
      </c>
      <c r="M252" s="665">
        <v>1295.54</v>
      </c>
    </row>
    <row r="253" spans="1:13" ht="14.4" customHeight="1" x14ac:dyDescent="0.3">
      <c r="A253" s="660" t="s">
        <v>2644</v>
      </c>
      <c r="B253" s="661" t="s">
        <v>2506</v>
      </c>
      <c r="C253" s="661" t="s">
        <v>2773</v>
      </c>
      <c r="D253" s="661" t="s">
        <v>2774</v>
      </c>
      <c r="E253" s="661" t="s">
        <v>2775</v>
      </c>
      <c r="F253" s="664"/>
      <c r="G253" s="664"/>
      <c r="H253" s="677">
        <v>0</v>
      </c>
      <c r="I253" s="664">
        <v>6</v>
      </c>
      <c r="J253" s="664">
        <v>196.44</v>
      </c>
      <c r="K253" s="677">
        <v>1</v>
      </c>
      <c r="L253" s="664">
        <v>6</v>
      </c>
      <c r="M253" s="665">
        <v>196.44</v>
      </c>
    </row>
    <row r="254" spans="1:13" ht="14.4" customHeight="1" x14ac:dyDescent="0.3">
      <c r="A254" s="660" t="s">
        <v>2644</v>
      </c>
      <c r="B254" s="661" t="s">
        <v>2506</v>
      </c>
      <c r="C254" s="661" t="s">
        <v>4176</v>
      </c>
      <c r="D254" s="661" t="s">
        <v>4177</v>
      </c>
      <c r="E254" s="661" t="s">
        <v>2567</v>
      </c>
      <c r="F254" s="664"/>
      <c r="G254" s="664"/>
      <c r="H254" s="677">
        <v>0</v>
      </c>
      <c r="I254" s="664">
        <v>1</v>
      </c>
      <c r="J254" s="664">
        <v>196.46</v>
      </c>
      <c r="K254" s="677">
        <v>1</v>
      </c>
      <c r="L254" s="664">
        <v>1</v>
      </c>
      <c r="M254" s="665">
        <v>196.46</v>
      </c>
    </row>
    <row r="255" spans="1:13" ht="14.4" customHeight="1" x14ac:dyDescent="0.3">
      <c r="A255" s="660" t="s">
        <v>2644</v>
      </c>
      <c r="B255" s="661" t="s">
        <v>2506</v>
      </c>
      <c r="C255" s="661" t="s">
        <v>1525</v>
      </c>
      <c r="D255" s="661" t="s">
        <v>1112</v>
      </c>
      <c r="E255" s="661" t="s">
        <v>2548</v>
      </c>
      <c r="F255" s="664"/>
      <c r="G255" s="664"/>
      <c r="H255" s="677">
        <v>0</v>
      </c>
      <c r="I255" s="664">
        <v>1</v>
      </c>
      <c r="J255" s="664">
        <v>32.74</v>
      </c>
      <c r="K255" s="677">
        <v>1</v>
      </c>
      <c r="L255" s="664">
        <v>1</v>
      </c>
      <c r="M255" s="665">
        <v>32.74</v>
      </c>
    </row>
    <row r="256" spans="1:13" ht="14.4" customHeight="1" x14ac:dyDescent="0.3">
      <c r="A256" s="660" t="s">
        <v>2644</v>
      </c>
      <c r="B256" s="661" t="s">
        <v>2506</v>
      </c>
      <c r="C256" s="661" t="s">
        <v>1111</v>
      </c>
      <c r="D256" s="661" t="s">
        <v>1112</v>
      </c>
      <c r="E256" s="661" t="s">
        <v>2507</v>
      </c>
      <c r="F256" s="664"/>
      <c r="G256" s="664"/>
      <c r="H256" s="677">
        <v>0</v>
      </c>
      <c r="I256" s="664">
        <v>1</v>
      </c>
      <c r="J256" s="664">
        <v>98.23</v>
      </c>
      <c r="K256" s="677">
        <v>1</v>
      </c>
      <c r="L256" s="664">
        <v>1</v>
      </c>
      <c r="M256" s="665">
        <v>98.23</v>
      </c>
    </row>
    <row r="257" spans="1:13" ht="14.4" customHeight="1" x14ac:dyDescent="0.3">
      <c r="A257" s="660" t="s">
        <v>2644</v>
      </c>
      <c r="B257" s="661" t="s">
        <v>2506</v>
      </c>
      <c r="C257" s="661" t="s">
        <v>2893</v>
      </c>
      <c r="D257" s="661" t="s">
        <v>2774</v>
      </c>
      <c r="E257" s="661" t="s">
        <v>2894</v>
      </c>
      <c r="F257" s="664"/>
      <c r="G257" s="664"/>
      <c r="H257" s="677">
        <v>0</v>
      </c>
      <c r="I257" s="664">
        <v>5</v>
      </c>
      <c r="J257" s="664">
        <v>1571.6999999999998</v>
      </c>
      <c r="K257" s="677">
        <v>1</v>
      </c>
      <c r="L257" s="664">
        <v>5</v>
      </c>
      <c r="M257" s="665">
        <v>1571.6999999999998</v>
      </c>
    </row>
    <row r="258" spans="1:13" ht="14.4" customHeight="1" x14ac:dyDescent="0.3">
      <c r="A258" s="660" t="s">
        <v>2644</v>
      </c>
      <c r="B258" s="661" t="s">
        <v>2549</v>
      </c>
      <c r="C258" s="661" t="s">
        <v>4163</v>
      </c>
      <c r="D258" s="661" t="s">
        <v>1508</v>
      </c>
      <c r="E258" s="661" t="s">
        <v>4164</v>
      </c>
      <c r="F258" s="664"/>
      <c r="G258" s="664"/>
      <c r="H258" s="677">
        <v>0</v>
      </c>
      <c r="I258" s="664">
        <v>1</v>
      </c>
      <c r="J258" s="664">
        <v>1793.46</v>
      </c>
      <c r="K258" s="677">
        <v>1</v>
      </c>
      <c r="L258" s="664">
        <v>1</v>
      </c>
      <c r="M258" s="665">
        <v>1793.46</v>
      </c>
    </row>
    <row r="259" spans="1:13" ht="14.4" customHeight="1" x14ac:dyDescent="0.3">
      <c r="A259" s="660" t="s">
        <v>2645</v>
      </c>
      <c r="B259" s="661" t="s">
        <v>2464</v>
      </c>
      <c r="C259" s="661" t="s">
        <v>1170</v>
      </c>
      <c r="D259" s="661" t="s">
        <v>1078</v>
      </c>
      <c r="E259" s="661" t="s">
        <v>1171</v>
      </c>
      <c r="F259" s="664"/>
      <c r="G259" s="664"/>
      <c r="H259" s="677">
        <v>0</v>
      </c>
      <c r="I259" s="664">
        <v>1</v>
      </c>
      <c r="J259" s="664">
        <v>468.96</v>
      </c>
      <c r="K259" s="677">
        <v>1</v>
      </c>
      <c r="L259" s="664">
        <v>1</v>
      </c>
      <c r="M259" s="665">
        <v>468.96</v>
      </c>
    </row>
    <row r="260" spans="1:13" ht="14.4" customHeight="1" x14ac:dyDescent="0.3">
      <c r="A260" s="660" t="s">
        <v>2645</v>
      </c>
      <c r="B260" s="661" t="s">
        <v>2464</v>
      </c>
      <c r="C260" s="661" t="s">
        <v>1173</v>
      </c>
      <c r="D260" s="661" t="s">
        <v>1078</v>
      </c>
      <c r="E260" s="661" t="s">
        <v>1174</v>
      </c>
      <c r="F260" s="664"/>
      <c r="G260" s="664"/>
      <c r="H260" s="677">
        <v>0</v>
      </c>
      <c r="I260" s="664">
        <v>9</v>
      </c>
      <c r="J260" s="664">
        <v>5627.61</v>
      </c>
      <c r="K260" s="677">
        <v>1</v>
      </c>
      <c r="L260" s="664">
        <v>9</v>
      </c>
      <c r="M260" s="665">
        <v>5627.61</v>
      </c>
    </row>
    <row r="261" spans="1:13" ht="14.4" customHeight="1" x14ac:dyDescent="0.3">
      <c r="A261" s="660" t="s">
        <v>2645</v>
      </c>
      <c r="B261" s="661" t="s">
        <v>2464</v>
      </c>
      <c r="C261" s="661" t="s">
        <v>1077</v>
      </c>
      <c r="D261" s="661" t="s">
        <v>1078</v>
      </c>
      <c r="E261" s="661" t="s">
        <v>1079</v>
      </c>
      <c r="F261" s="664"/>
      <c r="G261" s="664"/>
      <c r="H261" s="677">
        <v>0</v>
      </c>
      <c r="I261" s="664">
        <v>30</v>
      </c>
      <c r="J261" s="664">
        <v>28137.9</v>
      </c>
      <c r="K261" s="677">
        <v>1</v>
      </c>
      <c r="L261" s="664">
        <v>30</v>
      </c>
      <c r="M261" s="665">
        <v>28137.9</v>
      </c>
    </row>
    <row r="262" spans="1:13" ht="14.4" customHeight="1" x14ac:dyDescent="0.3">
      <c r="A262" s="660" t="s">
        <v>2645</v>
      </c>
      <c r="B262" s="661" t="s">
        <v>2464</v>
      </c>
      <c r="C262" s="661" t="s">
        <v>1081</v>
      </c>
      <c r="D262" s="661" t="s">
        <v>1078</v>
      </c>
      <c r="E262" s="661" t="s">
        <v>1082</v>
      </c>
      <c r="F262" s="664"/>
      <c r="G262" s="664"/>
      <c r="H262" s="677">
        <v>0</v>
      </c>
      <c r="I262" s="664">
        <v>3</v>
      </c>
      <c r="J262" s="664">
        <v>3499.41</v>
      </c>
      <c r="K262" s="677">
        <v>1</v>
      </c>
      <c r="L262" s="664">
        <v>3</v>
      </c>
      <c r="M262" s="665">
        <v>3499.41</v>
      </c>
    </row>
    <row r="263" spans="1:13" ht="14.4" customHeight="1" x14ac:dyDescent="0.3">
      <c r="A263" s="660" t="s">
        <v>2645</v>
      </c>
      <c r="B263" s="661" t="s">
        <v>2485</v>
      </c>
      <c r="C263" s="661" t="s">
        <v>1092</v>
      </c>
      <c r="D263" s="661" t="s">
        <v>1093</v>
      </c>
      <c r="E263" s="661" t="s">
        <v>2486</v>
      </c>
      <c r="F263" s="664"/>
      <c r="G263" s="664"/>
      <c r="H263" s="677">
        <v>0</v>
      </c>
      <c r="I263" s="664">
        <v>1</v>
      </c>
      <c r="J263" s="664">
        <v>38.130000000000003</v>
      </c>
      <c r="K263" s="677">
        <v>1</v>
      </c>
      <c r="L263" s="664">
        <v>1</v>
      </c>
      <c r="M263" s="665">
        <v>38.130000000000003</v>
      </c>
    </row>
    <row r="264" spans="1:13" ht="14.4" customHeight="1" x14ac:dyDescent="0.3">
      <c r="A264" s="660" t="s">
        <v>2645</v>
      </c>
      <c r="B264" s="661" t="s">
        <v>2490</v>
      </c>
      <c r="C264" s="661" t="s">
        <v>1210</v>
      </c>
      <c r="D264" s="661" t="s">
        <v>2491</v>
      </c>
      <c r="E264" s="661" t="s">
        <v>2492</v>
      </c>
      <c r="F264" s="664"/>
      <c r="G264" s="664"/>
      <c r="H264" s="677">
        <v>0</v>
      </c>
      <c r="I264" s="664">
        <v>24</v>
      </c>
      <c r="J264" s="664">
        <v>5352.6900000000005</v>
      </c>
      <c r="K264" s="677">
        <v>1</v>
      </c>
      <c r="L264" s="664">
        <v>24</v>
      </c>
      <c r="M264" s="665">
        <v>5352.6900000000005</v>
      </c>
    </row>
    <row r="265" spans="1:13" ht="14.4" customHeight="1" x14ac:dyDescent="0.3">
      <c r="A265" s="660" t="s">
        <v>2645</v>
      </c>
      <c r="B265" s="661" t="s">
        <v>2497</v>
      </c>
      <c r="C265" s="661" t="s">
        <v>1243</v>
      </c>
      <c r="D265" s="661" t="s">
        <v>1244</v>
      </c>
      <c r="E265" s="661" t="s">
        <v>1578</v>
      </c>
      <c r="F265" s="664"/>
      <c r="G265" s="664"/>
      <c r="H265" s="677">
        <v>0</v>
      </c>
      <c r="I265" s="664">
        <v>40</v>
      </c>
      <c r="J265" s="664">
        <v>7344.9999999999991</v>
      </c>
      <c r="K265" s="677">
        <v>1</v>
      </c>
      <c r="L265" s="664">
        <v>40</v>
      </c>
      <c r="M265" s="665">
        <v>7344.9999999999991</v>
      </c>
    </row>
    <row r="266" spans="1:13" ht="14.4" customHeight="1" x14ac:dyDescent="0.3">
      <c r="A266" s="660" t="s">
        <v>2645</v>
      </c>
      <c r="B266" s="661" t="s">
        <v>4366</v>
      </c>
      <c r="C266" s="661" t="s">
        <v>3360</v>
      </c>
      <c r="D266" s="661" t="s">
        <v>3361</v>
      </c>
      <c r="E266" s="661" t="s">
        <v>3362</v>
      </c>
      <c r="F266" s="664"/>
      <c r="G266" s="664"/>
      <c r="H266" s="677">
        <v>0</v>
      </c>
      <c r="I266" s="664">
        <v>2</v>
      </c>
      <c r="J266" s="664">
        <v>444.5</v>
      </c>
      <c r="K266" s="677">
        <v>1</v>
      </c>
      <c r="L266" s="664">
        <v>2</v>
      </c>
      <c r="M266" s="665">
        <v>444.5</v>
      </c>
    </row>
    <row r="267" spans="1:13" ht="14.4" customHeight="1" x14ac:dyDescent="0.3">
      <c r="A267" s="660" t="s">
        <v>2645</v>
      </c>
      <c r="B267" s="661" t="s">
        <v>4366</v>
      </c>
      <c r="C267" s="661" t="s">
        <v>3363</v>
      </c>
      <c r="D267" s="661" t="s">
        <v>3361</v>
      </c>
      <c r="E267" s="661" t="s">
        <v>3364</v>
      </c>
      <c r="F267" s="664"/>
      <c r="G267" s="664"/>
      <c r="H267" s="677"/>
      <c r="I267" s="664">
        <v>2</v>
      </c>
      <c r="J267" s="664">
        <v>0</v>
      </c>
      <c r="K267" s="677"/>
      <c r="L267" s="664">
        <v>2</v>
      </c>
      <c r="M267" s="665">
        <v>0</v>
      </c>
    </row>
    <row r="268" spans="1:13" ht="14.4" customHeight="1" x14ac:dyDescent="0.3">
      <c r="A268" s="660" t="s">
        <v>2645</v>
      </c>
      <c r="B268" s="661" t="s">
        <v>2500</v>
      </c>
      <c r="C268" s="661" t="s">
        <v>1258</v>
      </c>
      <c r="D268" s="661" t="s">
        <v>1259</v>
      </c>
      <c r="E268" s="661" t="s">
        <v>1260</v>
      </c>
      <c r="F268" s="664"/>
      <c r="G268" s="664"/>
      <c r="H268" s="677">
        <v>0</v>
      </c>
      <c r="I268" s="664">
        <v>7</v>
      </c>
      <c r="J268" s="664">
        <v>1078.07</v>
      </c>
      <c r="K268" s="677">
        <v>1</v>
      </c>
      <c r="L268" s="664">
        <v>7</v>
      </c>
      <c r="M268" s="665">
        <v>1078.07</v>
      </c>
    </row>
    <row r="269" spans="1:13" ht="14.4" customHeight="1" x14ac:dyDescent="0.3">
      <c r="A269" s="660" t="s">
        <v>2645</v>
      </c>
      <c r="B269" s="661" t="s">
        <v>2503</v>
      </c>
      <c r="C269" s="661" t="s">
        <v>1247</v>
      </c>
      <c r="D269" s="661" t="s">
        <v>1248</v>
      </c>
      <c r="E269" s="661" t="s">
        <v>1578</v>
      </c>
      <c r="F269" s="664"/>
      <c r="G269" s="664"/>
      <c r="H269" s="677">
        <v>0</v>
      </c>
      <c r="I269" s="664">
        <v>2</v>
      </c>
      <c r="J269" s="664">
        <v>139.72</v>
      </c>
      <c r="K269" s="677">
        <v>1</v>
      </c>
      <c r="L269" s="664">
        <v>2</v>
      </c>
      <c r="M269" s="665">
        <v>139.72</v>
      </c>
    </row>
    <row r="270" spans="1:13" ht="14.4" customHeight="1" x14ac:dyDescent="0.3">
      <c r="A270" s="660" t="s">
        <v>2645</v>
      </c>
      <c r="B270" s="661" t="s">
        <v>2546</v>
      </c>
      <c r="C270" s="661" t="s">
        <v>2998</v>
      </c>
      <c r="D270" s="661" t="s">
        <v>1548</v>
      </c>
      <c r="E270" s="661" t="s">
        <v>2999</v>
      </c>
      <c r="F270" s="664"/>
      <c r="G270" s="664"/>
      <c r="H270" s="677">
        <v>0</v>
      </c>
      <c r="I270" s="664">
        <v>4</v>
      </c>
      <c r="J270" s="664">
        <v>624.74</v>
      </c>
      <c r="K270" s="677">
        <v>1</v>
      </c>
      <c r="L270" s="664">
        <v>4</v>
      </c>
      <c r="M270" s="665">
        <v>624.74</v>
      </c>
    </row>
    <row r="271" spans="1:13" ht="14.4" customHeight="1" x14ac:dyDescent="0.3">
      <c r="A271" s="660" t="s">
        <v>2645</v>
      </c>
      <c r="B271" s="661" t="s">
        <v>2546</v>
      </c>
      <c r="C271" s="661" t="s">
        <v>3154</v>
      </c>
      <c r="D271" s="661" t="s">
        <v>1548</v>
      </c>
      <c r="E271" s="661" t="s">
        <v>3155</v>
      </c>
      <c r="F271" s="664"/>
      <c r="G271" s="664"/>
      <c r="H271" s="677">
        <v>0</v>
      </c>
      <c r="I271" s="664">
        <v>1</v>
      </c>
      <c r="J271" s="664">
        <v>386.51</v>
      </c>
      <c r="K271" s="677">
        <v>1</v>
      </c>
      <c r="L271" s="664">
        <v>1</v>
      </c>
      <c r="M271" s="665">
        <v>386.51</v>
      </c>
    </row>
    <row r="272" spans="1:13" ht="14.4" customHeight="1" x14ac:dyDescent="0.3">
      <c r="A272" s="660" t="s">
        <v>2645</v>
      </c>
      <c r="B272" s="661" t="s">
        <v>2546</v>
      </c>
      <c r="C272" s="661" t="s">
        <v>4237</v>
      </c>
      <c r="D272" s="661" t="s">
        <v>1548</v>
      </c>
      <c r="E272" s="661" t="s">
        <v>3280</v>
      </c>
      <c r="F272" s="664"/>
      <c r="G272" s="664"/>
      <c r="H272" s="677"/>
      <c r="I272" s="664">
        <v>1</v>
      </c>
      <c r="J272" s="664">
        <v>0</v>
      </c>
      <c r="K272" s="677"/>
      <c r="L272" s="664">
        <v>1</v>
      </c>
      <c r="M272" s="665">
        <v>0</v>
      </c>
    </row>
    <row r="273" spans="1:13" ht="14.4" customHeight="1" x14ac:dyDescent="0.3">
      <c r="A273" s="660" t="s">
        <v>2645</v>
      </c>
      <c r="B273" s="661" t="s">
        <v>2546</v>
      </c>
      <c r="C273" s="661" t="s">
        <v>1547</v>
      </c>
      <c r="D273" s="661" t="s">
        <v>1548</v>
      </c>
      <c r="E273" s="661" t="s">
        <v>2547</v>
      </c>
      <c r="F273" s="664"/>
      <c r="G273" s="664"/>
      <c r="H273" s="677">
        <v>0</v>
      </c>
      <c r="I273" s="664">
        <v>14</v>
      </c>
      <c r="J273" s="664">
        <v>1692.9700000000003</v>
      </c>
      <c r="K273" s="677">
        <v>1</v>
      </c>
      <c r="L273" s="664">
        <v>14</v>
      </c>
      <c r="M273" s="665">
        <v>1692.9700000000003</v>
      </c>
    </row>
    <row r="274" spans="1:13" ht="14.4" customHeight="1" x14ac:dyDescent="0.3">
      <c r="A274" s="660" t="s">
        <v>2645</v>
      </c>
      <c r="B274" s="661" t="s">
        <v>2504</v>
      </c>
      <c r="C274" s="661" t="s">
        <v>1064</v>
      </c>
      <c r="D274" s="661" t="s">
        <v>612</v>
      </c>
      <c r="E274" s="661" t="s">
        <v>613</v>
      </c>
      <c r="F274" s="664"/>
      <c r="G274" s="664"/>
      <c r="H274" s="677">
        <v>0</v>
      </c>
      <c r="I274" s="664">
        <v>17</v>
      </c>
      <c r="J274" s="664">
        <v>1383.1499999999999</v>
      </c>
      <c r="K274" s="677">
        <v>1</v>
      </c>
      <c r="L274" s="664">
        <v>17</v>
      </c>
      <c r="M274" s="665">
        <v>1383.1499999999999</v>
      </c>
    </row>
    <row r="275" spans="1:13" ht="14.4" customHeight="1" x14ac:dyDescent="0.3">
      <c r="A275" s="660" t="s">
        <v>2645</v>
      </c>
      <c r="B275" s="661" t="s">
        <v>2504</v>
      </c>
      <c r="C275" s="661" t="s">
        <v>3002</v>
      </c>
      <c r="D275" s="661" t="s">
        <v>612</v>
      </c>
      <c r="E275" s="661" t="s">
        <v>3003</v>
      </c>
      <c r="F275" s="664"/>
      <c r="G275" s="664"/>
      <c r="H275" s="677">
        <v>0</v>
      </c>
      <c r="I275" s="664">
        <v>3</v>
      </c>
      <c r="J275" s="664">
        <v>579.78</v>
      </c>
      <c r="K275" s="677">
        <v>1</v>
      </c>
      <c r="L275" s="664">
        <v>3</v>
      </c>
      <c r="M275" s="665">
        <v>579.78</v>
      </c>
    </row>
    <row r="276" spans="1:13" ht="14.4" customHeight="1" x14ac:dyDescent="0.3">
      <c r="A276" s="660" t="s">
        <v>2645</v>
      </c>
      <c r="B276" s="661" t="s">
        <v>2506</v>
      </c>
      <c r="C276" s="661" t="s">
        <v>2773</v>
      </c>
      <c r="D276" s="661" t="s">
        <v>2774</v>
      </c>
      <c r="E276" s="661" t="s">
        <v>2775</v>
      </c>
      <c r="F276" s="664"/>
      <c r="G276" s="664"/>
      <c r="H276" s="677">
        <v>0</v>
      </c>
      <c r="I276" s="664">
        <v>1</v>
      </c>
      <c r="J276" s="664">
        <v>32.74</v>
      </c>
      <c r="K276" s="677">
        <v>1</v>
      </c>
      <c r="L276" s="664">
        <v>1</v>
      </c>
      <c r="M276" s="665">
        <v>32.74</v>
      </c>
    </row>
    <row r="277" spans="1:13" ht="14.4" customHeight="1" x14ac:dyDescent="0.3">
      <c r="A277" s="660" t="s">
        <v>2645</v>
      </c>
      <c r="B277" s="661" t="s">
        <v>2506</v>
      </c>
      <c r="C277" s="661" t="s">
        <v>1514</v>
      </c>
      <c r="D277" s="661" t="s">
        <v>1515</v>
      </c>
      <c r="E277" s="661" t="s">
        <v>1516</v>
      </c>
      <c r="F277" s="664"/>
      <c r="G277" s="664"/>
      <c r="H277" s="677">
        <v>0</v>
      </c>
      <c r="I277" s="664">
        <v>7</v>
      </c>
      <c r="J277" s="664">
        <v>229.18</v>
      </c>
      <c r="K277" s="677">
        <v>1</v>
      </c>
      <c r="L277" s="664">
        <v>7</v>
      </c>
      <c r="M277" s="665">
        <v>229.18</v>
      </c>
    </row>
    <row r="278" spans="1:13" ht="14.4" customHeight="1" x14ac:dyDescent="0.3">
      <c r="A278" s="660" t="s">
        <v>2645</v>
      </c>
      <c r="B278" s="661" t="s">
        <v>2506</v>
      </c>
      <c r="C278" s="661" t="s">
        <v>2714</v>
      </c>
      <c r="D278" s="661" t="s">
        <v>2715</v>
      </c>
      <c r="E278" s="661" t="s">
        <v>2716</v>
      </c>
      <c r="F278" s="664"/>
      <c r="G278" s="664"/>
      <c r="H278" s="677">
        <v>0</v>
      </c>
      <c r="I278" s="664">
        <v>1</v>
      </c>
      <c r="J278" s="664">
        <v>147.36000000000001</v>
      </c>
      <c r="K278" s="677">
        <v>1</v>
      </c>
      <c r="L278" s="664">
        <v>1</v>
      </c>
      <c r="M278" s="665">
        <v>147.36000000000001</v>
      </c>
    </row>
    <row r="279" spans="1:13" ht="14.4" customHeight="1" x14ac:dyDescent="0.3">
      <c r="A279" s="660" t="s">
        <v>2645</v>
      </c>
      <c r="B279" s="661" t="s">
        <v>2506</v>
      </c>
      <c r="C279" s="661" t="s">
        <v>3446</v>
      </c>
      <c r="D279" s="661" t="s">
        <v>3301</v>
      </c>
      <c r="E279" s="661" t="s">
        <v>2894</v>
      </c>
      <c r="F279" s="664">
        <v>1</v>
      </c>
      <c r="G279" s="664">
        <v>314.33999999999997</v>
      </c>
      <c r="H279" s="677">
        <v>1</v>
      </c>
      <c r="I279" s="664"/>
      <c r="J279" s="664"/>
      <c r="K279" s="677">
        <v>0</v>
      </c>
      <c r="L279" s="664">
        <v>1</v>
      </c>
      <c r="M279" s="665">
        <v>314.33999999999997</v>
      </c>
    </row>
    <row r="280" spans="1:13" ht="14.4" customHeight="1" x14ac:dyDescent="0.3">
      <c r="A280" s="660" t="s">
        <v>2645</v>
      </c>
      <c r="B280" s="661" t="s">
        <v>2506</v>
      </c>
      <c r="C280" s="661" t="s">
        <v>1525</v>
      </c>
      <c r="D280" s="661" t="s">
        <v>1112</v>
      </c>
      <c r="E280" s="661" t="s">
        <v>2548</v>
      </c>
      <c r="F280" s="664"/>
      <c r="G280" s="664"/>
      <c r="H280" s="677">
        <v>0</v>
      </c>
      <c r="I280" s="664">
        <v>2</v>
      </c>
      <c r="J280" s="664">
        <v>65.48</v>
      </c>
      <c r="K280" s="677">
        <v>1</v>
      </c>
      <c r="L280" s="664">
        <v>2</v>
      </c>
      <c r="M280" s="665">
        <v>65.48</v>
      </c>
    </row>
    <row r="281" spans="1:13" ht="14.4" customHeight="1" x14ac:dyDescent="0.3">
      <c r="A281" s="660" t="s">
        <v>2645</v>
      </c>
      <c r="B281" s="661" t="s">
        <v>2506</v>
      </c>
      <c r="C281" s="661" t="s">
        <v>1111</v>
      </c>
      <c r="D281" s="661" t="s">
        <v>1112</v>
      </c>
      <c r="E281" s="661" t="s">
        <v>2507</v>
      </c>
      <c r="F281" s="664"/>
      <c r="G281" s="664"/>
      <c r="H281" s="677">
        <v>0</v>
      </c>
      <c r="I281" s="664">
        <v>4</v>
      </c>
      <c r="J281" s="664">
        <v>392.92</v>
      </c>
      <c r="K281" s="677">
        <v>1</v>
      </c>
      <c r="L281" s="664">
        <v>4</v>
      </c>
      <c r="M281" s="665">
        <v>392.92</v>
      </c>
    </row>
    <row r="282" spans="1:13" ht="14.4" customHeight="1" x14ac:dyDescent="0.3">
      <c r="A282" s="660" t="s">
        <v>2645</v>
      </c>
      <c r="B282" s="661" t="s">
        <v>2506</v>
      </c>
      <c r="C282" s="661" t="s">
        <v>1812</v>
      </c>
      <c r="D282" s="661" t="s">
        <v>1112</v>
      </c>
      <c r="E282" s="661" t="s">
        <v>2582</v>
      </c>
      <c r="F282" s="664"/>
      <c r="G282" s="664"/>
      <c r="H282" s="677">
        <v>0</v>
      </c>
      <c r="I282" s="664">
        <v>1</v>
      </c>
      <c r="J282" s="664">
        <v>163.72999999999999</v>
      </c>
      <c r="K282" s="677">
        <v>1</v>
      </c>
      <c r="L282" s="664">
        <v>1</v>
      </c>
      <c r="M282" s="665">
        <v>163.72999999999999</v>
      </c>
    </row>
    <row r="283" spans="1:13" ht="14.4" customHeight="1" x14ac:dyDescent="0.3">
      <c r="A283" s="660" t="s">
        <v>2645</v>
      </c>
      <c r="B283" s="661" t="s">
        <v>2506</v>
      </c>
      <c r="C283" s="661" t="s">
        <v>2893</v>
      </c>
      <c r="D283" s="661" t="s">
        <v>2774</v>
      </c>
      <c r="E283" s="661" t="s">
        <v>2894</v>
      </c>
      <c r="F283" s="664"/>
      <c r="G283" s="664"/>
      <c r="H283" s="677">
        <v>0</v>
      </c>
      <c r="I283" s="664">
        <v>1</v>
      </c>
      <c r="J283" s="664">
        <v>314.33999999999997</v>
      </c>
      <c r="K283" s="677">
        <v>1</v>
      </c>
      <c r="L283" s="664">
        <v>1</v>
      </c>
      <c r="M283" s="665">
        <v>314.33999999999997</v>
      </c>
    </row>
    <row r="284" spans="1:13" ht="14.4" customHeight="1" x14ac:dyDescent="0.3">
      <c r="A284" s="660" t="s">
        <v>2645</v>
      </c>
      <c r="B284" s="661" t="s">
        <v>2518</v>
      </c>
      <c r="C284" s="661" t="s">
        <v>1158</v>
      </c>
      <c r="D284" s="661" t="s">
        <v>1159</v>
      </c>
      <c r="E284" s="661" t="s">
        <v>2519</v>
      </c>
      <c r="F284" s="664"/>
      <c r="G284" s="664"/>
      <c r="H284" s="677">
        <v>0</v>
      </c>
      <c r="I284" s="664">
        <v>1</v>
      </c>
      <c r="J284" s="664">
        <v>162.13</v>
      </c>
      <c r="K284" s="677">
        <v>1</v>
      </c>
      <c r="L284" s="664">
        <v>1</v>
      </c>
      <c r="M284" s="665">
        <v>162.13</v>
      </c>
    </row>
    <row r="285" spans="1:13" ht="14.4" customHeight="1" x14ac:dyDescent="0.3">
      <c r="A285" s="660" t="s">
        <v>2651</v>
      </c>
      <c r="B285" s="661" t="s">
        <v>2464</v>
      </c>
      <c r="C285" s="661" t="s">
        <v>1173</v>
      </c>
      <c r="D285" s="661" t="s">
        <v>1078</v>
      </c>
      <c r="E285" s="661" t="s">
        <v>1174</v>
      </c>
      <c r="F285" s="664"/>
      <c r="G285" s="664"/>
      <c r="H285" s="677">
        <v>0</v>
      </c>
      <c r="I285" s="664">
        <v>1</v>
      </c>
      <c r="J285" s="664">
        <v>625.29</v>
      </c>
      <c r="K285" s="677">
        <v>1</v>
      </c>
      <c r="L285" s="664">
        <v>1</v>
      </c>
      <c r="M285" s="665">
        <v>625.29</v>
      </c>
    </row>
    <row r="286" spans="1:13" ht="14.4" customHeight="1" x14ac:dyDescent="0.3">
      <c r="A286" s="660" t="s">
        <v>2651</v>
      </c>
      <c r="B286" s="661" t="s">
        <v>2464</v>
      </c>
      <c r="C286" s="661" t="s">
        <v>2864</v>
      </c>
      <c r="D286" s="661" t="s">
        <v>1078</v>
      </c>
      <c r="E286" s="661" t="s">
        <v>2865</v>
      </c>
      <c r="F286" s="664"/>
      <c r="G286" s="664"/>
      <c r="H286" s="677">
        <v>0</v>
      </c>
      <c r="I286" s="664">
        <v>1</v>
      </c>
      <c r="J286" s="664">
        <v>187.59</v>
      </c>
      <c r="K286" s="677">
        <v>1</v>
      </c>
      <c r="L286" s="664">
        <v>1</v>
      </c>
      <c r="M286" s="665">
        <v>187.59</v>
      </c>
    </row>
    <row r="287" spans="1:13" ht="14.4" customHeight="1" x14ac:dyDescent="0.3">
      <c r="A287" s="660" t="s">
        <v>2651</v>
      </c>
      <c r="B287" s="661" t="s">
        <v>2464</v>
      </c>
      <c r="C287" s="661" t="s">
        <v>1077</v>
      </c>
      <c r="D287" s="661" t="s">
        <v>1078</v>
      </c>
      <c r="E287" s="661" t="s">
        <v>1079</v>
      </c>
      <c r="F287" s="664"/>
      <c r="G287" s="664"/>
      <c r="H287" s="677">
        <v>0</v>
      </c>
      <c r="I287" s="664">
        <v>20</v>
      </c>
      <c r="J287" s="664">
        <v>18758.599999999999</v>
      </c>
      <c r="K287" s="677">
        <v>1</v>
      </c>
      <c r="L287" s="664">
        <v>20</v>
      </c>
      <c r="M287" s="665">
        <v>18758.599999999999</v>
      </c>
    </row>
    <row r="288" spans="1:13" ht="14.4" customHeight="1" x14ac:dyDescent="0.3">
      <c r="A288" s="660" t="s">
        <v>2651</v>
      </c>
      <c r="B288" s="661" t="s">
        <v>2497</v>
      </c>
      <c r="C288" s="661" t="s">
        <v>1243</v>
      </c>
      <c r="D288" s="661" t="s">
        <v>1244</v>
      </c>
      <c r="E288" s="661" t="s">
        <v>1578</v>
      </c>
      <c r="F288" s="664"/>
      <c r="G288" s="664"/>
      <c r="H288" s="677">
        <v>0</v>
      </c>
      <c r="I288" s="664">
        <v>6</v>
      </c>
      <c r="J288" s="664">
        <v>1069.6200000000001</v>
      </c>
      <c r="K288" s="677">
        <v>1</v>
      </c>
      <c r="L288" s="664">
        <v>6</v>
      </c>
      <c r="M288" s="665">
        <v>1069.6200000000001</v>
      </c>
    </row>
    <row r="289" spans="1:13" ht="14.4" customHeight="1" x14ac:dyDescent="0.3">
      <c r="A289" s="660" t="s">
        <v>2646</v>
      </c>
      <c r="B289" s="661" t="s">
        <v>2464</v>
      </c>
      <c r="C289" s="661" t="s">
        <v>1173</v>
      </c>
      <c r="D289" s="661" t="s">
        <v>1078</v>
      </c>
      <c r="E289" s="661" t="s">
        <v>1174</v>
      </c>
      <c r="F289" s="664"/>
      <c r="G289" s="664"/>
      <c r="H289" s="677">
        <v>0</v>
      </c>
      <c r="I289" s="664">
        <v>22</v>
      </c>
      <c r="J289" s="664">
        <v>13756.38</v>
      </c>
      <c r="K289" s="677">
        <v>1</v>
      </c>
      <c r="L289" s="664">
        <v>22</v>
      </c>
      <c r="M289" s="665">
        <v>13756.38</v>
      </c>
    </row>
    <row r="290" spans="1:13" ht="14.4" customHeight="1" x14ac:dyDescent="0.3">
      <c r="A290" s="660" t="s">
        <v>2646</v>
      </c>
      <c r="B290" s="661" t="s">
        <v>2464</v>
      </c>
      <c r="C290" s="661" t="s">
        <v>1077</v>
      </c>
      <c r="D290" s="661" t="s">
        <v>1078</v>
      </c>
      <c r="E290" s="661" t="s">
        <v>1079</v>
      </c>
      <c r="F290" s="664"/>
      <c r="G290" s="664"/>
      <c r="H290" s="677">
        <v>0</v>
      </c>
      <c r="I290" s="664">
        <v>25</v>
      </c>
      <c r="J290" s="664">
        <v>23448.25</v>
      </c>
      <c r="K290" s="677">
        <v>1</v>
      </c>
      <c r="L290" s="664">
        <v>25</v>
      </c>
      <c r="M290" s="665">
        <v>23448.25</v>
      </c>
    </row>
    <row r="291" spans="1:13" ht="14.4" customHeight="1" x14ac:dyDescent="0.3">
      <c r="A291" s="660" t="s">
        <v>2646</v>
      </c>
      <c r="B291" s="661" t="s">
        <v>2490</v>
      </c>
      <c r="C291" s="661" t="s">
        <v>1210</v>
      </c>
      <c r="D291" s="661" t="s">
        <v>2491</v>
      </c>
      <c r="E291" s="661" t="s">
        <v>2492</v>
      </c>
      <c r="F291" s="664"/>
      <c r="G291" s="664"/>
      <c r="H291" s="677">
        <v>0</v>
      </c>
      <c r="I291" s="664">
        <v>1</v>
      </c>
      <c r="J291" s="664">
        <v>333.31</v>
      </c>
      <c r="K291" s="677">
        <v>1</v>
      </c>
      <c r="L291" s="664">
        <v>1</v>
      </c>
      <c r="M291" s="665">
        <v>333.31</v>
      </c>
    </row>
    <row r="292" spans="1:13" ht="14.4" customHeight="1" x14ac:dyDescent="0.3">
      <c r="A292" s="660" t="s">
        <v>2646</v>
      </c>
      <c r="B292" s="661" t="s">
        <v>2497</v>
      </c>
      <c r="C292" s="661" t="s">
        <v>1243</v>
      </c>
      <c r="D292" s="661" t="s">
        <v>1244</v>
      </c>
      <c r="E292" s="661" t="s">
        <v>1578</v>
      </c>
      <c r="F292" s="664"/>
      <c r="G292" s="664"/>
      <c r="H292" s="677">
        <v>0</v>
      </c>
      <c r="I292" s="664">
        <v>3</v>
      </c>
      <c r="J292" s="664">
        <v>552.66</v>
      </c>
      <c r="K292" s="677">
        <v>1</v>
      </c>
      <c r="L292" s="664">
        <v>3</v>
      </c>
      <c r="M292" s="665">
        <v>552.66</v>
      </c>
    </row>
    <row r="293" spans="1:13" ht="14.4" customHeight="1" x14ac:dyDescent="0.3">
      <c r="A293" s="660" t="s">
        <v>2646</v>
      </c>
      <c r="B293" s="661" t="s">
        <v>2546</v>
      </c>
      <c r="C293" s="661" t="s">
        <v>3000</v>
      </c>
      <c r="D293" s="661" t="s">
        <v>3001</v>
      </c>
      <c r="E293" s="661" t="s">
        <v>2547</v>
      </c>
      <c r="F293" s="664">
        <v>2</v>
      </c>
      <c r="G293" s="664">
        <v>257.68</v>
      </c>
      <c r="H293" s="677">
        <v>1</v>
      </c>
      <c r="I293" s="664"/>
      <c r="J293" s="664"/>
      <c r="K293" s="677">
        <v>0</v>
      </c>
      <c r="L293" s="664">
        <v>2</v>
      </c>
      <c r="M293" s="665">
        <v>257.68</v>
      </c>
    </row>
    <row r="294" spans="1:13" ht="14.4" customHeight="1" x14ac:dyDescent="0.3">
      <c r="A294" s="660" t="s">
        <v>2646</v>
      </c>
      <c r="B294" s="661" t="s">
        <v>2504</v>
      </c>
      <c r="C294" s="661" t="s">
        <v>1155</v>
      </c>
      <c r="D294" s="661" t="s">
        <v>612</v>
      </c>
      <c r="E294" s="661" t="s">
        <v>2505</v>
      </c>
      <c r="F294" s="664"/>
      <c r="G294" s="664"/>
      <c r="H294" s="677">
        <v>0</v>
      </c>
      <c r="I294" s="664">
        <v>1</v>
      </c>
      <c r="J294" s="664">
        <v>48.31</v>
      </c>
      <c r="K294" s="677">
        <v>1</v>
      </c>
      <c r="L294" s="664">
        <v>1</v>
      </c>
      <c r="M294" s="665">
        <v>48.31</v>
      </c>
    </row>
    <row r="295" spans="1:13" ht="14.4" customHeight="1" x14ac:dyDescent="0.3">
      <c r="A295" s="660" t="s">
        <v>2646</v>
      </c>
      <c r="B295" s="661" t="s">
        <v>2504</v>
      </c>
      <c r="C295" s="661" t="s">
        <v>1064</v>
      </c>
      <c r="D295" s="661" t="s">
        <v>612</v>
      </c>
      <c r="E295" s="661" t="s">
        <v>613</v>
      </c>
      <c r="F295" s="664"/>
      <c r="G295" s="664"/>
      <c r="H295" s="677">
        <v>0</v>
      </c>
      <c r="I295" s="664">
        <v>5</v>
      </c>
      <c r="J295" s="664">
        <v>483.15</v>
      </c>
      <c r="K295" s="677">
        <v>1</v>
      </c>
      <c r="L295" s="664">
        <v>5</v>
      </c>
      <c r="M295" s="665">
        <v>483.15</v>
      </c>
    </row>
    <row r="296" spans="1:13" ht="14.4" customHeight="1" x14ac:dyDescent="0.3">
      <c r="A296" s="660" t="s">
        <v>2646</v>
      </c>
      <c r="B296" s="661" t="s">
        <v>2506</v>
      </c>
      <c r="C296" s="661" t="s">
        <v>2893</v>
      </c>
      <c r="D296" s="661" t="s">
        <v>2774</v>
      </c>
      <c r="E296" s="661" t="s">
        <v>2894</v>
      </c>
      <c r="F296" s="664"/>
      <c r="G296" s="664"/>
      <c r="H296" s="677">
        <v>0</v>
      </c>
      <c r="I296" s="664">
        <v>1</v>
      </c>
      <c r="J296" s="664">
        <v>314.33999999999997</v>
      </c>
      <c r="K296" s="677">
        <v>1</v>
      </c>
      <c r="L296" s="664">
        <v>1</v>
      </c>
      <c r="M296" s="665">
        <v>314.33999999999997</v>
      </c>
    </row>
    <row r="297" spans="1:13" ht="14.4" customHeight="1" x14ac:dyDescent="0.3">
      <c r="A297" s="660" t="s">
        <v>2647</v>
      </c>
      <c r="B297" s="661" t="s">
        <v>2464</v>
      </c>
      <c r="C297" s="661" t="s">
        <v>1170</v>
      </c>
      <c r="D297" s="661" t="s">
        <v>1078</v>
      </c>
      <c r="E297" s="661" t="s">
        <v>1171</v>
      </c>
      <c r="F297" s="664"/>
      <c r="G297" s="664"/>
      <c r="H297" s="677">
        <v>0</v>
      </c>
      <c r="I297" s="664">
        <v>1</v>
      </c>
      <c r="J297" s="664">
        <v>468.96</v>
      </c>
      <c r="K297" s="677">
        <v>1</v>
      </c>
      <c r="L297" s="664">
        <v>1</v>
      </c>
      <c r="M297" s="665">
        <v>468.96</v>
      </c>
    </row>
    <row r="298" spans="1:13" ht="14.4" customHeight="1" x14ac:dyDescent="0.3">
      <c r="A298" s="660" t="s">
        <v>2647</v>
      </c>
      <c r="B298" s="661" t="s">
        <v>2464</v>
      </c>
      <c r="C298" s="661" t="s">
        <v>1173</v>
      </c>
      <c r="D298" s="661" t="s">
        <v>1078</v>
      </c>
      <c r="E298" s="661" t="s">
        <v>1174</v>
      </c>
      <c r="F298" s="664"/>
      <c r="G298" s="664"/>
      <c r="H298" s="677">
        <v>0</v>
      </c>
      <c r="I298" s="664">
        <v>6</v>
      </c>
      <c r="J298" s="664">
        <v>3751.74</v>
      </c>
      <c r="K298" s="677">
        <v>1</v>
      </c>
      <c r="L298" s="664">
        <v>6</v>
      </c>
      <c r="M298" s="665">
        <v>3751.74</v>
      </c>
    </row>
    <row r="299" spans="1:13" ht="14.4" customHeight="1" x14ac:dyDescent="0.3">
      <c r="A299" s="660" t="s">
        <v>2647</v>
      </c>
      <c r="B299" s="661" t="s">
        <v>2464</v>
      </c>
      <c r="C299" s="661" t="s">
        <v>1077</v>
      </c>
      <c r="D299" s="661" t="s">
        <v>1078</v>
      </c>
      <c r="E299" s="661" t="s">
        <v>1079</v>
      </c>
      <c r="F299" s="664"/>
      <c r="G299" s="664"/>
      <c r="H299" s="677">
        <v>0</v>
      </c>
      <c r="I299" s="664">
        <v>52</v>
      </c>
      <c r="J299" s="664">
        <v>48772.360000000008</v>
      </c>
      <c r="K299" s="677">
        <v>1</v>
      </c>
      <c r="L299" s="664">
        <v>52</v>
      </c>
      <c r="M299" s="665">
        <v>48772.360000000008</v>
      </c>
    </row>
    <row r="300" spans="1:13" ht="14.4" customHeight="1" x14ac:dyDescent="0.3">
      <c r="A300" s="660" t="s">
        <v>2647</v>
      </c>
      <c r="B300" s="661" t="s">
        <v>2490</v>
      </c>
      <c r="C300" s="661" t="s">
        <v>1210</v>
      </c>
      <c r="D300" s="661" t="s">
        <v>2491</v>
      </c>
      <c r="E300" s="661" t="s">
        <v>2492</v>
      </c>
      <c r="F300" s="664"/>
      <c r="G300" s="664"/>
      <c r="H300" s="677">
        <v>0</v>
      </c>
      <c r="I300" s="664">
        <v>6</v>
      </c>
      <c r="J300" s="664">
        <v>1470.5100000000002</v>
      </c>
      <c r="K300" s="677">
        <v>1</v>
      </c>
      <c r="L300" s="664">
        <v>6</v>
      </c>
      <c r="M300" s="665">
        <v>1470.5100000000002</v>
      </c>
    </row>
    <row r="301" spans="1:13" ht="14.4" customHeight="1" x14ac:dyDescent="0.3">
      <c r="A301" s="660" t="s">
        <v>2647</v>
      </c>
      <c r="B301" s="661" t="s">
        <v>2497</v>
      </c>
      <c r="C301" s="661" t="s">
        <v>1243</v>
      </c>
      <c r="D301" s="661" t="s">
        <v>1244</v>
      </c>
      <c r="E301" s="661" t="s">
        <v>1578</v>
      </c>
      <c r="F301" s="664"/>
      <c r="G301" s="664"/>
      <c r="H301" s="677">
        <v>0</v>
      </c>
      <c r="I301" s="664">
        <v>5</v>
      </c>
      <c r="J301" s="664">
        <v>921.09999999999991</v>
      </c>
      <c r="K301" s="677">
        <v>1</v>
      </c>
      <c r="L301" s="664">
        <v>5</v>
      </c>
      <c r="M301" s="665">
        <v>921.09999999999991</v>
      </c>
    </row>
    <row r="302" spans="1:13" ht="14.4" customHeight="1" x14ac:dyDescent="0.3">
      <c r="A302" s="660" t="s">
        <v>2647</v>
      </c>
      <c r="B302" s="661" t="s">
        <v>2500</v>
      </c>
      <c r="C302" s="661" t="s">
        <v>1258</v>
      </c>
      <c r="D302" s="661" t="s">
        <v>1259</v>
      </c>
      <c r="E302" s="661" t="s">
        <v>1260</v>
      </c>
      <c r="F302" s="664"/>
      <c r="G302" s="664"/>
      <c r="H302" s="677">
        <v>0</v>
      </c>
      <c r="I302" s="664">
        <v>2</v>
      </c>
      <c r="J302" s="664">
        <v>308.02</v>
      </c>
      <c r="K302" s="677">
        <v>1</v>
      </c>
      <c r="L302" s="664">
        <v>2</v>
      </c>
      <c r="M302" s="665">
        <v>308.02</v>
      </c>
    </row>
    <row r="303" spans="1:13" ht="14.4" customHeight="1" x14ac:dyDescent="0.3">
      <c r="A303" s="660" t="s">
        <v>2647</v>
      </c>
      <c r="B303" s="661" t="s">
        <v>2503</v>
      </c>
      <c r="C303" s="661" t="s">
        <v>1247</v>
      </c>
      <c r="D303" s="661" t="s">
        <v>1248</v>
      </c>
      <c r="E303" s="661" t="s">
        <v>1578</v>
      </c>
      <c r="F303" s="664"/>
      <c r="G303" s="664"/>
      <c r="H303" s="677">
        <v>0</v>
      </c>
      <c r="I303" s="664">
        <v>2</v>
      </c>
      <c r="J303" s="664">
        <v>139.72</v>
      </c>
      <c r="K303" s="677">
        <v>1</v>
      </c>
      <c r="L303" s="664">
        <v>2</v>
      </c>
      <c r="M303" s="665">
        <v>139.72</v>
      </c>
    </row>
    <row r="304" spans="1:13" ht="14.4" customHeight="1" x14ac:dyDescent="0.3">
      <c r="A304" s="660" t="s">
        <v>2647</v>
      </c>
      <c r="B304" s="661" t="s">
        <v>2504</v>
      </c>
      <c r="C304" s="661" t="s">
        <v>1155</v>
      </c>
      <c r="D304" s="661" t="s">
        <v>612</v>
      </c>
      <c r="E304" s="661" t="s">
        <v>2505</v>
      </c>
      <c r="F304" s="664"/>
      <c r="G304" s="664"/>
      <c r="H304" s="677">
        <v>0</v>
      </c>
      <c r="I304" s="664">
        <v>4</v>
      </c>
      <c r="J304" s="664">
        <v>170.25</v>
      </c>
      <c r="K304" s="677">
        <v>1</v>
      </c>
      <c r="L304" s="664">
        <v>4</v>
      </c>
      <c r="M304" s="665">
        <v>170.25</v>
      </c>
    </row>
    <row r="305" spans="1:13" ht="14.4" customHeight="1" x14ac:dyDescent="0.3">
      <c r="A305" s="660" t="s">
        <v>2647</v>
      </c>
      <c r="B305" s="661" t="s">
        <v>2504</v>
      </c>
      <c r="C305" s="661" t="s">
        <v>1064</v>
      </c>
      <c r="D305" s="661" t="s">
        <v>612</v>
      </c>
      <c r="E305" s="661" t="s">
        <v>613</v>
      </c>
      <c r="F305" s="664"/>
      <c r="G305" s="664"/>
      <c r="H305" s="677">
        <v>0</v>
      </c>
      <c r="I305" s="664">
        <v>17</v>
      </c>
      <c r="J305" s="664">
        <v>1476.5299999999997</v>
      </c>
      <c r="K305" s="677">
        <v>1</v>
      </c>
      <c r="L305" s="664">
        <v>17</v>
      </c>
      <c r="M305" s="665">
        <v>1476.5299999999997</v>
      </c>
    </row>
    <row r="306" spans="1:13" ht="14.4" customHeight="1" x14ac:dyDescent="0.3">
      <c r="A306" s="660" t="s">
        <v>2647</v>
      </c>
      <c r="B306" s="661" t="s">
        <v>4364</v>
      </c>
      <c r="C306" s="661" t="s">
        <v>4146</v>
      </c>
      <c r="D306" s="661" t="s">
        <v>4147</v>
      </c>
      <c r="E306" s="661" t="s">
        <v>3139</v>
      </c>
      <c r="F306" s="664"/>
      <c r="G306" s="664"/>
      <c r="H306" s="677">
        <v>0</v>
      </c>
      <c r="I306" s="664">
        <v>1</v>
      </c>
      <c r="J306" s="664">
        <v>647.77</v>
      </c>
      <c r="K306" s="677">
        <v>1</v>
      </c>
      <c r="L306" s="664">
        <v>1</v>
      </c>
      <c r="M306" s="665">
        <v>647.77</v>
      </c>
    </row>
    <row r="307" spans="1:13" ht="14.4" customHeight="1" x14ac:dyDescent="0.3">
      <c r="A307" s="660" t="s">
        <v>2648</v>
      </c>
      <c r="B307" s="661" t="s">
        <v>2464</v>
      </c>
      <c r="C307" s="661" t="s">
        <v>1170</v>
      </c>
      <c r="D307" s="661" t="s">
        <v>1078</v>
      </c>
      <c r="E307" s="661" t="s">
        <v>1171</v>
      </c>
      <c r="F307" s="664"/>
      <c r="G307" s="664"/>
      <c r="H307" s="677">
        <v>0</v>
      </c>
      <c r="I307" s="664">
        <v>4</v>
      </c>
      <c r="J307" s="664">
        <v>1875.84</v>
      </c>
      <c r="K307" s="677">
        <v>1</v>
      </c>
      <c r="L307" s="664">
        <v>4</v>
      </c>
      <c r="M307" s="665">
        <v>1875.84</v>
      </c>
    </row>
    <row r="308" spans="1:13" ht="14.4" customHeight="1" x14ac:dyDescent="0.3">
      <c r="A308" s="660" t="s">
        <v>2648</v>
      </c>
      <c r="B308" s="661" t="s">
        <v>2464</v>
      </c>
      <c r="C308" s="661" t="s">
        <v>1173</v>
      </c>
      <c r="D308" s="661" t="s">
        <v>1078</v>
      </c>
      <c r="E308" s="661" t="s">
        <v>1174</v>
      </c>
      <c r="F308" s="664"/>
      <c r="G308" s="664"/>
      <c r="H308" s="677">
        <v>0</v>
      </c>
      <c r="I308" s="664">
        <v>65</v>
      </c>
      <c r="J308" s="664">
        <v>40643.85</v>
      </c>
      <c r="K308" s="677">
        <v>1</v>
      </c>
      <c r="L308" s="664">
        <v>65</v>
      </c>
      <c r="M308" s="665">
        <v>40643.85</v>
      </c>
    </row>
    <row r="309" spans="1:13" ht="14.4" customHeight="1" x14ac:dyDescent="0.3">
      <c r="A309" s="660" t="s">
        <v>2648</v>
      </c>
      <c r="B309" s="661" t="s">
        <v>2464</v>
      </c>
      <c r="C309" s="661" t="s">
        <v>1077</v>
      </c>
      <c r="D309" s="661" t="s">
        <v>1078</v>
      </c>
      <c r="E309" s="661" t="s">
        <v>1079</v>
      </c>
      <c r="F309" s="664"/>
      <c r="G309" s="664"/>
      <c r="H309" s="677">
        <v>0</v>
      </c>
      <c r="I309" s="664">
        <v>212</v>
      </c>
      <c r="J309" s="664">
        <v>198841.16000000003</v>
      </c>
      <c r="K309" s="677">
        <v>1</v>
      </c>
      <c r="L309" s="664">
        <v>212</v>
      </c>
      <c r="M309" s="665">
        <v>198841.16000000003</v>
      </c>
    </row>
    <row r="310" spans="1:13" ht="14.4" customHeight="1" x14ac:dyDescent="0.3">
      <c r="A310" s="660" t="s">
        <v>2648</v>
      </c>
      <c r="B310" s="661" t="s">
        <v>2464</v>
      </c>
      <c r="C310" s="661" t="s">
        <v>1115</v>
      </c>
      <c r="D310" s="661" t="s">
        <v>1116</v>
      </c>
      <c r="E310" s="661" t="s">
        <v>1079</v>
      </c>
      <c r="F310" s="664"/>
      <c r="G310" s="664"/>
      <c r="H310" s="677">
        <v>0</v>
      </c>
      <c r="I310" s="664">
        <v>14</v>
      </c>
      <c r="J310" s="664">
        <v>24495.659999999996</v>
      </c>
      <c r="K310" s="677">
        <v>1</v>
      </c>
      <c r="L310" s="664">
        <v>14</v>
      </c>
      <c r="M310" s="665">
        <v>24495.659999999996</v>
      </c>
    </row>
    <row r="311" spans="1:13" ht="14.4" customHeight="1" x14ac:dyDescent="0.3">
      <c r="A311" s="660" t="s">
        <v>2648</v>
      </c>
      <c r="B311" s="661" t="s">
        <v>2464</v>
      </c>
      <c r="C311" s="661" t="s">
        <v>2238</v>
      </c>
      <c r="D311" s="661" t="s">
        <v>1116</v>
      </c>
      <c r="E311" s="661" t="s">
        <v>1082</v>
      </c>
      <c r="F311" s="664"/>
      <c r="G311" s="664"/>
      <c r="H311" s="677">
        <v>0</v>
      </c>
      <c r="I311" s="664">
        <v>1</v>
      </c>
      <c r="J311" s="664">
        <v>2332.92</v>
      </c>
      <c r="K311" s="677">
        <v>1</v>
      </c>
      <c r="L311" s="664">
        <v>1</v>
      </c>
      <c r="M311" s="665">
        <v>2332.92</v>
      </c>
    </row>
    <row r="312" spans="1:13" ht="14.4" customHeight="1" x14ac:dyDescent="0.3">
      <c r="A312" s="660" t="s">
        <v>2648</v>
      </c>
      <c r="B312" s="661" t="s">
        <v>2490</v>
      </c>
      <c r="C312" s="661" t="s">
        <v>1210</v>
      </c>
      <c r="D312" s="661" t="s">
        <v>2491</v>
      </c>
      <c r="E312" s="661" t="s">
        <v>2492</v>
      </c>
      <c r="F312" s="664"/>
      <c r="G312" s="664"/>
      <c r="H312" s="677">
        <v>0</v>
      </c>
      <c r="I312" s="664">
        <v>3</v>
      </c>
      <c r="J312" s="664">
        <v>823.48</v>
      </c>
      <c r="K312" s="677">
        <v>1</v>
      </c>
      <c r="L312" s="664">
        <v>3</v>
      </c>
      <c r="M312" s="665">
        <v>823.48</v>
      </c>
    </row>
    <row r="313" spans="1:13" ht="14.4" customHeight="1" x14ac:dyDescent="0.3">
      <c r="A313" s="660" t="s">
        <v>2648</v>
      </c>
      <c r="B313" s="661" t="s">
        <v>2497</v>
      </c>
      <c r="C313" s="661" t="s">
        <v>1243</v>
      </c>
      <c r="D313" s="661" t="s">
        <v>1244</v>
      </c>
      <c r="E313" s="661" t="s">
        <v>1578</v>
      </c>
      <c r="F313" s="664"/>
      <c r="G313" s="664"/>
      <c r="H313" s="677">
        <v>0</v>
      </c>
      <c r="I313" s="664">
        <v>25</v>
      </c>
      <c r="J313" s="664">
        <v>4593.6000000000004</v>
      </c>
      <c r="K313" s="677">
        <v>1</v>
      </c>
      <c r="L313" s="664">
        <v>25</v>
      </c>
      <c r="M313" s="665">
        <v>4593.6000000000004</v>
      </c>
    </row>
    <row r="314" spans="1:13" ht="14.4" customHeight="1" x14ac:dyDescent="0.3">
      <c r="A314" s="660" t="s">
        <v>2648</v>
      </c>
      <c r="B314" s="661" t="s">
        <v>2543</v>
      </c>
      <c r="C314" s="661" t="s">
        <v>1876</v>
      </c>
      <c r="D314" s="661" t="s">
        <v>1877</v>
      </c>
      <c r="E314" s="661" t="s">
        <v>2570</v>
      </c>
      <c r="F314" s="664"/>
      <c r="G314" s="664"/>
      <c r="H314" s="677">
        <v>0</v>
      </c>
      <c r="I314" s="664">
        <v>1</v>
      </c>
      <c r="J314" s="664">
        <v>69.86</v>
      </c>
      <c r="K314" s="677">
        <v>1</v>
      </c>
      <c r="L314" s="664">
        <v>1</v>
      </c>
      <c r="M314" s="665">
        <v>69.86</v>
      </c>
    </row>
    <row r="315" spans="1:13" ht="14.4" customHeight="1" x14ac:dyDescent="0.3">
      <c r="A315" s="660" t="s">
        <v>2648</v>
      </c>
      <c r="B315" s="661" t="s">
        <v>2503</v>
      </c>
      <c r="C315" s="661" t="s">
        <v>1247</v>
      </c>
      <c r="D315" s="661" t="s">
        <v>1248</v>
      </c>
      <c r="E315" s="661" t="s">
        <v>1578</v>
      </c>
      <c r="F315" s="664"/>
      <c r="G315" s="664"/>
      <c r="H315" s="677">
        <v>0</v>
      </c>
      <c r="I315" s="664">
        <v>4</v>
      </c>
      <c r="J315" s="664">
        <v>279.44</v>
      </c>
      <c r="K315" s="677">
        <v>1</v>
      </c>
      <c r="L315" s="664">
        <v>4</v>
      </c>
      <c r="M315" s="665">
        <v>279.44</v>
      </c>
    </row>
    <row r="316" spans="1:13" ht="14.4" customHeight="1" x14ac:dyDescent="0.3">
      <c r="A316" s="660" t="s">
        <v>2648</v>
      </c>
      <c r="B316" s="661" t="s">
        <v>2504</v>
      </c>
      <c r="C316" s="661" t="s">
        <v>1155</v>
      </c>
      <c r="D316" s="661" t="s">
        <v>612</v>
      </c>
      <c r="E316" s="661" t="s">
        <v>2505</v>
      </c>
      <c r="F316" s="664"/>
      <c r="G316" s="664"/>
      <c r="H316" s="677">
        <v>0</v>
      </c>
      <c r="I316" s="664">
        <v>2</v>
      </c>
      <c r="J316" s="664">
        <v>78.09</v>
      </c>
      <c r="K316" s="677">
        <v>1</v>
      </c>
      <c r="L316" s="664">
        <v>2</v>
      </c>
      <c r="M316" s="665">
        <v>78.09</v>
      </c>
    </row>
    <row r="317" spans="1:13" ht="14.4" customHeight="1" x14ac:dyDescent="0.3">
      <c r="A317" s="660" t="s">
        <v>2648</v>
      </c>
      <c r="B317" s="661" t="s">
        <v>2504</v>
      </c>
      <c r="C317" s="661" t="s">
        <v>1064</v>
      </c>
      <c r="D317" s="661" t="s">
        <v>612</v>
      </c>
      <c r="E317" s="661" t="s">
        <v>613</v>
      </c>
      <c r="F317" s="664"/>
      <c r="G317" s="664"/>
      <c r="H317" s="677">
        <v>0</v>
      </c>
      <c r="I317" s="664">
        <v>18</v>
      </c>
      <c r="J317" s="664">
        <v>1322.53</v>
      </c>
      <c r="K317" s="677">
        <v>1</v>
      </c>
      <c r="L317" s="664">
        <v>18</v>
      </c>
      <c r="M317" s="665">
        <v>1322.53</v>
      </c>
    </row>
    <row r="318" spans="1:13" ht="14.4" customHeight="1" x14ac:dyDescent="0.3">
      <c r="A318" s="660" t="s">
        <v>2648</v>
      </c>
      <c r="B318" s="661" t="s">
        <v>2504</v>
      </c>
      <c r="C318" s="661" t="s">
        <v>3002</v>
      </c>
      <c r="D318" s="661" t="s">
        <v>612</v>
      </c>
      <c r="E318" s="661" t="s">
        <v>3003</v>
      </c>
      <c r="F318" s="664"/>
      <c r="G318" s="664"/>
      <c r="H318" s="677">
        <v>0</v>
      </c>
      <c r="I318" s="664">
        <v>17</v>
      </c>
      <c r="J318" s="664">
        <v>2125.8599999999997</v>
      </c>
      <c r="K318" s="677">
        <v>1</v>
      </c>
      <c r="L318" s="664">
        <v>17</v>
      </c>
      <c r="M318" s="665">
        <v>2125.8599999999997</v>
      </c>
    </row>
    <row r="319" spans="1:13" ht="14.4" customHeight="1" x14ac:dyDescent="0.3">
      <c r="A319" s="660" t="s">
        <v>2648</v>
      </c>
      <c r="B319" s="661" t="s">
        <v>2506</v>
      </c>
      <c r="C319" s="661" t="s">
        <v>1514</v>
      </c>
      <c r="D319" s="661" t="s">
        <v>1515</v>
      </c>
      <c r="E319" s="661" t="s">
        <v>1516</v>
      </c>
      <c r="F319" s="664"/>
      <c r="G319" s="664"/>
      <c r="H319" s="677">
        <v>0</v>
      </c>
      <c r="I319" s="664">
        <v>1</v>
      </c>
      <c r="J319" s="664">
        <v>32.74</v>
      </c>
      <c r="K319" s="677">
        <v>1</v>
      </c>
      <c r="L319" s="664">
        <v>1</v>
      </c>
      <c r="M319" s="665">
        <v>32.74</v>
      </c>
    </row>
    <row r="320" spans="1:13" ht="14.4" customHeight="1" x14ac:dyDescent="0.3">
      <c r="A320" s="660" t="s">
        <v>2648</v>
      </c>
      <c r="B320" s="661" t="s">
        <v>2524</v>
      </c>
      <c r="C320" s="661" t="s">
        <v>4334</v>
      </c>
      <c r="D320" s="661" t="s">
        <v>1120</v>
      </c>
      <c r="E320" s="661" t="s">
        <v>4335</v>
      </c>
      <c r="F320" s="664"/>
      <c r="G320" s="664"/>
      <c r="H320" s="677">
        <v>0</v>
      </c>
      <c r="I320" s="664">
        <v>4</v>
      </c>
      <c r="J320" s="664">
        <v>1482.63</v>
      </c>
      <c r="K320" s="677">
        <v>1</v>
      </c>
      <c r="L320" s="664">
        <v>4</v>
      </c>
      <c r="M320" s="665">
        <v>1482.63</v>
      </c>
    </row>
    <row r="321" spans="1:13" ht="14.4" customHeight="1" x14ac:dyDescent="0.3">
      <c r="A321" s="660" t="s">
        <v>2649</v>
      </c>
      <c r="B321" s="661" t="s">
        <v>2464</v>
      </c>
      <c r="C321" s="661" t="s">
        <v>1173</v>
      </c>
      <c r="D321" s="661" t="s">
        <v>1078</v>
      </c>
      <c r="E321" s="661" t="s">
        <v>1174</v>
      </c>
      <c r="F321" s="664"/>
      <c r="G321" s="664"/>
      <c r="H321" s="677">
        <v>0</v>
      </c>
      <c r="I321" s="664">
        <v>1</v>
      </c>
      <c r="J321" s="664">
        <v>625.29</v>
      </c>
      <c r="K321" s="677">
        <v>1</v>
      </c>
      <c r="L321" s="664">
        <v>1</v>
      </c>
      <c r="M321" s="665">
        <v>625.29</v>
      </c>
    </row>
    <row r="322" spans="1:13" ht="14.4" customHeight="1" x14ac:dyDescent="0.3">
      <c r="A322" s="660" t="s">
        <v>2649</v>
      </c>
      <c r="B322" s="661" t="s">
        <v>2464</v>
      </c>
      <c r="C322" s="661" t="s">
        <v>1077</v>
      </c>
      <c r="D322" s="661" t="s">
        <v>1078</v>
      </c>
      <c r="E322" s="661" t="s">
        <v>1079</v>
      </c>
      <c r="F322" s="664"/>
      <c r="G322" s="664"/>
      <c r="H322" s="677">
        <v>0</v>
      </c>
      <c r="I322" s="664">
        <v>29</v>
      </c>
      <c r="J322" s="664">
        <v>27199.97</v>
      </c>
      <c r="K322" s="677">
        <v>1</v>
      </c>
      <c r="L322" s="664">
        <v>29</v>
      </c>
      <c r="M322" s="665">
        <v>27199.97</v>
      </c>
    </row>
    <row r="323" spans="1:13" ht="14.4" customHeight="1" x14ac:dyDescent="0.3">
      <c r="A323" s="660" t="s">
        <v>2649</v>
      </c>
      <c r="B323" s="661" t="s">
        <v>2464</v>
      </c>
      <c r="C323" s="661" t="s">
        <v>1081</v>
      </c>
      <c r="D323" s="661" t="s">
        <v>1078</v>
      </c>
      <c r="E323" s="661" t="s">
        <v>1082</v>
      </c>
      <c r="F323" s="664"/>
      <c r="G323" s="664"/>
      <c r="H323" s="677">
        <v>0</v>
      </c>
      <c r="I323" s="664">
        <v>1</v>
      </c>
      <c r="J323" s="664">
        <v>1166.47</v>
      </c>
      <c r="K323" s="677">
        <v>1</v>
      </c>
      <c r="L323" s="664">
        <v>1</v>
      </c>
      <c r="M323" s="665">
        <v>1166.47</v>
      </c>
    </row>
    <row r="324" spans="1:13" ht="14.4" customHeight="1" x14ac:dyDescent="0.3">
      <c r="A324" s="660" t="s">
        <v>2649</v>
      </c>
      <c r="B324" s="661" t="s">
        <v>2490</v>
      </c>
      <c r="C324" s="661" t="s">
        <v>1210</v>
      </c>
      <c r="D324" s="661" t="s">
        <v>2491</v>
      </c>
      <c r="E324" s="661" t="s">
        <v>2492</v>
      </c>
      <c r="F324" s="664"/>
      <c r="G324" s="664"/>
      <c r="H324" s="677">
        <v>0</v>
      </c>
      <c r="I324" s="664">
        <v>2</v>
      </c>
      <c r="J324" s="664">
        <v>313.72000000000003</v>
      </c>
      <c r="K324" s="677">
        <v>1</v>
      </c>
      <c r="L324" s="664">
        <v>2</v>
      </c>
      <c r="M324" s="665">
        <v>313.72000000000003</v>
      </c>
    </row>
    <row r="325" spans="1:13" ht="14.4" customHeight="1" x14ac:dyDescent="0.3">
      <c r="A325" s="660" t="s">
        <v>2649</v>
      </c>
      <c r="B325" s="661" t="s">
        <v>2490</v>
      </c>
      <c r="C325" s="661" t="s">
        <v>2938</v>
      </c>
      <c r="D325" s="661" t="s">
        <v>2939</v>
      </c>
      <c r="E325" s="661" t="s">
        <v>2940</v>
      </c>
      <c r="F325" s="664"/>
      <c r="G325" s="664"/>
      <c r="H325" s="677">
        <v>0</v>
      </c>
      <c r="I325" s="664">
        <v>1</v>
      </c>
      <c r="J325" s="664">
        <v>151.61000000000001</v>
      </c>
      <c r="K325" s="677">
        <v>1</v>
      </c>
      <c r="L325" s="664">
        <v>1</v>
      </c>
      <c r="M325" s="665">
        <v>151.61000000000001</v>
      </c>
    </row>
    <row r="326" spans="1:13" ht="14.4" customHeight="1" x14ac:dyDescent="0.3">
      <c r="A326" s="660" t="s">
        <v>2649</v>
      </c>
      <c r="B326" s="661" t="s">
        <v>2497</v>
      </c>
      <c r="C326" s="661" t="s">
        <v>1243</v>
      </c>
      <c r="D326" s="661" t="s">
        <v>1244</v>
      </c>
      <c r="E326" s="661" t="s">
        <v>1578</v>
      </c>
      <c r="F326" s="664"/>
      <c r="G326" s="664"/>
      <c r="H326" s="677">
        <v>0</v>
      </c>
      <c r="I326" s="664">
        <v>2</v>
      </c>
      <c r="J326" s="664">
        <v>368.44</v>
      </c>
      <c r="K326" s="677">
        <v>1</v>
      </c>
      <c r="L326" s="664">
        <v>2</v>
      </c>
      <c r="M326" s="665">
        <v>368.44</v>
      </c>
    </row>
    <row r="327" spans="1:13" ht="14.4" customHeight="1" x14ac:dyDescent="0.3">
      <c r="A327" s="660" t="s">
        <v>2649</v>
      </c>
      <c r="B327" s="661" t="s">
        <v>2500</v>
      </c>
      <c r="C327" s="661" t="s">
        <v>1258</v>
      </c>
      <c r="D327" s="661" t="s">
        <v>1259</v>
      </c>
      <c r="E327" s="661" t="s">
        <v>1260</v>
      </c>
      <c r="F327" s="664"/>
      <c r="G327" s="664"/>
      <c r="H327" s="677">
        <v>0</v>
      </c>
      <c r="I327" s="664">
        <v>1</v>
      </c>
      <c r="J327" s="664">
        <v>154.01</v>
      </c>
      <c r="K327" s="677">
        <v>1</v>
      </c>
      <c r="L327" s="664">
        <v>1</v>
      </c>
      <c r="M327" s="665">
        <v>154.01</v>
      </c>
    </row>
    <row r="328" spans="1:13" ht="14.4" customHeight="1" x14ac:dyDescent="0.3">
      <c r="A328" s="660" t="s">
        <v>2649</v>
      </c>
      <c r="B328" s="661" t="s">
        <v>2546</v>
      </c>
      <c r="C328" s="661" t="s">
        <v>2998</v>
      </c>
      <c r="D328" s="661" t="s">
        <v>1548</v>
      </c>
      <c r="E328" s="661" t="s">
        <v>2999</v>
      </c>
      <c r="F328" s="664"/>
      <c r="G328" s="664"/>
      <c r="H328" s="677">
        <v>0</v>
      </c>
      <c r="I328" s="664">
        <v>2</v>
      </c>
      <c r="J328" s="664">
        <v>220.35</v>
      </c>
      <c r="K328" s="677">
        <v>1</v>
      </c>
      <c r="L328" s="664">
        <v>2</v>
      </c>
      <c r="M328" s="665">
        <v>220.35</v>
      </c>
    </row>
    <row r="329" spans="1:13" ht="14.4" customHeight="1" x14ac:dyDescent="0.3">
      <c r="A329" s="660" t="s">
        <v>2649</v>
      </c>
      <c r="B329" s="661" t="s">
        <v>2546</v>
      </c>
      <c r="C329" s="661" t="s">
        <v>4237</v>
      </c>
      <c r="D329" s="661" t="s">
        <v>1548</v>
      </c>
      <c r="E329" s="661" t="s">
        <v>3280</v>
      </c>
      <c r="F329" s="664"/>
      <c r="G329" s="664"/>
      <c r="H329" s="677"/>
      <c r="I329" s="664">
        <v>1</v>
      </c>
      <c r="J329" s="664">
        <v>0</v>
      </c>
      <c r="K329" s="677"/>
      <c r="L329" s="664">
        <v>1</v>
      </c>
      <c r="M329" s="665">
        <v>0</v>
      </c>
    </row>
    <row r="330" spans="1:13" ht="14.4" customHeight="1" x14ac:dyDescent="0.3">
      <c r="A330" s="660" t="s">
        <v>2649</v>
      </c>
      <c r="B330" s="661" t="s">
        <v>2546</v>
      </c>
      <c r="C330" s="661" t="s">
        <v>1547</v>
      </c>
      <c r="D330" s="661" t="s">
        <v>1548</v>
      </c>
      <c r="E330" s="661" t="s">
        <v>2547</v>
      </c>
      <c r="F330" s="664"/>
      <c r="G330" s="664"/>
      <c r="H330" s="677">
        <v>0</v>
      </c>
      <c r="I330" s="664">
        <v>1</v>
      </c>
      <c r="J330" s="664">
        <v>128.84</v>
      </c>
      <c r="K330" s="677">
        <v>1</v>
      </c>
      <c r="L330" s="664">
        <v>1</v>
      </c>
      <c r="M330" s="665">
        <v>128.84</v>
      </c>
    </row>
    <row r="331" spans="1:13" ht="14.4" customHeight="1" x14ac:dyDescent="0.3">
      <c r="A331" s="660" t="s">
        <v>2649</v>
      </c>
      <c r="B331" s="661" t="s">
        <v>2504</v>
      </c>
      <c r="C331" s="661" t="s">
        <v>1155</v>
      </c>
      <c r="D331" s="661" t="s">
        <v>612</v>
      </c>
      <c r="E331" s="661" t="s">
        <v>2505</v>
      </c>
      <c r="F331" s="664"/>
      <c r="G331" s="664"/>
      <c r="H331" s="677">
        <v>0</v>
      </c>
      <c r="I331" s="664">
        <v>1</v>
      </c>
      <c r="J331" s="664">
        <v>29.78</v>
      </c>
      <c r="K331" s="677">
        <v>1</v>
      </c>
      <c r="L331" s="664">
        <v>1</v>
      </c>
      <c r="M331" s="665">
        <v>29.78</v>
      </c>
    </row>
    <row r="332" spans="1:13" ht="14.4" customHeight="1" x14ac:dyDescent="0.3">
      <c r="A332" s="660" t="s">
        <v>2649</v>
      </c>
      <c r="B332" s="661" t="s">
        <v>2504</v>
      </c>
      <c r="C332" s="661" t="s">
        <v>1064</v>
      </c>
      <c r="D332" s="661" t="s">
        <v>612</v>
      </c>
      <c r="E332" s="661" t="s">
        <v>613</v>
      </c>
      <c r="F332" s="664"/>
      <c r="G332" s="664"/>
      <c r="H332" s="677">
        <v>0</v>
      </c>
      <c r="I332" s="664">
        <v>24</v>
      </c>
      <c r="J332" s="664">
        <v>1775.9299999999998</v>
      </c>
      <c r="K332" s="677">
        <v>1</v>
      </c>
      <c r="L332" s="664">
        <v>24</v>
      </c>
      <c r="M332" s="665">
        <v>1775.9299999999998</v>
      </c>
    </row>
    <row r="333" spans="1:13" ht="14.4" customHeight="1" thickBot="1" x14ac:dyDescent="0.35">
      <c r="A333" s="666" t="s">
        <v>2649</v>
      </c>
      <c r="B333" s="667" t="s">
        <v>2504</v>
      </c>
      <c r="C333" s="667" t="s">
        <v>3002</v>
      </c>
      <c r="D333" s="667" t="s">
        <v>612</v>
      </c>
      <c r="E333" s="667" t="s">
        <v>3003</v>
      </c>
      <c r="F333" s="670"/>
      <c r="G333" s="670"/>
      <c r="H333" s="678">
        <v>0</v>
      </c>
      <c r="I333" s="670">
        <v>1</v>
      </c>
      <c r="J333" s="670">
        <v>193.26</v>
      </c>
      <c r="K333" s="678">
        <v>1</v>
      </c>
      <c r="L333" s="670">
        <v>1</v>
      </c>
      <c r="M333" s="671">
        <v>193.26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2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577</v>
      </c>
      <c r="B5" s="645" t="s">
        <v>578</v>
      </c>
      <c r="C5" s="646" t="s">
        <v>579</v>
      </c>
      <c r="D5" s="646" t="s">
        <v>579</v>
      </c>
      <c r="E5" s="646"/>
      <c r="F5" s="646" t="s">
        <v>579</v>
      </c>
      <c r="G5" s="646" t="s">
        <v>579</v>
      </c>
      <c r="H5" s="646" t="s">
        <v>579</v>
      </c>
      <c r="I5" s="647" t="s">
        <v>579</v>
      </c>
      <c r="J5" s="648" t="s">
        <v>74</v>
      </c>
    </row>
    <row r="6" spans="1:10" ht="14.4" customHeight="1" x14ac:dyDescent="0.3">
      <c r="A6" s="644" t="s">
        <v>577</v>
      </c>
      <c r="B6" s="645" t="s">
        <v>357</v>
      </c>
      <c r="C6" s="646">
        <v>27847.466099999998</v>
      </c>
      <c r="D6" s="646">
        <v>25818.742989999995</v>
      </c>
      <c r="E6" s="646"/>
      <c r="F6" s="646">
        <v>30725.748590000007</v>
      </c>
      <c r="G6" s="646">
        <v>25833.654021411086</v>
      </c>
      <c r="H6" s="646">
        <v>4892.0945685889201</v>
      </c>
      <c r="I6" s="647">
        <v>1.1893690518783879</v>
      </c>
      <c r="J6" s="648" t="s">
        <v>1</v>
      </c>
    </row>
    <row r="7" spans="1:10" ht="14.4" customHeight="1" x14ac:dyDescent="0.3">
      <c r="A7" s="644" t="s">
        <v>577</v>
      </c>
      <c r="B7" s="645" t="s">
        <v>358</v>
      </c>
      <c r="C7" s="646">
        <v>4923.8991299999989</v>
      </c>
      <c r="D7" s="646">
        <v>5394.4870299999984</v>
      </c>
      <c r="E7" s="646"/>
      <c r="F7" s="646">
        <v>5334.5439900000029</v>
      </c>
      <c r="G7" s="646">
        <v>4810.8307429897577</v>
      </c>
      <c r="H7" s="646">
        <v>523.71324701024514</v>
      </c>
      <c r="I7" s="647">
        <v>1.1088612913213356</v>
      </c>
      <c r="J7" s="648" t="s">
        <v>1</v>
      </c>
    </row>
    <row r="8" spans="1:10" ht="14.4" customHeight="1" x14ac:dyDescent="0.3">
      <c r="A8" s="644" t="s">
        <v>577</v>
      </c>
      <c r="B8" s="645" t="s">
        <v>359</v>
      </c>
      <c r="C8" s="646" t="s">
        <v>579</v>
      </c>
      <c r="D8" s="646" t="s">
        <v>579</v>
      </c>
      <c r="E8" s="646"/>
      <c r="F8" s="646">
        <v>84.879260000000002</v>
      </c>
      <c r="G8" s="646">
        <v>1045.8327702151666</v>
      </c>
      <c r="H8" s="646">
        <v>-960.9535102151666</v>
      </c>
      <c r="I8" s="647">
        <v>8.1159495492321571E-2</v>
      </c>
      <c r="J8" s="648" t="s">
        <v>1</v>
      </c>
    </row>
    <row r="9" spans="1:10" ht="14.4" customHeight="1" x14ac:dyDescent="0.3">
      <c r="A9" s="644" t="s">
        <v>577</v>
      </c>
      <c r="B9" s="645" t="s">
        <v>360</v>
      </c>
      <c r="C9" s="646">
        <v>11.873670000000001</v>
      </c>
      <c r="D9" s="646">
        <v>12.805349999999001</v>
      </c>
      <c r="E9" s="646"/>
      <c r="F9" s="646">
        <v>7.3924100000000008</v>
      </c>
      <c r="G9" s="646">
        <v>13.528160671606667</v>
      </c>
      <c r="H9" s="646">
        <v>-6.1357506716066661</v>
      </c>
      <c r="I9" s="647">
        <v>0.54644605275242075</v>
      </c>
      <c r="J9" s="648" t="s">
        <v>1</v>
      </c>
    </row>
    <row r="10" spans="1:10" ht="14.4" customHeight="1" x14ac:dyDescent="0.3">
      <c r="A10" s="644" t="s">
        <v>577</v>
      </c>
      <c r="B10" s="645" t="s">
        <v>361</v>
      </c>
      <c r="C10" s="646">
        <v>855.99553999999989</v>
      </c>
      <c r="D10" s="646">
        <v>897.99575999999797</v>
      </c>
      <c r="E10" s="646"/>
      <c r="F10" s="646">
        <v>897.23243000000002</v>
      </c>
      <c r="G10" s="646">
        <v>814.2636631831117</v>
      </c>
      <c r="H10" s="646">
        <v>82.968766816888319</v>
      </c>
      <c r="I10" s="647">
        <v>1.1018942273471317</v>
      </c>
      <c r="J10" s="648" t="s">
        <v>1</v>
      </c>
    </row>
    <row r="11" spans="1:10" ht="14.4" customHeight="1" x14ac:dyDescent="0.3">
      <c r="A11" s="644" t="s">
        <v>577</v>
      </c>
      <c r="B11" s="645" t="s">
        <v>362</v>
      </c>
      <c r="C11" s="646">
        <v>19.8645</v>
      </c>
      <c r="D11" s="646">
        <v>14.173900000000001</v>
      </c>
      <c r="E11" s="646"/>
      <c r="F11" s="646" t="s">
        <v>579</v>
      </c>
      <c r="G11" s="646" t="s">
        <v>579</v>
      </c>
      <c r="H11" s="646" t="s">
        <v>579</v>
      </c>
      <c r="I11" s="647" t="s">
        <v>579</v>
      </c>
      <c r="J11" s="648" t="s">
        <v>1</v>
      </c>
    </row>
    <row r="12" spans="1:10" ht="14.4" customHeight="1" x14ac:dyDescent="0.3">
      <c r="A12" s="644" t="s">
        <v>577</v>
      </c>
      <c r="B12" s="645" t="s">
        <v>363</v>
      </c>
      <c r="C12" s="646">
        <v>4941.6131399999995</v>
      </c>
      <c r="D12" s="646">
        <v>3665.9087599999962</v>
      </c>
      <c r="E12" s="646"/>
      <c r="F12" s="646">
        <v>4840.127510000003</v>
      </c>
      <c r="G12" s="646">
        <v>4965.9464496217715</v>
      </c>
      <c r="H12" s="646">
        <v>-125.81893962176855</v>
      </c>
      <c r="I12" s="647">
        <v>0.97466365356570617</v>
      </c>
      <c r="J12" s="648" t="s">
        <v>1</v>
      </c>
    </row>
    <row r="13" spans="1:10" ht="14.4" customHeight="1" x14ac:dyDescent="0.3">
      <c r="A13" s="644" t="s">
        <v>577</v>
      </c>
      <c r="B13" s="645" t="s">
        <v>364</v>
      </c>
      <c r="C13" s="646">
        <v>222.24767</v>
      </c>
      <c r="D13" s="646">
        <v>306.07099999999798</v>
      </c>
      <c r="E13" s="646"/>
      <c r="F13" s="646">
        <v>229.85732000000002</v>
      </c>
      <c r="G13" s="646">
        <v>347.7201205394183</v>
      </c>
      <c r="H13" s="646">
        <v>-117.86280053941829</v>
      </c>
      <c r="I13" s="647">
        <v>0.66104118347659113</v>
      </c>
      <c r="J13" s="648" t="s">
        <v>1</v>
      </c>
    </row>
    <row r="14" spans="1:10" ht="14.4" customHeight="1" x14ac:dyDescent="0.3">
      <c r="A14" s="644" t="s">
        <v>577</v>
      </c>
      <c r="B14" s="645" t="s">
        <v>365</v>
      </c>
      <c r="C14" s="646">
        <v>607.36074999999994</v>
      </c>
      <c r="D14" s="646">
        <v>621.15639999999996</v>
      </c>
      <c r="E14" s="646"/>
      <c r="F14" s="646">
        <v>634.11369000000013</v>
      </c>
      <c r="G14" s="646">
        <v>621.51784265024173</v>
      </c>
      <c r="H14" s="646">
        <v>12.595847349758401</v>
      </c>
      <c r="I14" s="647">
        <v>1.0202662682957706</v>
      </c>
      <c r="J14" s="648" t="s">
        <v>1</v>
      </c>
    </row>
    <row r="15" spans="1:10" ht="14.4" customHeight="1" x14ac:dyDescent="0.3">
      <c r="A15" s="644" t="s">
        <v>577</v>
      </c>
      <c r="B15" s="645" t="s">
        <v>366</v>
      </c>
      <c r="C15" s="646">
        <v>200.38396</v>
      </c>
      <c r="D15" s="646">
        <v>236.368589999997</v>
      </c>
      <c r="E15" s="646"/>
      <c r="F15" s="646">
        <v>243.89792000000003</v>
      </c>
      <c r="G15" s="646">
        <v>900.8919348643949</v>
      </c>
      <c r="H15" s="646">
        <v>-656.9940148643949</v>
      </c>
      <c r="I15" s="647">
        <v>0.27072938558020537</v>
      </c>
      <c r="J15" s="648" t="s">
        <v>1</v>
      </c>
    </row>
    <row r="16" spans="1:10" ht="14.4" customHeight="1" x14ac:dyDescent="0.3">
      <c r="A16" s="644" t="s">
        <v>577</v>
      </c>
      <c r="B16" s="645" t="s">
        <v>367</v>
      </c>
      <c r="C16" s="646">
        <v>171.59465</v>
      </c>
      <c r="D16" s="646">
        <v>249.11517999999904</v>
      </c>
      <c r="E16" s="646"/>
      <c r="F16" s="646">
        <v>247.27015999999998</v>
      </c>
      <c r="G16" s="646">
        <v>250.86959530331833</v>
      </c>
      <c r="H16" s="646">
        <v>-3.5994353033183586</v>
      </c>
      <c r="I16" s="647">
        <v>0.98565216602288375</v>
      </c>
      <c r="J16" s="648" t="s">
        <v>1</v>
      </c>
    </row>
    <row r="17" spans="1:10" ht="14.4" customHeight="1" x14ac:dyDescent="0.3">
      <c r="A17" s="644" t="s">
        <v>577</v>
      </c>
      <c r="B17" s="645" t="s">
        <v>368</v>
      </c>
      <c r="C17" s="646">
        <v>20.991259999999997</v>
      </c>
      <c r="D17" s="646">
        <v>22.119399999999999</v>
      </c>
      <c r="E17" s="646"/>
      <c r="F17" s="646">
        <v>8.8477599999999992</v>
      </c>
      <c r="G17" s="646">
        <v>25.805845406102499</v>
      </c>
      <c r="H17" s="646">
        <v>-16.958085406102498</v>
      </c>
      <c r="I17" s="647">
        <v>0.34285875392819737</v>
      </c>
      <c r="J17" s="648" t="s">
        <v>1</v>
      </c>
    </row>
    <row r="18" spans="1:10" ht="14.4" customHeight="1" x14ac:dyDescent="0.3">
      <c r="A18" s="644" t="s">
        <v>577</v>
      </c>
      <c r="B18" s="645" t="s">
        <v>369</v>
      </c>
      <c r="C18" s="646">
        <v>88.358999999999995</v>
      </c>
      <c r="D18" s="646">
        <v>0</v>
      </c>
      <c r="E18" s="646"/>
      <c r="F18" s="646">
        <v>36.179000000000002</v>
      </c>
      <c r="G18" s="646">
        <v>24.999951762800002</v>
      </c>
      <c r="H18" s="646">
        <v>11.1790482372</v>
      </c>
      <c r="I18" s="647">
        <v>1.4471627922832417</v>
      </c>
      <c r="J18" s="648" t="s">
        <v>1</v>
      </c>
    </row>
    <row r="19" spans="1:10" ht="14.4" customHeight="1" x14ac:dyDescent="0.3">
      <c r="A19" s="644" t="s">
        <v>577</v>
      </c>
      <c r="B19" s="645" t="s">
        <v>4368</v>
      </c>
      <c r="C19" s="646">
        <v>0</v>
      </c>
      <c r="D19" s="646" t="s">
        <v>579</v>
      </c>
      <c r="E19" s="646"/>
      <c r="F19" s="646" t="s">
        <v>579</v>
      </c>
      <c r="G19" s="646" t="s">
        <v>579</v>
      </c>
      <c r="H19" s="646" t="s">
        <v>579</v>
      </c>
      <c r="I19" s="647" t="s">
        <v>579</v>
      </c>
      <c r="J19" s="648" t="s">
        <v>1</v>
      </c>
    </row>
    <row r="20" spans="1:10" ht="14.4" customHeight="1" x14ac:dyDescent="0.3">
      <c r="A20" s="644" t="s">
        <v>577</v>
      </c>
      <c r="B20" s="645" t="s">
        <v>581</v>
      </c>
      <c r="C20" s="646">
        <v>39911.649369999999</v>
      </c>
      <c r="D20" s="646">
        <v>37238.944359999987</v>
      </c>
      <c r="E20" s="646"/>
      <c r="F20" s="646">
        <v>43290.090040000017</v>
      </c>
      <c r="G20" s="646">
        <v>39655.86109861877</v>
      </c>
      <c r="H20" s="646">
        <v>3634.2289413812468</v>
      </c>
      <c r="I20" s="647">
        <v>1.0916441817350382</v>
      </c>
      <c r="J20" s="648" t="s">
        <v>582</v>
      </c>
    </row>
    <row r="22" spans="1:10" ht="14.4" customHeight="1" x14ac:dyDescent="0.3">
      <c r="A22" s="644" t="s">
        <v>577</v>
      </c>
      <c r="B22" s="645" t="s">
        <v>578</v>
      </c>
      <c r="C22" s="646" t="s">
        <v>579</v>
      </c>
      <c r="D22" s="646" t="s">
        <v>579</v>
      </c>
      <c r="E22" s="646"/>
      <c r="F22" s="646" t="s">
        <v>579</v>
      </c>
      <c r="G22" s="646" t="s">
        <v>579</v>
      </c>
      <c r="H22" s="646" t="s">
        <v>579</v>
      </c>
      <c r="I22" s="647" t="s">
        <v>579</v>
      </c>
      <c r="J22" s="648" t="s">
        <v>74</v>
      </c>
    </row>
    <row r="23" spans="1:10" ht="14.4" customHeight="1" x14ac:dyDescent="0.3">
      <c r="A23" s="644" t="s">
        <v>583</v>
      </c>
      <c r="B23" s="645" t="s">
        <v>584</v>
      </c>
      <c r="C23" s="646" t="s">
        <v>579</v>
      </c>
      <c r="D23" s="646" t="s">
        <v>579</v>
      </c>
      <c r="E23" s="646"/>
      <c r="F23" s="646" t="s">
        <v>579</v>
      </c>
      <c r="G23" s="646" t="s">
        <v>579</v>
      </c>
      <c r="H23" s="646" t="s">
        <v>579</v>
      </c>
      <c r="I23" s="647" t="s">
        <v>579</v>
      </c>
      <c r="J23" s="648" t="s">
        <v>0</v>
      </c>
    </row>
    <row r="24" spans="1:10" ht="14.4" customHeight="1" x14ac:dyDescent="0.3">
      <c r="A24" s="644" t="s">
        <v>583</v>
      </c>
      <c r="B24" s="645" t="s">
        <v>360</v>
      </c>
      <c r="C24" s="646">
        <v>2.6664400000000001</v>
      </c>
      <c r="D24" s="646">
        <v>0.5838000000000001</v>
      </c>
      <c r="E24" s="646"/>
      <c r="F24" s="646">
        <v>0</v>
      </c>
      <c r="G24" s="646">
        <v>0.95129899242833327</v>
      </c>
      <c r="H24" s="646">
        <v>-0.95129899242833327</v>
      </c>
      <c r="I24" s="647">
        <v>0</v>
      </c>
      <c r="J24" s="648" t="s">
        <v>1</v>
      </c>
    </row>
    <row r="25" spans="1:10" ht="14.4" customHeight="1" x14ac:dyDescent="0.3">
      <c r="A25" s="644" t="s">
        <v>583</v>
      </c>
      <c r="B25" s="645" t="s">
        <v>361</v>
      </c>
      <c r="C25" s="646">
        <v>87.40861000000001</v>
      </c>
      <c r="D25" s="646">
        <v>81.284729999999996</v>
      </c>
      <c r="E25" s="646"/>
      <c r="F25" s="646">
        <v>95.37079</v>
      </c>
      <c r="G25" s="646">
        <v>81.444772717345842</v>
      </c>
      <c r="H25" s="646">
        <v>13.926017282654158</v>
      </c>
      <c r="I25" s="647">
        <v>1.170987244706108</v>
      </c>
      <c r="J25" s="648" t="s">
        <v>1</v>
      </c>
    </row>
    <row r="26" spans="1:10" ht="14.4" customHeight="1" x14ac:dyDescent="0.3">
      <c r="A26" s="644" t="s">
        <v>583</v>
      </c>
      <c r="B26" s="645" t="s">
        <v>363</v>
      </c>
      <c r="C26" s="646">
        <v>68.358229999999992</v>
      </c>
      <c r="D26" s="646">
        <v>70.713799999998997</v>
      </c>
      <c r="E26" s="646"/>
      <c r="F26" s="646">
        <v>63.78651</v>
      </c>
      <c r="G26" s="646">
        <v>72.25802231830167</v>
      </c>
      <c r="H26" s="646">
        <v>-8.4715123183016701</v>
      </c>
      <c r="I26" s="647">
        <v>0.88276025212835108</v>
      </c>
      <c r="J26" s="648" t="s">
        <v>1</v>
      </c>
    </row>
    <row r="27" spans="1:10" ht="14.4" customHeight="1" x14ac:dyDescent="0.3">
      <c r="A27" s="644" t="s">
        <v>583</v>
      </c>
      <c r="B27" s="645" t="s">
        <v>364</v>
      </c>
      <c r="C27" s="646">
        <v>15.420470000000002</v>
      </c>
      <c r="D27" s="646">
        <v>17.691700000000001</v>
      </c>
      <c r="E27" s="646"/>
      <c r="F27" s="646">
        <v>15.897</v>
      </c>
      <c r="G27" s="646">
        <v>17.6272793467</v>
      </c>
      <c r="H27" s="646">
        <v>-1.7302793466999997</v>
      </c>
      <c r="I27" s="647">
        <v>0.90184081657366344</v>
      </c>
      <c r="J27" s="648" t="s">
        <v>1</v>
      </c>
    </row>
    <row r="28" spans="1:10" ht="14.4" customHeight="1" x14ac:dyDescent="0.3">
      <c r="A28" s="644" t="s">
        <v>583</v>
      </c>
      <c r="B28" s="645" t="s">
        <v>366</v>
      </c>
      <c r="C28" s="646">
        <v>1.5860099999999999</v>
      </c>
      <c r="D28" s="646">
        <v>0.83999999999899999</v>
      </c>
      <c r="E28" s="646"/>
      <c r="F28" s="646">
        <v>2.4229999999999996</v>
      </c>
      <c r="G28" s="646">
        <v>0.97794436300916665</v>
      </c>
      <c r="H28" s="646">
        <v>1.4450556369908329</v>
      </c>
      <c r="I28" s="647">
        <v>2.4776460621382896</v>
      </c>
      <c r="J28" s="648" t="s">
        <v>1</v>
      </c>
    </row>
    <row r="29" spans="1:10" ht="14.4" customHeight="1" x14ac:dyDescent="0.3">
      <c r="A29" s="644" t="s">
        <v>583</v>
      </c>
      <c r="B29" s="645" t="s">
        <v>367</v>
      </c>
      <c r="C29" s="646">
        <v>22.497999999999998</v>
      </c>
      <c r="D29" s="646">
        <v>19.73</v>
      </c>
      <c r="E29" s="646"/>
      <c r="F29" s="646">
        <v>21.736999999999998</v>
      </c>
      <c r="G29" s="646">
        <v>20.9988308425825</v>
      </c>
      <c r="H29" s="646">
        <v>0.73816915741749867</v>
      </c>
      <c r="I29" s="647">
        <v>1.0351528693645458</v>
      </c>
      <c r="J29" s="648" t="s">
        <v>1</v>
      </c>
    </row>
    <row r="30" spans="1:10" ht="14.4" customHeight="1" x14ac:dyDescent="0.3">
      <c r="A30" s="644" t="s">
        <v>583</v>
      </c>
      <c r="B30" s="645" t="s">
        <v>369</v>
      </c>
      <c r="C30" s="646">
        <v>0</v>
      </c>
      <c r="D30" s="646" t="s">
        <v>579</v>
      </c>
      <c r="E30" s="646"/>
      <c r="F30" s="646" t="s">
        <v>579</v>
      </c>
      <c r="G30" s="646" t="s">
        <v>579</v>
      </c>
      <c r="H30" s="646" t="s">
        <v>579</v>
      </c>
      <c r="I30" s="647" t="s">
        <v>579</v>
      </c>
      <c r="J30" s="648" t="s">
        <v>1</v>
      </c>
    </row>
    <row r="31" spans="1:10" ht="14.4" customHeight="1" x14ac:dyDescent="0.3">
      <c r="A31" s="644" t="s">
        <v>583</v>
      </c>
      <c r="B31" s="645" t="s">
        <v>585</v>
      </c>
      <c r="C31" s="646">
        <v>197.93775999999997</v>
      </c>
      <c r="D31" s="646">
        <v>190.84402999999799</v>
      </c>
      <c r="E31" s="646"/>
      <c r="F31" s="646">
        <v>199.21429999999998</v>
      </c>
      <c r="G31" s="646">
        <v>194.2581485803675</v>
      </c>
      <c r="H31" s="646">
        <v>4.9561514196324765</v>
      </c>
      <c r="I31" s="647">
        <v>1.025513222770071</v>
      </c>
      <c r="J31" s="648" t="s">
        <v>586</v>
      </c>
    </row>
    <row r="32" spans="1:10" ht="14.4" customHeight="1" x14ac:dyDescent="0.3">
      <c r="A32" s="644" t="s">
        <v>579</v>
      </c>
      <c r="B32" s="645" t="s">
        <v>579</v>
      </c>
      <c r="C32" s="646" t="s">
        <v>579</v>
      </c>
      <c r="D32" s="646" t="s">
        <v>579</v>
      </c>
      <c r="E32" s="646"/>
      <c r="F32" s="646" t="s">
        <v>579</v>
      </c>
      <c r="G32" s="646" t="s">
        <v>579</v>
      </c>
      <c r="H32" s="646" t="s">
        <v>579</v>
      </c>
      <c r="I32" s="647" t="s">
        <v>579</v>
      </c>
      <c r="J32" s="648" t="s">
        <v>587</v>
      </c>
    </row>
    <row r="33" spans="1:10" ht="14.4" customHeight="1" x14ac:dyDescent="0.3">
      <c r="A33" s="644" t="s">
        <v>588</v>
      </c>
      <c r="B33" s="645" t="s">
        <v>589</v>
      </c>
      <c r="C33" s="646" t="s">
        <v>579</v>
      </c>
      <c r="D33" s="646" t="s">
        <v>579</v>
      </c>
      <c r="E33" s="646"/>
      <c r="F33" s="646" t="s">
        <v>579</v>
      </c>
      <c r="G33" s="646" t="s">
        <v>579</v>
      </c>
      <c r="H33" s="646" t="s">
        <v>579</v>
      </c>
      <c r="I33" s="647" t="s">
        <v>579</v>
      </c>
      <c r="J33" s="648" t="s">
        <v>0</v>
      </c>
    </row>
    <row r="34" spans="1:10" ht="14.4" customHeight="1" x14ac:dyDescent="0.3">
      <c r="A34" s="644" t="s">
        <v>588</v>
      </c>
      <c r="B34" s="645" t="s">
        <v>360</v>
      </c>
      <c r="C34" s="646">
        <v>2.0743</v>
      </c>
      <c r="D34" s="646">
        <v>2.1045899999989999</v>
      </c>
      <c r="E34" s="646"/>
      <c r="F34" s="646">
        <v>0.83662999999999998</v>
      </c>
      <c r="G34" s="646">
        <v>1.9862228962858333</v>
      </c>
      <c r="H34" s="646">
        <v>-1.1495928962858333</v>
      </c>
      <c r="I34" s="647">
        <v>0.42121657220066722</v>
      </c>
      <c r="J34" s="648" t="s">
        <v>1</v>
      </c>
    </row>
    <row r="35" spans="1:10" ht="14.4" customHeight="1" x14ac:dyDescent="0.3">
      <c r="A35" s="644" t="s">
        <v>588</v>
      </c>
      <c r="B35" s="645" t="s">
        <v>361</v>
      </c>
      <c r="C35" s="646">
        <v>95.499179999999996</v>
      </c>
      <c r="D35" s="646">
        <v>87.776639999998991</v>
      </c>
      <c r="E35" s="646"/>
      <c r="F35" s="646">
        <v>90.277889999999999</v>
      </c>
      <c r="G35" s="646">
        <v>90.295671115575828</v>
      </c>
      <c r="H35" s="646">
        <v>-1.7781115575829176E-2</v>
      </c>
      <c r="I35" s="647">
        <v>0.99980307898090626</v>
      </c>
      <c r="J35" s="648" t="s">
        <v>1</v>
      </c>
    </row>
    <row r="36" spans="1:10" ht="14.4" customHeight="1" x14ac:dyDescent="0.3">
      <c r="A36" s="644" t="s">
        <v>588</v>
      </c>
      <c r="B36" s="645" t="s">
        <v>363</v>
      </c>
      <c r="C36" s="646">
        <v>71.468339999999998</v>
      </c>
      <c r="D36" s="646">
        <v>63.408209999999002</v>
      </c>
      <c r="E36" s="646"/>
      <c r="F36" s="646">
        <v>75.981340000000003</v>
      </c>
      <c r="G36" s="646">
        <v>67.9616296847325</v>
      </c>
      <c r="H36" s="646">
        <v>8.0197103152675027</v>
      </c>
      <c r="I36" s="647">
        <v>1.1180035021595298</v>
      </c>
      <c r="J36" s="648" t="s">
        <v>1</v>
      </c>
    </row>
    <row r="37" spans="1:10" ht="14.4" customHeight="1" x14ac:dyDescent="0.3">
      <c r="A37" s="644" t="s">
        <v>588</v>
      </c>
      <c r="B37" s="645" t="s">
        <v>364</v>
      </c>
      <c r="C37" s="646">
        <v>27.783000000000001</v>
      </c>
      <c r="D37" s="646">
        <v>42.910999999999007</v>
      </c>
      <c r="E37" s="646"/>
      <c r="F37" s="646">
        <v>40.830000000000005</v>
      </c>
      <c r="G37" s="646">
        <v>42.363039691113336</v>
      </c>
      <c r="H37" s="646">
        <v>-1.5330396911133306</v>
      </c>
      <c r="I37" s="647">
        <v>0.96381185811284165</v>
      </c>
      <c r="J37" s="648" t="s">
        <v>1</v>
      </c>
    </row>
    <row r="38" spans="1:10" ht="14.4" customHeight="1" x14ac:dyDescent="0.3">
      <c r="A38" s="644" t="s">
        <v>588</v>
      </c>
      <c r="B38" s="645" t="s">
        <v>365</v>
      </c>
      <c r="C38" s="646">
        <v>0</v>
      </c>
      <c r="D38" s="646">
        <v>0</v>
      </c>
      <c r="E38" s="646"/>
      <c r="F38" s="646" t="s">
        <v>579</v>
      </c>
      <c r="G38" s="646" t="s">
        <v>579</v>
      </c>
      <c r="H38" s="646" t="s">
        <v>579</v>
      </c>
      <c r="I38" s="647" t="s">
        <v>579</v>
      </c>
      <c r="J38" s="648" t="s">
        <v>1</v>
      </c>
    </row>
    <row r="39" spans="1:10" ht="14.4" customHeight="1" x14ac:dyDescent="0.3">
      <c r="A39" s="644" t="s">
        <v>588</v>
      </c>
      <c r="B39" s="645" t="s">
        <v>366</v>
      </c>
      <c r="C39" s="646">
        <v>2.1109999999999998</v>
      </c>
      <c r="D39" s="646">
        <v>1.3519999999999999</v>
      </c>
      <c r="E39" s="646"/>
      <c r="F39" s="646">
        <v>2.6179999999999999</v>
      </c>
      <c r="G39" s="646">
        <v>1.4686262374558332</v>
      </c>
      <c r="H39" s="646">
        <v>1.1493737625441667</v>
      </c>
      <c r="I39" s="647">
        <v>1.7826182954046077</v>
      </c>
      <c r="J39" s="648" t="s">
        <v>1</v>
      </c>
    </row>
    <row r="40" spans="1:10" ht="14.4" customHeight="1" x14ac:dyDescent="0.3">
      <c r="A40" s="644" t="s">
        <v>588</v>
      </c>
      <c r="B40" s="645" t="s">
        <v>367</v>
      </c>
      <c r="C40" s="646">
        <v>17.555320000000002</v>
      </c>
      <c r="D40" s="646">
        <v>13.139999999999002</v>
      </c>
      <c r="E40" s="646"/>
      <c r="F40" s="646">
        <v>14.661999999999999</v>
      </c>
      <c r="G40" s="646">
        <v>12.883091615258333</v>
      </c>
      <c r="H40" s="646">
        <v>1.7789083847416656</v>
      </c>
      <c r="I40" s="647">
        <v>1.1380808611680431</v>
      </c>
      <c r="J40" s="648" t="s">
        <v>1</v>
      </c>
    </row>
    <row r="41" spans="1:10" ht="14.4" customHeight="1" x14ac:dyDescent="0.3">
      <c r="A41" s="644" t="s">
        <v>588</v>
      </c>
      <c r="B41" s="645" t="s">
        <v>369</v>
      </c>
      <c r="C41" s="646">
        <v>0</v>
      </c>
      <c r="D41" s="646" t="s">
        <v>579</v>
      </c>
      <c r="E41" s="646"/>
      <c r="F41" s="646" t="s">
        <v>579</v>
      </c>
      <c r="G41" s="646" t="s">
        <v>579</v>
      </c>
      <c r="H41" s="646" t="s">
        <v>579</v>
      </c>
      <c r="I41" s="647" t="s">
        <v>579</v>
      </c>
      <c r="J41" s="648" t="s">
        <v>1</v>
      </c>
    </row>
    <row r="42" spans="1:10" ht="14.4" customHeight="1" x14ac:dyDescent="0.3">
      <c r="A42" s="644" t="s">
        <v>588</v>
      </c>
      <c r="B42" s="645" t="s">
        <v>590</v>
      </c>
      <c r="C42" s="646">
        <v>216.49113999999997</v>
      </c>
      <c r="D42" s="646">
        <v>210.692439999995</v>
      </c>
      <c r="E42" s="646"/>
      <c r="F42" s="646">
        <v>225.20586000000003</v>
      </c>
      <c r="G42" s="646">
        <v>216.95828124042166</v>
      </c>
      <c r="H42" s="646">
        <v>8.2475787595783743</v>
      </c>
      <c r="I42" s="647">
        <v>1.0380145837827635</v>
      </c>
      <c r="J42" s="648" t="s">
        <v>586</v>
      </c>
    </row>
    <row r="43" spans="1:10" ht="14.4" customHeight="1" x14ac:dyDescent="0.3">
      <c r="A43" s="644" t="s">
        <v>579</v>
      </c>
      <c r="B43" s="645" t="s">
        <v>579</v>
      </c>
      <c r="C43" s="646" t="s">
        <v>579</v>
      </c>
      <c r="D43" s="646" t="s">
        <v>579</v>
      </c>
      <c r="E43" s="646"/>
      <c r="F43" s="646" t="s">
        <v>579</v>
      </c>
      <c r="G43" s="646" t="s">
        <v>579</v>
      </c>
      <c r="H43" s="646" t="s">
        <v>579</v>
      </c>
      <c r="I43" s="647" t="s">
        <v>579</v>
      </c>
      <c r="J43" s="648" t="s">
        <v>587</v>
      </c>
    </row>
    <row r="44" spans="1:10" ht="14.4" customHeight="1" x14ac:dyDescent="0.3">
      <c r="A44" s="644" t="s">
        <v>591</v>
      </c>
      <c r="B44" s="645" t="s">
        <v>592</v>
      </c>
      <c r="C44" s="646" t="s">
        <v>579</v>
      </c>
      <c r="D44" s="646" t="s">
        <v>579</v>
      </c>
      <c r="E44" s="646"/>
      <c r="F44" s="646" t="s">
        <v>579</v>
      </c>
      <c r="G44" s="646" t="s">
        <v>579</v>
      </c>
      <c r="H44" s="646" t="s">
        <v>579</v>
      </c>
      <c r="I44" s="647" t="s">
        <v>579</v>
      </c>
      <c r="J44" s="648" t="s">
        <v>0</v>
      </c>
    </row>
    <row r="45" spans="1:10" ht="14.4" customHeight="1" x14ac:dyDescent="0.3">
      <c r="A45" s="644" t="s">
        <v>591</v>
      </c>
      <c r="B45" s="645" t="s">
        <v>358</v>
      </c>
      <c r="C45" s="646">
        <v>0</v>
      </c>
      <c r="D45" s="646" t="s">
        <v>579</v>
      </c>
      <c r="E45" s="646"/>
      <c r="F45" s="646" t="s">
        <v>579</v>
      </c>
      <c r="G45" s="646" t="s">
        <v>579</v>
      </c>
      <c r="H45" s="646" t="s">
        <v>579</v>
      </c>
      <c r="I45" s="647" t="s">
        <v>579</v>
      </c>
      <c r="J45" s="648" t="s">
        <v>1</v>
      </c>
    </row>
    <row r="46" spans="1:10" ht="14.4" customHeight="1" x14ac:dyDescent="0.3">
      <c r="A46" s="644" t="s">
        <v>591</v>
      </c>
      <c r="B46" s="645" t="s">
        <v>360</v>
      </c>
      <c r="C46" s="646">
        <v>0.52549000000000001</v>
      </c>
      <c r="D46" s="646">
        <v>1.67326</v>
      </c>
      <c r="E46" s="646"/>
      <c r="F46" s="646">
        <v>0.15246000000000001</v>
      </c>
      <c r="G46" s="646">
        <v>1.3943818564691666</v>
      </c>
      <c r="H46" s="646">
        <v>-1.2419218564691665</v>
      </c>
      <c r="I46" s="647">
        <v>0.10933877208217339</v>
      </c>
      <c r="J46" s="648" t="s">
        <v>1</v>
      </c>
    </row>
    <row r="47" spans="1:10" ht="14.4" customHeight="1" x14ac:dyDescent="0.3">
      <c r="A47" s="644" t="s">
        <v>591</v>
      </c>
      <c r="B47" s="645" t="s">
        <v>361</v>
      </c>
      <c r="C47" s="646">
        <v>36.599620000000002</v>
      </c>
      <c r="D47" s="646">
        <v>59.04182999999999</v>
      </c>
      <c r="E47" s="646"/>
      <c r="F47" s="646">
        <v>88.814670000000007</v>
      </c>
      <c r="G47" s="646">
        <v>72.388717173064165</v>
      </c>
      <c r="H47" s="646">
        <v>16.425952826935841</v>
      </c>
      <c r="I47" s="647">
        <v>1.2269131636587136</v>
      </c>
      <c r="J47" s="648" t="s">
        <v>1</v>
      </c>
    </row>
    <row r="48" spans="1:10" ht="14.4" customHeight="1" x14ac:dyDescent="0.3">
      <c r="A48" s="644" t="s">
        <v>591</v>
      </c>
      <c r="B48" s="645" t="s">
        <v>363</v>
      </c>
      <c r="C48" s="646">
        <v>37.110129999999998</v>
      </c>
      <c r="D48" s="646">
        <v>67.541079999998999</v>
      </c>
      <c r="E48" s="646"/>
      <c r="F48" s="646">
        <v>57.096410000000006</v>
      </c>
      <c r="G48" s="646">
        <v>73.841835386808327</v>
      </c>
      <c r="H48" s="646">
        <v>-16.745425386808321</v>
      </c>
      <c r="I48" s="647">
        <v>0.77322576965902645</v>
      </c>
      <c r="J48" s="648" t="s">
        <v>1</v>
      </c>
    </row>
    <row r="49" spans="1:10" ht="14.4" customHeight="1" x14ac:dyDescent="0.3">
      <c r="A49" s="644" t="s">
        <v>591</v>
      </c>
      <c r="B49" s="645" t="s">
        <v>364</v>
      </c>
      <c r="C49" s="646">
        <v>10.772</v>
      </c>
      <c r="D49" s="646">
        <v>39.843999999998999</v>
      </c>
      <c r="E49" s="646"/>
      <c r="F49" s="646">
        <v>37.146000000000008</v>
      </c>
      <c r="G49" s="646">
        <v>38.524544853127495</v>
      </c>
      <c r="H49" s="646">
        <v>-1.3785448531274866</v>
      </c>
      <c r="I49" s="647">
        <v>0.96421645321487626</v>
      </c>
      <c r="J49" s="648" t="s">
        <v>1</v>
      </c>
    </row>
    <row r="50" spans="1:10" ht="14.4" customHeight="1" x14ac:dyDescent="0.3">
      <c r="A50" s="644" t="s">
        <v>591</v>
      </c>
      <c r="B50" s="645" t="s">
        <v>365</v>
      </c>
      <c r="C50" s="646">
        <v>0</v>
      </c>
      <c r="D50" s="646" t="s">
        <v>579</v>
      </c>
      <c r="E50" s="646"/>
      <c r="F50" s="646" t="s">
        <v>579</v>
      </c>
      <c r="G50" s="646" t="s">
        <v>579</v>
      </c>
      <c r="H50" s="646" t="s">
        <v>579</v>
      </c>
      <c r="I50" s="647" t="s">
        <v>579</v>
      </c>
      <c r="J50" s="648" t="s">
        <v>1</v>
      </c>
    </row>
    <row r="51" spans="1:10" ht="14.4" customHeight="1" x14ac:dyDescent="0.3">
      <c r="A51" s="644" t="s">
        <v>591</v>
      </c>
      <c r="B51" s="645" t="s">
        <v>366</v>
      </c>
      <c r="C51" s="646">
        <v>0.6379999999999999</v>
      </c>
      <c r="D51" s="646">
        <v>1.7470000000000001</v>
      </c>
      <c r="E51" s="646"/>
      <c r="F51" s="646">
        <v>2.4720000000000004</v>
      </c>
      <c r="G51" s="646">
        <v>1.9302433318833334</v>
      </c>
      <c r="H51" s="646">
        <v>0.54175666811666701</v>
      </c>
      <c r="I51" s="647">
        <v>1.2806675506492109</v>
      </c>
      <c r="J51" s="648" t="s">
        <v>1</v>
      </c>
    </row>
    <row r="52" spans="1:10" ht="14.4" customHeight="1" x14ac:dyDescent="0.3">
      <c r="A52" s="644" t="s">
        <v>591</v>
      </c>
      <c r="B52" s="645" t="s">
        <v>367</v>
      </c>
      <c r="C52" s="646">
        <v>4.6754300000000004</v>
      </c>
      <c r="D52" s="646">
        <v>16.882999999999999</v>
      </c>
      <c r="E52" s="646"/>
      <c r="F52" s="646">
        <v>19.94913</v>
      </c>
      <c r="G52" s="646">
        <v>18.607971082705834</v>
      </c>
      <c r="H52" s="646">
        <v>1.341158917294166</v>
      </c>
      <c r="I52" s="647">
        <v>1.0720744304326995</v>
      </c>
      <c r="J52" s="648" t="s">
        <v>1</v>
      </c>
    </row>
    <row r="53" spans="1:10" ht="14.4" customHeight="1" x14ac:dyDescent="0.3">
      <c r="A53" s="644" t="s">
        <v>591</v>
      </c>
      <c r="B53" s="645" t="s">
        <v>368</v>
      </c>
      <c r="C53" s="646">
        <v>0</v>
      </c>
      <c r="D53" s="646" t="s">
        <v>579</v>
      </c>
      <c r="E53" s="646"/>
      <c r="F53" s="646" t="s">
        <v>579</v>
      </c>
      <c r="G53" s="646" t="s">
        <v>579</v>
      </c>
      <c r="H53" s="646" t="s">
        <v>579</v>
      </c>
      <c r="I53" s="647" t="s">
        <v>579</v>
      </c>
      <c r="J53" s="648" t="s">
        <v>1</v>
      </c>
    </row>
    <row r="54" spans="1:10" ht="14.4" customHeight="1" x14ac:dyDescent="0.3">
      <c r="A54" s="644" t="s">
        <v>591</v>
      </c>
      <c r="B54" s="645" t="s">
        <v>593</v>
      </c>
      <c r="C54" s="646">
        <v>90.320670000000021</v>
      </c>
      <c r="D54" s="646">
        <v>186.730169999998</v>
      </c>
      <c r="E54" s="646"/>
      <c r="F54" s="646">
        <v>205.63067000000004</v>
      </c>
      <c r="G54" s="646">
        <v>206.68769368405833</v>
      </c>
      <c r="H54" s="646">
        <v>-1.0570236840582936</v>
      </c>
      <c r="I54" s="647">
        <v>0.99488588959885516</v>
      </c>
      <c r="J54" s="648" t="s">
        <v>586</v>
      </c>
    </row>
    <row r="55" spans="1:10" ht="14.4" customHeight="1" x14ac:dyDescent="0.3">
      <c r="A55" s="644" t="s">
        <v>579</v>
      </c>
      <c r="B55" s="645" t="s">
        <v>579</v>
      </c>
      <c r="C55" s="646" t="s">
        <v>579</v>
      </c>
      <c r="D55" s="646" t="s">
        <v>579</v>
      </c>
      <c r="E55" s="646"/>
      <c r="F55" s="646" t="s">
        <v>579</v>
      </c>
      <c r="G55" s="646" t="s">
        <v>579</v>
      </c>
      <c r="H55" s="646" t="s">
        <v>579</v>
      </c>
      <c r="I55" s="647" t="s">
        <v>579</v>
      </c>
      <c r="J55" s="648" t="s">
        <v>587</v>
      </c>
    </row>
    <row r="56" spans="1:10" ht="14.4" customHeight="1" x14ac:dyDescent="0.3">
      <c r="A56" s="644" t="s">
        <v>594</v>
      </c>
      <c r="B56" s="645" t="s">
        <v>595</v>
      </c>
      <c r="C56" s="646" t="s">
        <v>579</v>
      </c>
      <c r="D56" s="646" t="s">
        <v>579</v>
      </c>
      <c r="E56" s="646"/>
      <c r="F56" s="646" t="s">
        <v>579</v>
      </c>
      <c r="G56" s="646" t="s">
        <v>579</v>
      </c>
      <c r="H56" s="646" t="s">
        <v>579</v>
      </c>
      <c r="I56" s="647" t="s">
        <v>579</v>
      </c>
      <c r="J56" s="648" t="s">
        <v>0</v>
      </c>
    </row>
    <row r="57" spans="1:10" ht="14.4" customHeight="1" x14ac:dyDescent="0.3">
      <c r="A57" s="644" t="s">
        <v>594</v>
      </c>
      <c r="B57" s="645" t="s">
        <v>361</v>
      </c>
      <c r="C57" s="646">
        <v>104.61726</v>
      </c>
      <c r="D57" s="646">
        <v>76.917420000000007</v>
      </c>
      <c r="E57" s="646"/>
      <c r="F57" s="646">
        <v>55.399600000000007</v>
      </c>
      <c r="G57" s="646">
        <v>78.708048902499172</v>
      </c>
      <c r="H57" s="646">
        <v>-23.308448902499165</v>
      </c>
      <c r="I57" s="647">
        <v>0.70386194007460567</v>
      </c>
      <c r="J57" s="648" t="s">
        <v>1</v>
      </c>
    </row>
    <row r="58" spans="1:10" ht="14.4" customHeight="1" x14ac:dyDescent="0.3">
      <c r="A58" s="644" t="s">
        <v>594</v>
      </c>
      <c r="B58" s="645" t="s">
        <v>362</v>
      </c>
      <c r="C58" s="646">
        <v>19.8645</v>
      </c>
      <c r="D58" s="646">
        <v>14.173900000000001</v>
      </c>
      <c r="E58" s="646"/>
      <c r="F58" s="646" t="s">
        <v>579</v>
      </c>
      <c r="G58" s="646" t="s">
        <v>579</v>
      </c>
      <c r="H58" s="646" t="s">
        <v>579</v>
      </c>
      <c r="I58" s="647" t="s">
        <v>579</v>
      </c>
      <c r="J58" s="648" t="s">
        <v>1</v>
      </c>
    </row>
    <row r="59" spans="1:10" ht="14.4" customHeight="1" x14ac:dyDescent="0.3">
      <c r="A59" s="644" t="s">
        <v>594</v>
      </c>
      <c r="B59" s="645" t="s">
        <v>363</v>
      </c>
      <c r="C59" s="646">
        <v>103.78779999999999</v>
      </c>
      <c r="D59" s="646">
        <v>31.22982</v>
      </c>
      <c r="E59" s="646"/>
      <c r="F59" s="646">
        <v>15.183859999999999</v>
      </c>
      <c r="G59" s="646">
        <v>30.09829825757167</v>
      </c>
      <c r="H59" s="646">
        <v>-14.914438257571671</v>
      </c>
      <c r="I59" s="647">
        <v>0.5044756972657175</v>
      </c>
      <c r="J59" s="648" t="s">
        <v>1</v>
      </c>
    </row>
    <row r="60" spans="1:10" ht="14.4" customHeight="1" x14ac:dyDescent="0.3">
      <c r="A60" s="644" t="s">
        <v>594</v>
      </c>
      <c r="B60" s="645" t="s">
        <v>364</v>
      </c>
      <c r="C60" s="646">
        <v>28</v>
      </c>
      <c r="D60" s="646" t="s">
        <v>579</v>
      </c>
      <c r="E60" s="646"/>
      <c r="F60" s="646">
        <v>39.799320000000002</v>
      </c>
      <c r="G60" s="646">
        <v>0</v>
      </c>
      <c r="H60" s="646">
        <v>39.799320000000002</v>
      </c>
      <c r="I60" s="647" t="s">
        <v>579</v>
      </c>
      <c r="J60" s="648" t="s">
        <v>1</v>
      </c>
    </row>
    <row r="61" spans="1:10" ht="14.4" customHeight="1" x14ac:dyDescent="0.3">
      <c r="A61" s="644" t="s">
        <v>594</v>
      </c>
      <c r="B61" s="645" t="s">
        <v>365</v>
      </c>
      <c r="C61" s="646">
        <v>0</v>
      </c>
      <c r="D61" s="646" t="s">
        <v>579</v>
      </c>
      <c r="E61" s="646"/>
      <c r="F61" s="646" t="s">
        <v>579</v>
      </c>
      <c r="G61" s="646" t="s">
        <v>579</v>
      </c>
      <c r="H61" s="646" t="s">
        <v>579</v>
      </c>
      <c r="I61" s="647" t="s">
        <v>579</v>
      </c>
      <c r="J61" s="648" t="s">
        <v>1</v>
      </c>
    </row>
    <row r="62" spans="1:10" ht="14.4" customHeight="1" x14ac:dyDescent="0.3">
      <c r="A62" s="644" t="s">
        <v>594</v>
      </c>
      <c r="B62" s="645" t="s">
        <v>366</v>
      </c>
      <c r="C62" s="646">
        <v>3.1672899999999999</v>
      </c>
      <c r="D62" s="646">
        <v>3.4069999999989999</v>
      </c>
      <c r="E62" s="646"/>
      <c r="F62" s="646">
        <v>3.5370000000000004</v>
      </c>
      <c r="G62" s="646">
        <v>3.431353735244167</v>
      </c>
      <c r="H62" s="646">
        <v>0.10564626475583339</v>
      </c>
      <c r="I62" s="647">
        <v>1.030788508824001</v>
      </c>
      <c r="J62" s="648" t="s">
        <v>1</v>
      </c>
    </row>
    <row r="63" spans="1:10" ht="14.4" customHeight="1" x14ac:dyDescent="0.3">
      <c r="A63" s="644" t="s">
        <v>594</v>
      </c>
      <c r="B63" s="645" t="s">
        <v>367</v>
      </c>
      <c r="C63" s="646">
        <v>16.32</v>
      </c>
      <c r="D63" s="646">
        <v>11.5456</v>
      </c>
      <c r="E63" s="646"/>
      <c r="F63" s="646">
        <v>9.9649999999999999</v>
      </c>
      <c r="G63" s="646">
        <v>10.805435329050834</v>
      </c>
      <c r="H63" s="646">
        <v>-0.84043532905083396</v>
      </c>
      <c r="I63" s="647">
        <v>0.9222210578789648</v>
      </c>
      <c r="J63" s="648" t="s">
        <v>1</v>
      </c>
    </row>
    <row r="64" spans="1:10" ht="14.4" customHeight="1" x14ac:dyDescent="0.3">
      <c r="A64" s="644" t="s">
        <v>594</v>
      </c>
      <c r="B64" s="645" t="s">
        <v>369</v>
      </c>
      <c r="C64" s="646">
        <v>0</v>
      </c>
      <c r="D64" s="646" t="s">
        <v>579</v>
      </c>
      <c r="E64" s="646"/>
      <c r="F64" s="646" t="s">
        <v>579</v>
      </c>
      <c r="G64" s="646" t="s">
        <v>579</v>
      </c>
      <c r="H64" s="646" t="s">
        <v>579</v>
      </c>
      <c r="I64" s="647" t="s">
        <v>579</v>
      </c>
      <c r="J64" s="648" t="s">
        <v>1</v>
      </c>
    </row>
    <row r="65" spans="1:10" ht="14.4" customHeight="1" x14ac:dyDescent="0.3">
      <c r="A65" s="644" t="s">
        <v>594</v>
      </c>
      <c r="B65" s="645" t="s">
        <v>596</v>
      </c>
      <c r="C65" s="646">
        <v>275.75684999999999</v>
      </c>
      <c r="D65" s="646">
        <v>137.27373999999901</v>
      </c>
      <c r="E65" s="646"/>
      <c r="F65" s="646">
        <v>123.88478000000001</v>
      </c>
      <c r="G65" s="646">
        <v>123.04313622436585</v>
      </c>
      <c r="H65" s="646">
        <v>0.84164377563415371</v>
      </c>
      <c r="I65" s="647">
        <v>1.0068402334454434</v>
      </c>
      <c r="J65" s="648" t="s">
        <v>586</v>
      </c>
    </row>
    <row r="66" spans="1:10" ht="14.4" customHeight="1" x14ac:dyDescent="0.3">
      <c r="A66" s="644" t="s">
        <v>579</v>
      </c>
      <c r="B66" s="645" t="s">
        <v>579</v>
      </c>
      <c r="C66" s="646" t="s">
        <v>579</v>
      </c>
      <c r="D66" s="646" t="s">
        <v>579</v>
      </c>
      <c r="E66" s="646"/>
      <c r="F66" s="646" t="s">
        <v>579</v>
      </c>
      <c r="G66" s="646" t="s">
        <v>579</v>
      </c>
      <c r="H66" s="646" t="s">
        <v>579</v>
      </c>
      <c r="I66" s="647" t="s">
        <v>579</v>
      </c>
      <c r="J66" s="648" t="s">
        <v>587</v>
      </c>
    </row>
    <row r="67" spans="1:10" ht="14.4" customHeight="1" x14ac:dyDescent="0.3">
      <c r="A67" s="644" t="s">
        <v>597</v>
      </c>
      <c r="B67" s="645" t="s">
        <v>598</v>
      </c>
      <c r="C67" s="646" t="s">
        <v>579</v>
      </c>
      <c r="D67" s="646" t="s">
        <v>579</v>
      </c>
      <c r="E67" s="646"/>
      <c r="F67" s="646" t="s">
        <v>579</v>
      </c>
      <c r="G67" s="646" t="s">
        <v>579</v>
      </c>
      <c r="H67" s="646" t="s">
        <v>579</v>
      </c>
      <c r="I67" s="647" t="s">
        <v>579</v>
      </c>
      <c r="J67" s="648" t="s">
        <v>0</v>
      </c>
    </row>
    <row r="68" spans="1:10" ht="14.4" customHeight="1" x14ac:dyDescent="0.3">
      <c r="A68" s="644" t="s">
        <v>597</v>
      </c>
      <c r="B68" s="645" t="s">
        <v>360</v>
      </c>
      <c r="C68" s="646">
        <v>6.6074400000000004</v>
      </c>
      <c r="D68" s="646">
        <v>7.8750000000000009</v>
      </c>
      <c r="E68" s="646"/>
      <c r="F68" s="646">
        <v>6.4033200000000008</v>
      </c>
      <c r="G68" s="646">
        <v>8.7223407617066666</v>
      </c>
      <c r="H68" s="646">
        <v>-2.3190207617066658</v>
      </c>
      <c r="I68" s="647">
        <v>0.73412862154070302</v>
      </c>
      <c r="J68" s="648" t="s">
        <v>1</v>
      </c>
    </row>
    <row r="69" spans="1:10" ht="14.4" customHeight="1" x14ac:dyDescent="0.3">
      <c r="A69" s="644" t="s">
        <v>597</v>
      </c>
      <c r="B69" s="645" t="s">
        <v>361</v>
      </c>
      <c r="C69" s="646">
        <v>94.838840000000005</v>
      </c>
      <c r="D69" s="646">
        <v>119.64314999999999</v>
      </c>
      <c r="E69" s="646"/>
      <c r="F69" s="646">
        <v>152.95908</v>
      </c>
      <c r="G69" s="646">
        <v>126.98945033352666</v>
      </c>
      <c r="H69" s="646">
        <v>25.969629666473338</v>
      </c>
      <c r="I69" s="647">
        <v>1.2045022606072109</v>
      </c>
      <c r="J69" s="648" t="s">
        <v>1</v>
      </c>
    </row>
    <row r="70" spans="1:10" ht="14.4" customHeight="1" x14ac:dyDescent="0.3">
      <c r="A70" s="644" t="s">
        <v>597</v>
      </c>
      <c r="B70" s="645" t="s">
        <v>363</v>
      </c>
      <c r="C70" s="646">
        <v>181.02051000000003</v>
      </c>
      <c r="D70" s="646">
        <v>144.31547</v>
      </c>
      <c r="E70" s="646"/>
      <c r="F70" s="646">
        <v>168.63984000000002</v>
      </c>
      <c r="G70" s="646">
        <v>176.74280185964918</v>
      </c>
      <c r="H70" s="646">
        <v>-8.1029618596491559</v>
      </c>
      <c r="I70" s="647">
        <v>0.95415393569417506</v>
      </c>
      <c r="J70" s="648" t="s">
        <v>1</v>
      </c>
    </row>
    <row r="71" spans="1:10" ht="14.4" customHeight="1" x14ac:dyDescent="0.3">
      <c r="A71" s="644" t="s">
        <v>597</v>
      </c>
      <c r="B71" s="645" t="s">
        <v>364</v>
      </c>
      <c r="C71" s="646">
        <v>31.631</v>
      </c>
      <c r="D71" s="646">
        <v>37.913279999999993</v>
      </c>
      <c r="E71" s="646"/>
      <c r="F71" s="646">
        <v>36.652999999999999</v>
      </c>
      <c r="G71" s="646">
        <v>39.395006417535832</v>
      </c>
      <c r="H71" s="646">
        <v>-2.7420064175358334</v>
      </c>
      <c r="I71" s="647">
        <v>0.930397106971525</v>
      </c>
      <c r="J71" s="648" t="s">
        <v>1</v>
      </c>
    </row>
    <row r="72" spans="1:10" ht="14.4" customHeight="1" x14ac:dyDescent="0.3">
      <c r="A72" s="644" t="s">
        <v>597</v>
      </c>
      <c r="B72" s="645" t="s">
        <v>366</v>
      </c>
      <c r="C72" s="646">
        <v>2.2760000000000002</v>
      </c>
      <c r="D72" s="646">
        <v>2.4440000000000008</v>
      </c>
      <c r="E72" s="646"/>
      <c r="F72" s="646">
        <v>3.9870000000000005</v>
      </c>
      <c r="G72" s="646">
        <v>2.6833630729775</v>
      </c>
      <c r="H72" s="646">
        <v>1.3036369270225006</v>
      </c>
      <c r="I72" s="647">
        <v>1.4858220418066517</v>
      </c>
      <c r="J72" s="648" t="s">
        <v>1</v>
      </c>
    </row>
    <row r="73" spans="1:10" ht="14.4" customHeight="1" x14ac:dyDescent="0.3">
      <c r="A73" s="644" t="s">
        <v>597</v>
      </c>
      <c r="B73" s="645" t="s">
        <v>367</v>
      </c>
      <c r="C73" s="646">
        <v>29.888500000000001</v>
      </c>
      <c r="D73" s="646">
        <v>37.075000000000003</v>
      </c>
      <c r="E73" s="646"/>
      <c r="F73" s="646">
        <v>28.138299999999997</v>
      </c>
      <c r="G73" s="646">
        <v>38.230937772202495</v>
      </c>
      <c r="H73" s="646">
        <v>-10.092637772202497</v>
      </c>
      <c r="I73" s="647">
        <v>0.7360086265124054</v>
      </c>
      <c r="J73" s="648" t="s">
        <v>1</v>
      </c>
    </row>
    <row r="74" spans="1:10" ht="14.4" customHeight="1" x14ac:dyDescent="0.3">
      <c r="A74" s="644" t="s">
        <v>597</v>
      </c>
      <c r="B74" s="645" t="s">
        <v>368</v>
      </c>
      <c r="C74" s="646">
        <v>20.991259999999997</v>
      </c>
      <c r="D74" s="646">
        <v>22.119399999999999</v>
      </c>
      <c r="E74" s="646"/>
      <c r="F74" s="646">
        <v>8.8477599999999992</v>
      </c>
      <c r="G74" s="646">
        <v>25.805845406102499</v>
      </c>
      <c r="H74" s="646">
        <v>-16.958085406102498</v>
      </c>
      <c r="I74" s="647">
        <v>0.34285875392819737</v>
      </c>
      <c r="J74" s="648" t="s">
        <v>1</v>
      </c>
    </row>
    <row r="75" spans="1:10" ht="14.4" customHeight="1" x14ac:dyDescent="0.3">
      <c r="A75" s="644" t="s">
        <v>597</v>
      </c>
      <c r="B75" s="645" t="s">
        <v>369</v>
      </c>
      <c r="C75" s="646">
        <v>0</v>
      </c>
      <c r="D75" s="646" t="s">
        <v>579</v>
      </c>
      <c r="E75" s="646"/>
      <c r="F75" s="646" t="s">
        <v>579</v>
      </c>
      <c r="G75" s="646" t="s">
        <v>579</v>
      </c>
      <c r="H75" s="646" t="s">
        <v>579</v>
      </c>
      <c r="I75" s="647" t="s">
        <v>579</v>
      </c>
      <c r="J75" s="648" t="s">
        <v>1</v>
      </c>
    </row>
    <row r="76" spans="1:10" ht="14.4" customHeight="1" x14ac:dyDescent="0.3">
      <c r="A76" s="644" t="s">
        <v>597</v>
      </c>
      <c r="B76" s="645" t="s">
        <v>599</v>
      </c>
      <c r="C76" s="646">
        <v>367.25355000000008</v>
      </c>
      <c r="D76" s="646">
        <v>371.38529999999997</v>
      </c>
      <c r="E76" s="646"/>
      <c r="F76" s="646">
        <v>405.62830000000008</v>
      </c>
      <c r="G76" s="646">
        <v>418.56974562370084</v>
      </c>
      <c r="H76" s="646">
        <v>-12.941445623700758</v>
      </c>
      <c r="I76" s="647">
        <v>0.96908174621073717</v>
      </c>
      <c r="J76" s="648" t="s">
        <v>586</v>
      </c>
    </row>
    <row r="77" spans="1:10" ht="14.4" customHeight="1" x14ac:dyDescent="0.3">
      <c r="A77" s="644" t="s">
        <v>579</v>
      </c>
      <c r="B77" s="645" t="s">
        <v>579</v>
      </c>
      <c r="C77" s="646" t="s">
        <v>579</v>
      </c>
      <c r="D77" s="646" t="s">
        <v>579</v>
      </c>
      <c r="E77" s="646"/>
      <c r="F77" s="646" t="s">
        <v>579</v>
      </c>
      <c r="G77" s="646" t="s">
        <v>579</v>
      </c>
      <c r="H77" s="646" t="s">
        <v>579</v>
      </c>
      <c r="I77" s="647" t="s">
        <v>579</v>
      </c>
      <c r="J77" s="648" t="s">
        <v>587</v>
      </c>
    </row>
    <row r="78" spans="1:10" ht="14.4" customHeight="1" x14ac:dyDescent="0.3">
      <c r="A78" s="644" t="s">
        <v>600</v>
      </c>
      <c r="B78" s="645" t="s">
        <v>601</v>
      </c>
      <c r="C78" s="646" t="s">
        <v>579</v>
      </c>
      <c r="D78" s="646" t="s">
        <v>579</v>
      </c>
      <c r="E78" s="646"/>
      <c r="F78" s="646" t="s">
        <v>579</v>
      </c>
      <c r="G78" s="646" t="s">
        <v>579</v>
      </c>
      <c r="H78" s="646" t="s">
        <v>579</v>
      </c>
      <c r="I78" s="647" t="s">
        <v>579</v>
      </c>
      <c r="J78" s="648" t="s">
        <v>0</v>
      </c>
    </row>
    <row r="79" spans="1:10" ht="14.4" customHeight="1" x14ac:dyDescent="0.3">
      <c r="A79" s="644" t="s">
        <v>600</v>
      </c>
      <c r="B79" s="645" t="s">
        <v>357</v>
      </c>
      <c r="C79" s="646">
        <v>27847.466099999998</v>
      </c>
      <c r="D79" s="646">
        <v>25818.742989999995</v>
      </c>
      <c r="E79" s="646"/>
      <c r="F79" s="646">
        <v>30725.748590000007</v>
      </c>
      <c r="G79" s="646">
        <v>25833.654021411086</v>
      </c>
      <c r="H79" s="646">
        <v>4892.0945685889201</v>
      </c>
      <c r="I79" s="647">
        <v>1.1893690518783879</v>
      </c>
      <c r="J79" s="648" t="s">
        <v>1</v>
      </c>
    </row>
    <row r="80" spans="1:10" ht="14.4" customHeight="1" x14ac:dyDescent="0.3">
      <c r="A80" s="644" t="s">
        <v>600</v>
      </c>
      <c r="B80" s="645" t="s">
        <v>358</v>
      </c>
      <c r="C80" s="646">
        <v>4923.8991299999989</v>
      </c>
      <c r="D80" s="646">
        <v>5394.4870299999984</v>
      </c>
      <c r="E80" s="646"/>
      <c r="F80" s="646">
        <v>5334.5439900000029</v>
      </c>
      <c r="G80" s="646">
        <v>4810.8307429897577</v>
      </c>
      <c r="H80" s="646">
        <v>523.71324701024514</v>
      </c>
      <c r="I80" s="647">
        <v>1.1088612913213356</v>
      </c>
      <c r="J80" s="648" t="s">
        <v>1</v>
      </c>
    </row>
    <row r="81" spans="1:10" ht="14.4" customHeight="1" x14ac:dyDescent="0.3">
      <c r="A81" s="644" t="s">
        <v>600</v>
      </c>
      <c r="B81" s="645" t="s">
        <v>359</v>
      </c>
      <c r="C81" s="646" t="s">
        <v>579</v>
      </c>
      <c r="D81" s="646" t="s">
        <v>579</v>
      </c>
      <c r="E81" s="646"/>
      <c r="F81" s="646">
        <v>84.879260000000002</v>
      </c>
      <c r="G81" s="646">
        <v>1045.8327702151666</v>
      </c>
      <c r="H81" s="646">
        <v>-960.9535102151666</v>
      </c>
      <c r="I81" s="647">
        <v>8.1159495492321571E-2</v>
      </c>
      <c r="J81" s="648" t="s">
        <v>1</v>
      </c>
    </row>
    <row r="82" spans="1:10" ht="14.4" customHeight="1" x14ac:dyDescent="0.3">
      <c r="A82" s="644" t="s">
        <v>600</v>
      </c>
      <c r="B82" s="645" t="s">
        <v>360</v>
      </c>
      <c r="C82" s="646" t="s">
        <v>579</v>
      </c>
      <c r="D82" s="646">
        <v>0.56869999999999998</v>
      </c>
      <c r="E82" s="646"/>
      <c r="F82" s="646">
        <v>0</v>
      </c>
      <c r="G82" s="646">
        <v>0.4739161647166667</v>
      </c>
      <c r="H82" s="646">
        <v>-0.4739161647166667</v>
      </c>
      <c r="I82" s="647">
        <v>0</v>
      </c>
      <c r="J82" s="648" t="s">
        <v>1</v>
      </c>
    </row>
    <row r="83" spans="1:10" ht="14.4" customHeight="1" x14ac:dyDescent="0.3">
      <c r="A83" s="644" t="s">
        <v>600</v>
      </c>
      <c r="B83" s="645" t="s">
        <v>361</v>
      </c>
      <c r="C83" s="646">
        <v>437.03202999999996</v>
      </c>
      <c r="D83" s="646">
        <v>473.331989999999</v>
      </c>
      <c r="E83" s="646"/>
      <c r="F83" s="646">
        <v>414.41039999999998</v>
      </c>
      <c r="G83" s="646">
        <v>364.43700294109999</v>
      </c>
      <c r="H83" s="646">
        <v>49.973397058899991</v>
      </c>
      <c r="I83" s="647">
        <v>1.137124925997091</v>
      </c>
      <c r="J83" s="648" t="s">
        <v>1</v>
      </c>
    </row>
    <row r="84" spans="1:10" ht="14.4" customHeight="1" x14ac:dyDescent="0.3">
      <c r="A84" s="644" t="s">
        <v>600</v>
      </c>
      <c r="B84" s="645" t="s">
        <v>363</v>
      </c>
      <c r="C84" s="646">
        <v>4479.8681299999998</v>
      </c>
      <c r="D84" s="646">
        <v>3288.7003799999993</v>
      </c>
      <c r="E84" s="646"/>
      <c r="F84" s="646">
        <v>4459.4395500000028</v>
      </c>
      <c r="G84" s="646">
        <v>4545.0438621147086</v>
      </c>
      <c r="H84" s="646">
        <v>-85.604312114705863</v>
      </c>
      <c r="I84" s="647">
        <v>0.98116534961779756</v>
      </c>
      <c r="J84" s="648" t="s">
        <v>1</v>
      </c>
    </row>
    <row r="85" spans="1:10" ht="14.4" customHeight="1" x14ac:dyDescent="0.3">
      <c r="A85" s="644" t="s">
        <v>600</v>
      </c>
      <c r="B85" s="645" t="s">
        <v>364</v>
      </c>
      <c r="C85" s="646">
        <v>108.6412</v>
      </c>
      <c r="D85" s="646">
        <v>167.71101999999999</v>
      </c>
      <c r="E85" s="646"/>
      <c r="F85" s="646">
        <v>59.531999999999996</v>
      </c>
      <c r="G85" s="646">
        <v>209.81025023094165</v>
      </c>
      <c r="H85" s="646">
        <v>-150.27825023094164</v>
      </c>
      <c r="I85" s="647">
        <v>0.28374209522400423</v>
      </c>
      <c r="J85" s="648" t="s">
        <v>1</v>
      </c>
    </row>
    <row r="86" spans="1:10" ht="14.4" customHeight="1" x14ac:dyDescent="0.3">
      <c r="A86" s="644" t="s">
        <v>600</v>
      </c>
      <c r="B86" s="645" t="s">
        <v>365</v>
      </c>
      <c r="C86" s="646">
        <v>607.36074999999994</v>
      </c>
      <c r="D86" s="646">
        <v>621.15639999999996</v>
      </c>
      <c r="E86" s="646"/>
      <c r="F86" s="646">
        <v>634.11369000000013</v>
      </c>
      <c r="G86" s="646">
        <v>621.51784265024173</v>
      </c>
      <c r="H86" s="646">
        <v>12.595847349758401</v>
      </c>
      <c r="I86" s="647">
        <v>1.0202662682957706</v>
      </c>
      <c r="J86" s="648" t="s">
        <v>1</v>
      </c>
    </row>
    <row r="87" spans="1:10" ht="14.4" customHeight="1" x14ac:dyDescent="0.3">
      <c r="A87" s="644" t="s">
        <v>600</v>
      </c>
      <c r="B87" s="645" t="s">
        <v>366</v>
      </c>
      <c r="C87" s="646">
        <v>190.60566</v>
      </c>
      <c r="D87" s="646">
        <v>226.578589999999</v>
      </c>
      <c r="E87" s="646"/>
      <c r="F87" s="646">
        <v>228.86092000000002</v>
      </c>
      <c r="G87" s="646">
        <v>890.40040412382496</v>
      </c>
      <c r="H87" s="646">
        <v>-661.53948412382488</v>
      </c>
      <c r="I87" s="647">
        <v>0.25703146465348314</v>
      </c>
      <c r="J87" s="648" t="s">
        <v>1</v>
      </c>
    </row>
    <row r="88" spans="1:10" ht="14.4" customHeight="1" x14ac:dyDescent="0.3">
      <c r="A88" s="644" t="s">
        <v>600</v>
      </c>
      <c r="B88" s="645" t="s">
        <v>367</v>
      </c>
      <c r="C88" s="646">
        <v>80.657399999999996</v>
      </c>
      <c r="D88" s="646">
        <v>150.74158000000003</v>
      </c>
      <c r="E88" s="646"/>
      <c r="F88" s="646">
        <v>152.81872999999999</v>
      </c>
      <c r="G88" s="646">
        <v>149.34332866151834</v>
      </c>
      <c r="H88" s="646">
        <v>3.475401338481646</v>
      </c>
      <c r="I88" s="647">
        <v>1.0232712192076456</v>
      </c>
      <c r="J88" s="648" t="s">
        <v>1</v>
      </c>
    </row>
    <row r="89" spans="1:10" ht="14.4" customHeight="1" x14ac:dyDescent="0.3">
      <c r="A89" s="644" t="s">
        <v>600</v>
      </c>
      <c r="B89" s="645" t="s">
        <v>369</v>
      </c>
      <c r="C89" s="646">
        <v>88.358999999999995</v>
      </c>
      <c r="D89" s="646">
        <v>0</v>
      </c>
      <c r="E89" s="646"/>
      <c r="F89" s="646">
        <v>36.179000000000002</v>
      </c>
      <c r="G89" s="646">
        <v>24.999951762800002</v>
      </c>
      <c r="H89" s="646">
        <v>11.1790482372</v>
      </c>
      <c r="I89" s="647">
        <v>1.4471627922832417</v>
      </c>
      <c r="J89" s="648" t="s">
        <v>1</v>
      </c>
    </row>
    <row r="90" spans="1:10" ht="14.4" customHeight="1" x14ac:dyDescent="0.3">
      <c r="A90" s="644" t="s">
        <v>600</v>
      </c>
      <c r="B90" s="645" t="s">
        <v>4368</v>
      </c>
      <c r="C90" s="646">
        <v>0</v>
      </c>
      <c r="D90" s="646" t="s">
        <v>579</v>
      </c>
      <c r="E90" s="646"/>
      <c r="F90" s="646" t="s">
        <v>579</v>
      </c>
      <c r="G90" s="646" t="s">
        <v>579</v>
      </c>
      <c r="H90" s="646" t="s">
        <v>579</v>
      </c>
      <c r="I90" s="647" t="s">
        <v>579</v>
      </c>
      <c r="J90" s="648" t="s">
        <v>1</v>
      </c>
    </row>
    <row r="91" spans="1:10" ht="14.4" customHeight="1" x14ac:dyDescent="0.3">
      <c r="A91" s="644" t="s">
        <v>600</v>
      </c>
      <c r="B91" s="645" t="s">
        <v>602</v>
      </c>
      <c r="C91" s="646">
        <v>38763.889399999993</v>
      </c>
      <c r="D91" s="646">
        <v>36142.018679999994</v>
      </c>
      <c r="E91" s="646"/>
      <c r="F91" s="646">
        <v>42130.526130000006</v>
      </c>
      <c r="G91" s="646">
        <v>38496.344093265856</v>
      </c>
      <c r="H91" s="646">
        <v>3634.1820367341497</v>
      </c>
      <c r="I91" s="647">
        <v>1.094403303023517</v>
      </c>
      <c r="J91" s="648" t="s">
        <v>586</v>
      </c>
    </row>
    <row r="92" spans="1:10" ht="14.4" customHeight="1" x14ac:dyDescent="0.3">
      <c r="A92" s="644" t="s">
        <v>579</v>
      </c>
      <c r="B92" s="645" t="s">
        <v>579</v>
      </c>
      <c r="C92" s="646" t="s">
        <v>579</v>
      </c>
      <c r="D92" s="646" t="s">
        <v>579</v>
      </c>
      <c r="E92" s="646"/>
      <c r="F92" s="646" t="s">
        <v>579</v>
      </c>
      <c r="G92" s="646" t="s">
        <v>579</v>
      </c>
      <c r="H92" s="646" t="s">
        <v>579</v>
      </c>
      <c r="I92" s="647" t="s">
        <v>579</v>
      </c>
      <c r="J92" s="648" t="s">
        <v>587</v>
      </c>
    </row>
    <row r="93" spans="1:10" ht="14.4" customHeight="1" x14ac:dyDescent="0.3">
      <c r="A93" s="644" t="s">
        <v>4369</v>
      </c>
      <c r="B93" s="645" t="s">
        <v>4370</v>
      </c>
      <c r="C93" s="646" t="s">
        <v>579</v>
      </c>
      <c r="D93" s="646" t="s">
        <v>579</v>
      </c>
      <c r="E93" s="646"/>
      <c r="F93" s="646" t="s">
        <v>579</v>
      </c>
      <c r="G93" s="646" t="s">
        <v>579</v>
      </c>
      <c r="H93" s="646" t="s">
        <v>579</v>
      </c>
      <c r="I93" s="647" t="s">
        <v>579</v>
      </c>
      <c r="J93" s="648" t="s">
        <v>0</v>
      </c>
    </row>
    <row r="94" spans="1:10" ht="14.4" customHeight="1" x14ac:dyDescent="0.3">
      <c r="A94" s="644" t="s">
        <v>4369</v>
      </c>
      <c r="B94" s="645" t="s">
        <v>367</v>
      </c>
      <c r="C94" s="646">
        <v>0</v>
      </c>
      <c r="D94" s="646" t="s">
        <v>579</v>
      </c>
      <c r="E94" s="646"/>
      <c r="F94" s="646" t="s">
        <v>579</v>
      </c>
      <c r="G94" s="646" t="s">
        <v>579</v>
      </c>
      <c r="H94" s="646" t="s">
        <v>579</v>
      </c>
      <c r="I94" s="647" t="s">
        <v>579</v>
      </c>
      <c r="J94" s="648" t="s">
        <v>1</v>
      </c>
    </row>
    <row r="95" spans="1:10" ht="14.4" customHeight="1" x14ac:dyDescent="0.3">
      <c r="A95" s="644" t="s">
        <v>4369</v>
      </c>
      <c r="B95" s="645" t="s">
        <v>369</v>
      </c>
      <c r="C95" s="646">
        <v>0</v>
      </c>
      <c r="D95" s="646" t="s">
        <v>579</v>
      </c>
      <c r="E95" s="646"/>
      <c r="F95" s="646" t="s">
        <v>579</v>
      </c>
      <c r="G95" s="646" t="s">
        <v>579</v>
      </c>
      <c r="H95" s="646" t="s">
        <v>579</v>
      </c>
      <c r="I95" s="647" t="s">
        <v>579</v>
      </c>
      <c r="J95" s="648" t="s">
        <v>1</v>
      </c>
    </row>
    <row r="96" spans="1:10" ht="14.4" customHeight="1" x14ac:dyDescent="0.3">
      <c r="A96" s="644" t="s">
        <v>4369</v>
      </c>
      <c r="B96" s="645" t="s">
        <v>4371</v>
      </c>
      <c r="C96" s="646">
        <v>0</v>
      </c>
      <c r="D96" s="646" t="s">
        <v>579</v>
      </c>
      <c r="E96" s="646"/>
      <c r="F96" s="646" t="s">
        <v>579</v>
      </c>
      <c r="G96" s="646" t="s">
        <v>579</v>
      </c>
      <c r="H96" s="646" t="s">
        <v>579</v>
      </c>
      <c r="I96" s="647" t="s">
        <v>579</v>
      </c>
      <c r="J96" s="648" t="s">
        <v>586</v>
      </c>
    </row>
    <row r="97" spans="1:10" ht="14.4" customHeight="1" x14ac:dyDescent="0.3">
      <c r="A97" s="644" t="s">
        <v>579</v>
      </c>
      <c r="B97" s="645" t="s">
        <v>579</v>
      </c>
      <c r="C97" s="646" t="s">
        <v>579</v>
      </c>
      <c r="D97" s="646" t="s">
        <v>579</v>
      </c>
      <c r="E97" s="646"/>
      <c r="F97" s="646" t="s">
        <v>579</v>
      </c>
      <c r="G97" s="646" t="s">
        <v>579</v>
      </c>
      <c r="H97" s="646" t="s">
        <v>579</v>
      </c>
      <c r="I97" s="647" t="s">
        <v>579</v>
      </c>
      <c r="J97" s="648" t="s">
        <v>587</v>
      </c>
    </row>
    <row r="98" spans="1:10" ht="14.4" customHeight="1" x14ac:dyDescent="0.3">
      <c r="A98" s="644" t="s">
        <v>4372</v>
      </c>
      <c r="B98" s="645" t="s">
        <v>4373</v>
      </c>
      <c r="C98" s="646" t="s">
        <v>579</v>
      </c>
      <c r="D98" s="646" t="s">
        <v>579</v>
      </c>
      <c r="E98" s="646"/>
      <c r="F98" s="646" t="s">
        <v>579</v>
      </c>
      <c r="G98" s="646" t="s">
        <v>579</v>
      </c>
      <c r="H98" s="646" t="s">
        <v>579</v>
      </c>
      <c r="I98" s="647" t="s">
        <v>579</v>
      </c>
      <c r="J98" s="648" t="s">
        <v>0</v>
      </c>
    </row>
    <row r="99" spans="1:10" ht="14.4" customHeight="1" x14ac:dyDescent="0.3">
      <c r="A99" s="644" t="s">
        <v>4372</v>
      </c>
      <c r="B99" s="645" t="s">
        <v>369</v>
      </c>
      <c r="C99" s="646">
        <v>0</v>
      </c>
      <c r="D99" s="646" t="s">
        <v>579</v>
      </c>
      <c r="E99" s="646"/>
      <c r="F99" s="646" t="s">
        <v>579</v>
      </c>
      <c r="G99" s="646" t="s">
        <v>579</v>
      </c>
      <c r="H99" s="646" t="s">
        <v>579</v>
      </c>
      <c r="I99" s="647" t="s">
        <v>579</v>
      </c>
      <c r="J99" s="648" t="s">
        <v>1</v>
      </c>
    </row>
    <row r="100" spans="1:10" ht="14.4" customHeight="1" x14ac:dyDescent="0.3">
      <c r="A100" s="644" t="s">
        <v>4372</v>
      </c>
      <c r="B100" s="645" t="s">
        <v>4374</v>
      </c>
      <c r="C100" s="646">
        <v>0</v>
      </c>
      <c r="D100" s="646" t="s">
        <v>579</v>
      </c>
      <c r="E100" s="646"/>
      <c r="F100" s="646" t="s">
        <v>579</v>
      </c>
      <c r="G100" s="646" t="s">
        <v>579</v>
      </c>
      <c r="H100" s="646" t="s">
        <v>579</v>
      </c>
      <c r="I100" s="647" t="s">
        <v>579</v>
      </c>
      <c r="J100" s="648" t="s">
        <v>586</v>
      </c>
    </row>
    <row r="101" spans="1:10" ht="14.4" customHeight="1" x14ac:dyDescent="0.3">
      <c r="A101" s="644" t="s">
        <v>579</v>
      </c>
      <c r="B101" s="645" t="s">
        <v>579</v>
      </c>
      <c r="C101" s="646" t="s">
        <v>579</v>
      </c>
      <c r="D101" s="646" t="s">
        <v>579</v>
      </c>
      <c r="E101" s="646"/>
      <c r="F101" s="646" t="s">
        <v>579</v>
      </c>
      <c r="G101" s="646" t="s">
        <v>579</v>
      </c>
      <c r="H101" s="646" t="s">
        <v>579</v>
      </c>
      <c r="I101" s="647" t="s">
        <v>579</v>
      </c>
      <c r="J101" s="648" t="s">
        <v>587</v>
      </c>
    </row>
    <row r="102" spans="1:10" ht="14.4" customHeight="1" x14ac:dyDescent="0.3">
      <c r="A102" s="644" t="s">
        <v>4375</v>
      </c>
      <c r="B102" s="645" t="s">
        <v>4376</v>
      </c>
      <c r="C102" s="646" t="s">
        <v>579</v>
      </c>
      <c r="D102" s="646" t="s">
        <v>579</v>
      </c>
      <c r="E102" s="646"/>
      <c r="F102" s="646" t="s">
        <v>579</v>
      </c>
      <c r="G102" s="646" t="s">
        <v>579</v>
      </c>
      <c r="H102" s="646" t="s">
        <v>579</v>
      </c>
      <c r="I102" s="647" t="s">
        <v>579</v>
      </c>
      <c r="J102" s="648" t="s">
        <v>0</v>
      </c>
    </row>
    <row r="103" spans="1:10" ht="14.4" customHeight="1" x14ac:dyDescent="0.3">
      <c r="A103" s="644" t="s">
        <v>4375</v>
      </c>
      <c r="B103" s="645" t="s">
        <v>369</v>
      </c>
      <c r="C103" s="646">
        <v>0</v>
      </c>
      <c r="D103" s="646" t="s">
        <v>579</v>
      </c>
      <c r="E103" s="646"/>
      <c r="F103" s="646" t="s">
        <v>579</v>
      </c>
      <c r="G103" s="646" t="s">
        <v>579</v>
      </c>
      <c r="H103" s="646" t="s">
        <v>579</v>
      </c>
      <c r="I103" s="647" t="s">
        <v>579</v>
      </c>
      <c r="J103" s="648" t="s">
        <v>1</v>
      </c>
    </row>
    <row r="104" spans="1:10" ht="14.4" customHeight="1" x14ac:dyDescent="0.3">
      <c r="A104" s="644" t="s">
        <v>4375</v>
      </c>
      <c r="B104" s="645" t="s">
        <v>4377</v>
      </c>
      <c r="C104" s="646">
        <v>0</v>
      </c>
      <c r="D104" s="646" t="s">
        <v>579</v>
      </c>
      <c r="E104" s="646"/>
      <c r="F104" s="646" t="s">
        <v>579</v>
      </c>
      <c r="G104" s="646" t="s">
        <v>579</v>
      </c>
      <c r="H104" s="646" t="s">
        <v>579</v>
      </c>
      <c r="I104" s="647" t="s">
        <v>579</v>
      </c>
      <c r="J104" s="648" t="s">
        <v>586</v>
      </c>
    </row>
    <row r="105" spans="1:10" ht="14.4" customHeight="1" x14ac:dyDescent="0.3">
      <c r="A105" s="644" t="s">
        <v>579</v>
      </c>
      <c r="B105" s="645" t="s">
        <v>579</v>
      </c>
      <c r="C105" s="646" t="s">
        <v>579</v>
      </c>
      <c r="D105" s="646" t="s">
        <v>579</v>
      </c>
      <c r="E105" s="646"/>
      <c r="F105" s="646" t="s">
        <v>579</v>
      </c>
      <c r="G105" s="646" t="s">
        <v>579</v>
      </c>
      <c r="H105" s="646" t="s">
        <v>579</v>
      </c>
      <c r="I105" s="647" t="s">
        <v>579</v>
      </c>
      <c r="J105" s="648" t="s">
        <v>587</v>
      </c>
    </row>
    <row r="106" spans="1:10" ht="14.4" customHeight="1" x14ac:dyDescent="0.3">
      <c r="A106" s="644" t="s">
        <v>4378</v>
      </c>
      <c r="B106" s="645" t="s">
        <v>4379</v>
      </c>
      <c r="C106" s="646" t="s">
        <v>579</v>
      </c>
      <c r="D106" s="646" t="s">
        <v>579</v>
      </c>
      <c r="E106" s="646"/>
      <c r="F106" s="646" t="s">
        <v>579</v>
      </c>
      <c r="G106" s="646" t="s">
        <v>579</v>
      </c>
      <c r="H106" s="646" t="s">
        <v>579</v>
      </c>
      <c r="I106" s="647" t="s">
        <v>579</v>
      </c>
      <c r="J106" s="648" t="s">
        <v>0</v>
      </c>
    </row>
    <row r="107" spans="1:10" ht="14.4" customHeight="1" x14ac:dyDescent="0.3">
      <c r="A107" s="644" t="s">
        <v>4378</v>
      </c>
      <c r="B107" s="645" t="s">
        <v>369</v>
      </c>
      <c r="C107" s="646">
        <v>0</v>
      </c>
      <c r="D107" s="646" t="s">
        <v>579</v>
      </c>
      <c r="E107" s="646"/>
      <c r="F107" s="646" t="s">
        <v>579</v>
      </c>
      <c r="G107" s="646" t="s">
        <v>579</v>
      </c>
      <c r="H107" s="646" t="s">
        <v>579</v>
      </c>
      <c r="I107" s="647" t="s">
        <v>579</v>
      </c>
      <c r="J107" s="648" t="s">
        <v>1</v>
      </c>
    </row>
    <row r="108" spans="1:10" ht="14.4" customHeight="1" x14ac:dyDescent="0.3">
      <c r="A108" s="644" t="s">
        <v>4378</v>
      </c>
      <c r="B108" s="645" t="s">
        <v>4380</v>
      </c>
      <c r="C108" s="646">
        <v>0</v>
      </c>
      <c r="D108" s="646" t="s">
        <v>579</v>
      </c>
      <c r="E108" s="646"/>
      <c r="F108" s="646" t="s">
        <v>579</v>
      </c>
      <c r="G108" s="646" t="s">
        <v>579</v>
      </c>
      <c r="H108" s="646" t="s">
        <v>579</v>
      </c>
      <c r="I108" s="647" t="s">
        <v>579</v>
      </c>
      <c r="J108" s="648" t="s">
        <v>586</v>
      </c>
    </row>
    <row r="109" spans="1:10" ht="14.4" customHeight="1" x14ac:dyDescent="0.3">
      <c r="A109" s="644" t="s">
        <v>579</v>
      </c>
      <c r="B109" s="645" t="s">
        <v>579</v>
      </c>
      <c r="C109" s="646" t="s">
        <v>579</v>
      </c>
      <c r="D109" s="646" t="s">
        <v>579</v>
      </c>
      <c r="E109" s="646"/>
      <c r="F109" s="646" t="s">
        <v>579</v>
      </c>
      <c r="G109" s="646" t="s">
        <v>579</v>
      </c>
      <c r="H109" s="646" t="s">
        <v>579</v>
      </c>
      <c r="I109" s="647" t="s">
        <v>579</v>
      </c>
      <c r="J109" s="648" t="s">
        <v>587</v>
      </c>
    </row>
    <row r="110" spans="1:10" ht="14.4" customHeight="1" x14ac:dyDescent="0.3">
      <c r="A110" s="644" t="s">
        <v>4381</v>
      </c>
      <c r="B110" s="645" t="s">
        <v>4382</v>
      </c>
      <c r="C110" s="646" t="s">
        <v>579</v>
      </c>
      <c r="D110" s="646" t="s">
        <v>579</v>
      </c>
      <c r="E110" s="646"/>
      <c r="F110" s="646" t="s">
        <v>579</v>
      </c>
      <c r="G110" s="646" t="s">
        <v>579</v>
      </c>
      <c r="H110" s="646" t="s">
        <v>579</v>
      </c>
      <c r="I110" s="647" t="s">
        <v>579</v>
      </c>
      <c r="J110" s="648" t="s">
        <v>0</v>
      </c>
    </row>
    <row r="111" spans="1:10" ht="14.4" customHeight="1" x14ac:dyDescent="0.3">
      <c r="A111" s="644" t="s">
        <v>4381</v>
      </c>
      <c r="B111" s="645" t="s">
        <v>369</v>
      </c>
      <c r="C111" s="646">
        <v>0</v>
      </c>
      <c r="D111" s="646" t="s">
        <v>579</v>
      </c>
      <c r="E111" s="646"/>
      <c r="F111" s="646" t="s">
        <v>579</v>
      </c>
      <c r="G111" s="646" t="s">
        <v>579</v>
      </c>
      <c r="H111" s="646" t="s">
        <v>579</v>
      </c>
      <c r="I111" s="647" t="s">
        <v>579</v>
      </c>
      <c r="J111" s="648" t="s">
        <v>1</v>
      </c>
    </row>
    <row r="112" spans="1:10" ht="14.4" customHeight="1" x14ac:dyDescent="0.3">
      <c r="A112" s="644" t="s">
        <v>4381</v>
      </c>
      <c r="B112" s="645" t="s">
        <v>4383</v>
      </c>
      <c r="C112" s="646">
        <v>0</v>
      </c>
      <c r="D112" s="646" t="s">
        <v>579</v>
      </c>
      <c r="E112" s="646"/>
      <c r="F112" s="646" t="s">
        <v>579</v>
      </c>
      <c r="G112" s="646" t="s">
        <v>579</v>
      </c>
      <c r="H112" s="646" t="s">
        <v>579</v>
      </c>
      <c r="I112" s="647" t="s">
        <v>579</v>
      </c>
      <c r="J112" s="648" t="s">
        <v>586</v>
      </c>
    </row>
    <row r="113" spans="1:10" ht="14.4" customHeight="1" x14ac:dyDescent="0.3">
      <c r="A113" s="644" t="s">
        <v>579</v>
      </c>
      <c r="B113" s="645" t="s">
        <v>579</v>
      </c>
      <c r="C113" s="646" t="s">
        <v>579</v>
      </c>
      <c r="D113" s="646" t="s">
        <v>579</v>
      </c>
      <c r="E113" s="646"/>
      <c r="F113" s="646" t="s">
        <v>579</v>
      </c>
      <c r="G113" s="646" t="s">
        <v>579</v>
      </c>
      <c r="H113" s="646" t="s">
        <v>579</v>
      </c>
      <c r="I113" s="647" t="s">
        <v>579</v>
      </c>
      <c r="J113" s="648" t="s">
        <v>587</v>
      </c>
    </row>
    <row r="114" spans="1:10" ht="14.4" customHeight="1" x14ac:dyDescent="0.3">
      <c r="A114" s="644" t="s">
        <v>4384</v>
      </c>
      <c r="B114" s="645" t="s">
        <v>4385</v>
      </c>
      <c r="C114" s="646" t="s">
        <v>579</v>
      </c>
      <c r="D114" s="646" t="s">
        <v>579</v>
      </c>
      <c r="E114" s="646"/>
      <c r="F114" s="646" t="s">
        <v>579</v>
      </c>
      <c r="G114" s="646" t="s">
        <v>579</v>
      </c>
      <c r="H114" s="646" t="s">
        <v>579</v>
      </c>
      <c r="I114" s="647" t="s">
        <v>579</v>
      </c>
      <c r="J114" s="648" t="s">
        <v>0</v>
      </c>
    </row>
    <row r="115" spans="1:10" ht="14.4" customHeight="1" x14ac:dyDescent="0.3">
      <c r="A115" s="644" t="s">
        <v>4384</v>
      </c>
      <c r="B115" s="645" t="s">
        <v>369</v>
      </c>
      <c r="C115" s="646">
        <v>0</v>
      </c>
      <c r="D115" s="646" t="s">
        <v>579</v>
      </c>
      <c r="E115" s="646"/>
      <c r="F115" s="646" t="s">
        <v>579</v>
      </c>
      <c r="G115" s="646" t="s">
        <v>579</v>
      </c>
      <c r="H115" s="646" t="s">
        <v>579</v>
      </c>
      <c r="I115" s="647" t="s">
        <v>579</v>
      </c>
      <c r="J115" s="648" t="s">
        <v>1</v>
      </c>
    </row>
    <row r="116" spans="1:10" ht="14.4" customHeight="1" x14ac:dyDescent="0.3">
      <c r="A116" s="644" t="s">
        <v>4384</v>
      </c>
      <c r="B116" s="645" t="s">
        <v>4386</v>
      </c>
      <c r="C116" s="646">
        <v>0</v>
      </c>
      <c r="D116" s="646" t="s">
        <v>579</v>
      </c>
      <c r="E116" s="646"/>
      <c r="F116" s="646" t="s">
        <v>579</v>
      </c>
      <c r="G116" s="646" t="s">
        <v>579</v>
      </c>
      <c r="H116" s="646" t="s">
        <v>579</v>
      </c>
      <c r="I116" s="647" t="s">
        <v>579</v>
      </c>
      <c r="J116" s="648" t="s">
        <v>586</v>
      </c>
    </row>
    <row r="117" spans="1:10" ht="14.4" customHeight="1" x14ac:dyDescent="0.3">
      <c r="A117" s="644" t="s">
        <v>579</v>
      </c>
      <c r="B117" s="645" t="s">
        <v>579</v>
      </c>
      <c r="C117" s="646" t="s">
        <v>579</v>
      </c>
      <c r="D117" s="646" t="s">
        <v>579</v>
      </c>
      <c r="E117" s="646"/>
      <c r="F117" s="646" t="s">
        <v>579</v>
      </c>
      <c r="G117" s="646" t="s">
        <v>579</v>
      </c>
      <c r="H117" s="646" t="s">
        <v>579</v>
      </c>
      <c r="I117" s="647" t="s">
        <v>579</v>
      </c>
      <c r="J117" s="648" t="s">
        <v>587</v>
      </c>
    </row>
    <row r="118" spans="1:10" ht="14.4" customHeight="1" x14ac:dyDescent="0.3">
      <c r="A118" s="644" t="s">
        <v>4387</v>
      </c>
      <c r="B118" s="645" t="s">
        <v>4385</v>
      </c>
      <c r="C118" s="646" t="s">
        <v>579</v>
      </c>
      <c r="D118" s="646" t="s">
        <v>579</v>
      </c>
      <c r="E118" s="646"/>
      <c r="F118" s="646" t="s">
        <v>579</v>
      </c>
      <c r="G118" s="646" t="s">
        <v>579</v>
      </c>
      <c r="H118" s="646" t="s">
        <v>579</v>
      </c>
      <c r="I118" s="647" t="s">
        <v>579</v>
      </c>
      <c r="J118" s="648" t="s">
        <v>0</v>
      </c>
    </row>
    <row r="119" spans="1:10" ht="14.4" customHeight="1" x14ac:dyDescent="0.3">
      <c r="A119" s="644" t="s">
        <v>4387</v>
      </c>
      <c r="B119" s="645" t="s">
        <v>369</v>
      </c>
      <c r="C119" s="646">
        <v>0</v>
      </c>
      <c r="D119" s="646" t="s">
        <v>579</v>
      </c>
      <c r="E119" s="646"/>
      <c r="F119" s="646" t="s">
        <v>579</v>
      </c>
      <c r="G119" s="646" t="s">
        <v>579</v>
      </c>
      <c r="H119" s="646" t="s">
        <v>579</v>
      </c>
      <c r="I119" s="647" t="s">
        <v>579</v>
      </c>
      <c r="J119" s="648" t="s">
        <v>1</v>
      </c>
    </row>
    <row r="120" spans="1:10" ht="14.4" customHeight="1" x14ac:dyDescent="0.3">
      <c r="A120" s="644" t="s">
        <v>4387</v>
      </c>
      <c r="B120" s="645" t="s">
        <v>4386</v>
      </c>
      <c r="C120" s="646">
        <v>0</v>
      </c>
      <c r="D120" s="646" t="s">
        <v>579</v>
      </c>
      <c r="E120" s="646"/>
      <c r="F120" s="646" t="s">
        <v>579</v>
      </c>
      <c r="G120" s="646" t="s">
        <v>579</v>
      </c>
      <c r="H120" s="646" t="s">
        <v>579</v>
      </c>
      <c r="I120" s="647" t="s">
        <v>579</v>
      </c>
      <c r="J120" s="648" t="s">
        <v>586</v>
      </c>
    </row>
    <row r="121" spans="1:10" ht="14.4" customHeight="1" x14ac:dyDescent="0.3">
      <c r="A121" s="644" t="s">
        <v>579</v>
      </c>
      <c r="B121" s="645" t="s">
        <v>579</v>
      </c>
      <c r="C121" s="646" t="s">
        <v>579</v>
      </c>
      <c r="D121" s="646" t="s">
        <v>579</v>
      </c>
      <c r="E121" s="646"/>
      <c r="F121" s="646" t="s">
        <v>579</v>
      </c>
      <c r="G121" s="646" t="s">
        <v>579</v>
      </c>
      <c r="H121" s="646" t="s">
        <v>579</v>
      </c>
      <c r="I121" s="647" t="s">
        <v>579</v>
      </c>
      <c r="J121" s="648" t="s">
        <v>587</v>
      </c>
    </row>
    <row r="122" spans="1:10" ht="14.4" customHeight="1" x14ac:dyDescent="0.3">
      <c r="A122" s="644" t="s">
        <v>4388</v>
      </c>
      <c r="B122" s="645" t="s">
        <v>4385</v>
      </c>
      <c r="C122" s="646" t="s">
        <v>579</v>
      </c>
      <c r="D122" s="646" t="s">
        <v>579</v>
      </c>
      <c r="E122" s="646"/>
      <c r="F122" s="646" t="s">
        <v>579</v>
      </c>
      <c r="G122" s="646" t="s">
        <v>579</v>
      </c>
      <c r="H122" s="646" t="s">
        <v>579</v>
      </c>
      <c r="I122" s="647" t="s">
        <v>579</v>
      </c>
      <c r="J122" s="648" t="s">
        <v>0</v>
      </c>
    </row>
    <row r="123" spans="1:10" ht="14.4" customHeight="1" x14ac:dyDescent="0.3">
      <c r="A123" s="644" t="s">
        <v>4388</v>
      </c>
      <c r="B123" s="645" t="s">
        <v>369</v>
      </c>
      <c r="C123" s="646">
        <v>0</v>
      </c>
      <c r="D123" s="646" t="s">
        <v>579</v>
      </c>
      <c r="E123" s="646"/>
      <c r="F123" s="646" t="s">
        <v>579</v>
      </c>
      <c r="G123" s="646" t="s">
        <v>579</v>
      </c>
      <c r="H123" s="646" t="s">
        <v>579</v>
      </c>
      <c r="I123" s="647" t="s">
        <v>579</v>
      </c>
      <c r="J123" s="648" t="s">
        <v>1</v>
      </c>
    </row>
    <row r="124" spans="1:10" ht="14.4" customHeight="1" x14ac:dyDescent="0.3">
      <c r="A124" s="644" t="s">
        <v>4388</v>
      </c>
      <c r="B124" s="645" t="s">
        <v>4386</v>
      </c>
      <c r="C124" s="646">
        <v>0</v>
      </c>
      <c r="D124" s="646" t="s">
        <v>579</v>
      </c>
      <c r="E124" s="646"/>
      <c r="F124" s="646" t="s">
        <v>579</v>
      </c>
      <c r="G124" s="646" t="s">
        <v>579</v>
      </c>
      <c r="H124" s="646" t="s">
        <v>579</v>
      </c>
      <c r="I124" s="647" t="s">
        <v>579</v>
      </c>
      <c r="J124" s="648" t="s">
        <v>586</v>
      </c>
    </row>
    <row r="125" spans="1:10" ht="14.4" customHeight="1" x14ac:dyDescent="0.3">
      <c r="A125" s="644" t="s">
        <v>579</v>
      </c>
      <c r="B125" s="645" t="s">
        <v>579</v>
      </c>
      <c r="C125" s="646" t="s">
        <v>579</v>
      </c>
      <c r="D125" s="646" t="s">
        <v>579</v>
      </c>
      <c r="E125" s="646"/>
      <c r="F125" s="646" t="s">
        <v>579</v>
      </c>
      <c r="G125" s="646" t="s">
        <v>579</v>
      </c>
      <c r="H125" s="646" t="s">
        <v>579</v>
      </c>
      <c r="I125" s="647" t="s">
        <v>579</v>
      </c>
      <c r="J125" s="648" t="s">
        <v>587</v>
      </c>
    </row>
    <row r="126" spans="1:10" ht="14.4" customHeight="1" x14ac:dyDescent="0.3">
      <c r="A126" s="644" t="s">
        <v>577</v>
      </c>
      <c r="B126" s="645" t="s">
        <v>581</v>
      </c>
      <c r="C126" s="646">
        <v>39911.649369999992</v>
      </c>
      <c r="D126" s="646">
        <v>37238.944359999987</v>
      </c>
      <c r="E126" s="646"/>
      <c r="F126" s="646">
        <v>43290.09004000001</v>
      </c>
      <c r="G126" s="646">
        <v>39655.861098618778</v>
      </c>
      <c r="H126" s="646">
        <v>3634.2289413812323</v>
      </c>
      <c r="I126" s="647">
        <v>1.0916441817350377</v>
      </c>
      <c r="J126" s="648" t="s">
        <v>582</v>
      </c>
    </row>
  </sheetData>
  <mergeCells count="3">
    <mergeCell ref="A1:I1"/>
    <mergeCell ref="F3:I3"/>
    <mergeCell ref="C4:D4"/>
  </mergeCells>
  <conditionalFormatting sqref="F21 F127:F65537">
    <cfRule type="cellIs" dxfId="38" priority="18" stopIfTrue="1" operator="greaterThan">
      <formula>1</formula>
    </cfRule>
  </conditionalFormatting>
  <conditionalFormatting sqref="H5:H20">
    <cfRule type="expression" dxfId="37" priority="14">
      <formula>$H5&gt;0</formula>
    </cfRule>
  </conditionalFormatting>
  <conditionalFormatting sqref="I5:I20">
    <cfRule type="expression" dxfId="36" priority="15">
      <formula>$I5&gt;1</formula>
    </cfRule>
  </conditionalFormatting>
  <conditionalFormatting sqref="B5:B20">
    <cfRule type="expression" dxfId="35" priority="11">
      <formula>OR($J5="NS",$J5="SumaNS",$J5="Účet")</formula>
    </cfRule>
  </conditionalFormatting>
  <conditionalFormatting sqref="F5:I20 B5:D20">
    <cfRule type="expression" dxfId="34" priority="17">
      <formula>AND($J5&lt;&gt;"",$J5&lt;&gt;"mezeraKL")</formula>
    </cfRule>
  </conditionalFormatting>
  <conditionalFormatting sqref="B5:D20 F5:I20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2" priority="13">
      <formula>OR($J5="SumaNS",$J5="NS")</formula>
    </cfRule>
  </conditionalFormatting>
  <conditionalFormatting sqref="A5:A20">
    <cfRule type="expression" dxfId="31" priority="9">
      <formula>AND($J5&lt;&gt;"mezeraKL",$J5&lt;&gt;"")</formula>
    </cfRule>
  </conditionalFormatting>
  <conditionalFormatting sqref="A5:A20">
    <cfRule type="expression" dxfId="30" priority="10">
      <formula>AND($J5&lt;&gt;"",$J5&lt;&gt;"mezeraKL")</formula>
    </cfRule>
  </conditionalFormatting>
  <conditionalFormatting sqref="H22:H126">
    <cfRule type="expression" dxfId="29" priority="5">
      <formula>$H22&gt;0</formula>
    </cfRule>
  </conditionalFormatting>
  <conditionalFormatting sqref="A22:A126">
    <cfRule type="expression" dxfId="28" priority="2">
      <formula>AND($J22&lt;&gt;"mezeraKL",$J22&lt;&gt;"")</formula>
    </cfRule>
  </conditionalFormatting>
  <conditionalFormatting sqref="I22:I126">
    <cfRule type="expression" dxfId="27" priority="6">
      <formula>$I22&gt;1</formula>
    </cfRule>
  </conditionalFormatting>
  <conditionalFormatting sqref="B22:B126">
    <cfRule type="expression" dxfId="26" priority="1">
      <formula>OR($J22="NS",$J22="SumaNS",$J22="Účet")</formula>
    </cfRule>
  </conditionalFormatting>
  <conditionalFormatting sqref="A22:D126 F22:I126">
    <cfRule type="expression" dxfId="25" priority="8">
      <formula>AND($J22&lt;&gt;"",$J22&lt;&gt;"mezeraKL")</formula>
    </cfRule>
  </conditionalFormatting>
  <conditionalFormatting sqref="B22:D126 F22:I126">
    <cfRule type="expression" dxfId="24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26 F22:I126">
    <cfRule type="expression" dxfId="23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57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6885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75.473903229645288</v>
      </c>
      <c r="J3" s="207">
        <f>SUBTOTAL(9,J5:J1048576)</f>
        <v>563003</v>
      </c>
      <c r="K3" s="208">
        <f>SUBTOTAL(9,K5:K1048576)</f>
        <v>42492033.939999983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577</v>
      </c>
      <c r="B5" s="734" t="s">
        <v>578</v>
      </c>
      <c r="C5" s="737" t="s">
        <v>583</v>
      </c>
      <c r="D5" s="752" t="s">
        <v>2373</v>
      </c>
      <c r="E5" s="737" t="s">
        <v>6861</v>
      </c>
      <c r="F5" s="752" t="s">
        <v>6862</v>
      </c>
      <c r="G5" s="737" t="s">
        <v>4389</v>
      </c>
      <c r="H5" s="737" t="s">
        <v>4390</v>
      </c>
      <c r="I5" s="229">
        <v>260.3</v>
      </c>
      <c r="J5" s="229">
        <v>5</v>
      </c>
      <c r="K5" s="747">
        <v>1301.5</v>
      </c>
    </row>
    <row r="6" spans="1:11" ht="14.4" customHeight="1" x14ac:dyDescent="0.3">
      <c r="A6" s="660" t="s">
        <v>577</v>
      </c>
      <c r="B6" s="661" t="s">
        <v>578</v>
      </c>
      <c r="C6" s="662" t="s">
        <v>583</v>
      </c>
      <c r="D6" s="663" t="s">
        <v>2373</v>
      </c>
      <c r="E6" s="662" t="s">
        <v>6861</v>
      </c>
      <c r="F6" s="663" t="s">
        <v>6862</v>
      </c>
      <c r="G6" s="662" t="s">
        <v>4391</v>
      </c>
      <c r="H6" s="662" t="s">
        <v>4392</v>
      </c>
      <c r="I6" s="664">
        <v>3.78</v>
      </c>
      <c r="J6" s="664">
        <v>20</v>
      </c>
      <c r="K6" s="665">
        <v>75.599999999999994</v>
      </c>
    </row>
    <row r="7" spans="1:11" ht="14.4" customHeight="1" x14ac:dyDescent="0.3">
      <c r="A7" s="660" t="s">
        <v>577</v>
      </c>
      <c r="B7" s="661" t="s">
        <v>578</v>
      </c>
      <c r="C7" s="662" t="s">
        <v>583</v>
      </c>
      <c r="D7" s="663" t="s">
        <v>2373</v>
      </c>
      <c r="E7" s="662" t="s">
        <v>6861</v>
      </c>
      <c r="F7" s="663" t="s">
        <v>6862</v>
      </c>
      <c r="G7" s="662" t="s">
        <v>4393</v>
      </c>
      <c r="H7" s="662" t="s">
        <v>4394</v>
      </c>
      <c r="I7" s="664">
        <v>3.585</v>
      </c>
      <c r="J7" s="664">
        <v>40</v>
      </c>
      <c r="K7" s="665">
        <v>143.39999999999998</v>
      </c>
    </row>
    <row r="8" spans="1:11" ht="14.4" customHeight="1" x14ac:dyDescent="0.3">
      <c r="A8" s="660" t="s">
        <v>577</v>
      </c>
      <c r="B8" s="661" t="s">
        <v>578</v>
      </c>
      <c r="C8" s="662" t="s">
        <v>583</v>
      </c>
      <c r="D8" s="663" t="s">
        <v>2373</v>
      </c>
      <c r="E8" s="662" t="s">
        <v>6861</v>
      </c>
      <c r="F8" s="663" t="s">
        <v>6862</v>
      </c>
      <c r="G8" s="662" t="s">
        <v>4395</v>
      </c>
      <c r="H8" s="662" t="s">
        <v>4396</v>
      </c>
      <c r="I8" s="664">
        <v>12.078999999999999</v>
      </c>
      <c r="J8" s="664">
        <v>1380</v>
      </c>
      <c r="K8" s="665">
        <v>16668.400000000001</v>
      </c>
    </row>
    <row r="9" spans="1:11" ht="14.4" customHeight="1" x14ac:dyDescent="0.3">
      <c r="A9" s="660" t="s">
        <v>577</v>
      </c>
      <c r="B9" s="661" t="s">
        <v>578</v>
      </c>
      <c r="C9" s="662" t="s">
        <v>583</v>
      </c>
      <c r="D9" s="663" t="s">
        <v>2373</v>
      </c>
      <c r="E9" s="662" t="s">
        <v>6861</v>
      </c>
      <c r="F9" s="663" t="s">
        <v>6862</v>
      </c>
      <c r="G9" s="662" t="s">
        <v>4397</v>
      </c>
      <c r="H9" s="662" t="s">
        <v>4398</v>
      </c>
      <c r="I9" s="664">
        <v>39.65428571428572</v>
      </c>
      <c r="J9" s="664">
        <v>24</v>
      </c>
      <c r="K9" s="665">
        <v>951.73</v>
      </c>
    </row>
    <row r="10" spans="1:11" ht="14.4" customHeight="1" x14ac:dyDescent="0.3">
      <c r="A10" s="660" t="s">
        <v>577</v>
      </c>
      <c r="B10" s="661" t="s">
        <v>578</v>
      </c>
      <c r="C10" s="662" t="s">
        <v>583</v>
      </c>
      <c r="D10" s="663" t="s">
        <v>2373</v>
      </c>
      <c r="E10" s="662" t="s">
        <v>6861</v>
      </c>
      <c r="F10" s="663" t="s">
        <v>6862</v>
      </c>
      <c r="G10" s="662" t="s">
        <v>4399</v>
      </c>
      <c r="H10" s="662" t="s">
        <v>4400</v>
      </c>
      <c r="I10" s="664">
        <v>5.9866666666666672</v>
      </c>
      <c r="J10" s="664">
        <v>280</v>
      </c>
      <c r="K10" s="665">
        <v>1677</v>
      </c>
    </row>
    <row r="11" spans="1:11" ht="14.4" customHeight="1" x14ac:dyDescent="0.3">
      <c r="A11" s="660" t="s">
        <v>577</v>
      </c>
      <c r="B11" s="661" t="s">
        <v>578</v>
      </c>
      <c r="C11" s="662" t="s">
        <v>583</v>
      </c>
      <c r="D11" s="663" t="s">
        <v>2373</v>
      </c>
      <c r="E11" s="662" t="s">
        <v>6861</v>
      </c>
      <c r="F11" s="663" t="s">
        <v>6862</v>
      </c>
      <c r="G11" s="662" t="s">
        <v>4401</v>
      </c>
      <c r="H11" s="662" t="s">
        <v>4402</v>
      </c>
      <c r="I11" s="664">
        <v>6.7</v>
      </c>
      <c r="J11" s="664">
        <v>150</v>
      </c>
      <c r="K11" s="665">
        <v>1004.46</v>
      </c>
    </row>
    <row r="12" spans="1:11" ht="14.4" customHeight="1" x14ac:dyDescent="0.3">
      <c r="A12" s="660" t="s">
        <v>577</v>
      </c>
      <c r="B12" s="661" t="s">
        <v>578</v>
      </c>
      <c r="C12" s="662" t="s">
        <v>583</v>
      </c>
      <c r="D12" s="663" t="s">
        <v>2373</v>
      </c>
      <c r="E12" s="662" t="s">
        <v>6861</v>
      </c>
      <c r="F12" s="663" t="s">
        <v>6862</v>
      </c>
      <c r="G12" s="662" t="s">
        <v>4403</v>
      </c>
      <c r="H12" s="662" t="s">
        <v>4404</v>
      </c>
      <c r="I12" s="664">
        <v>22.15</v>
      </c>
      <c r="J12" s="664">
        <v>20</v>
      </c>
      <c r="K12" s="665">
        <v>443</v>
      </c>
    </row>
    <row r="13" spans="1:11" ht="14.4" customHeight="1" x14ac:dyDescent="0.3">
      <c r="A13" s="660" t="s">
        <v>577</v>
      </c>
      <c r="B13" s="661" t="s">
        <v>578</v>
      </c>
      <c r="C13" s="662" t="s">
        <v>583</v>
      </c>
      <c r="D13" s="663" t="s">
        <v>2373</v>
      </c>
      <c r="E13" s="662" t="s">
        <v>6861</v>
      </c>
      <c r="F13" s="663" t="s">
        <v>6862</v>
      </c>
      <c r="G13" s="662" t="s">
        <v>4405</v>
      </c>
      <c r="H13" s="662" t="s">
        <v>4406</v>
      </c>
      <c r="I13" s="664">
        <v>30.17166666666667</v>
      </c>
      <c r="J13" s="664">
        <v>170</v>
      </c>
      <c r="K13" s="665">
        <v>5129.1499999999996</v>
      </c>
    </row>
    <row r="14" spans="1:11" ht="14.4" customHeight="1" x14ac:dyDescent="0.3">
      <c r="A14" s="660" t="s">
        <v>577</v>
      </c>
      <c r="B14" s="661" t="s">
        <v>578</v>
      </c>
      <c r="C14" s="662" t="s">
        <v>583</v>
      </c>
      <c r="D14" s="663" t="s">
        <v>2373</v>
      </c>
      <c r="E14" s="662" t="s">
        <v>6861</v>
      </c>
      <c r="F14" s="663" t="s">
        <v>6862</v>
      </c>
      <c r="G14" s="662" t="s">
        <v>4407</v>
      </c>
      <c r="H14" s="662" t="s">
        <v>4408</v>
      </c>
      <c r="I14" s="664">
        <v>39.1</v>
      </c>
      <c r="J14" s="664">
        <v>480</v>
      </c>
      <c r="K14" s="665">
        <v>18768.2</v>
      </c>
    </row>
    <row r="15" spans="1:11" ht="14.4" customHeight="1" x14ac:dyDescent="0.3">
      <c r="A15" s="660" t="s">
        <v>577</v>
      </c>
      <c r="B15" s="661" t="s">
        <v>578</v>
      </c>
      <c r="C15" s="662" t="s">
        <v>583</v>
      </c>
      <c r="D15" s="663" t="s">
        <v>2373</v>
      </c>
      <c r="E15" s="662" t="s">
        <v>6861</v>
      </c>
      <c r="F15" s="663" t="s">
        <v>6862</v>
      </c>
      <c r="G15" s="662" t="s">
        <v>4409</v>
      </c>
      <c r="H15" s="662" t="s">
        <v>4410</v>
      </c>
      <c r="I15" s="664">
        <v>0.59818181818181815</v>
      </c>
      <c r="J15" s="664">
        <v>14200</v>
      </c>
      <c r="K15" s="665">
        <v>8485</v>
      </c>
    </row>
    <row r="16" spans="1:11" ht="14.4" customHeight="1" x14ac:dyDescent="0.3">
      <c r="A16" s="660" t="s">
        <v>577</v>
      </c>
      <c r="B16" s="661" t="s">
        <v>578</v>
      </c>
      <c r="C16" s="662" t="s">
        <v>583</v>
      </c>
      <c r="D16" s="663" t="s">
        <v>2373</v>
      </c>
      <c r="E16" s="662" t="s">
        <v>6861</v>
      </c>
      <c r="F16" s="663" t="s">
        <v>6862</v>
      </c>
      <c r="G16" s="662" t="s">
        <v>4411</v>
      </c>
      <c r="H16" s="662" t="s">
        <v>4412</v>
      </c>
      <c r="I16" s="664">
        <v>3.44</v>
      </c>
      <c r="J16" s="664">
        <v>1500</v>
      </c>
      <c r="K16" s="665">
        <v>5156.8</v>
      </c>
    </row>
    <row r="17" spans="1:11" ht="14.4" customHeight="1" x14ac:dyDescent="0.3">
      <c r="A17" s="660" t="s">
        <v>577</v>
      </c>
      <c r="B17" s="661" t="s">
        <v>578</v>
      </c>
      <c r="C17" s="662" t="s">
        <v>583</v>
      </c>
      <c r="D17" s="663" t="s">
        <v>2373</v>
      </c>
      <c r="E17" s="662" t="s">
        <v>6861</v>
      </c>
      <c r="F17" s="663" t="s">
        <v>6862</v>
      </c>
      <c r="G17" s="662" t="s">
        <v>4413</v>
      </c>
      <c r="H17" s="662" t="s">
        <v>4414</v>
      </c>
      <c r="I17" s="664">
        <v>8.5785714285714274</v>
      </c>
      <c r="J17" s="664">
        <v>204</v>
      </c>
      <c r="K17" s="665">
        <v>1749.7200000000003</v>
      </c>
    </row>
    <row r="18" spans="1:11" ht="14.4" customHeight="1" x14ac:dyDescent="0.3">
      <c r="A18" s="660" t="s">
        <v>577</v>
      </c>
      <c r="B18" s="661" t="s">
        <v>578</v>
      </c>
      <c r="C18" s="662" t="s">
        <v>583</v>
      </c>
      <c r="D18" s="663" t="s">
        <v>2373</v>
      </c>
      <c r="E18" s="662" t="s">
        <v>6861</v>
      </c>
      <c r="F18" s="663" t="s">
        <v>6862</v>
      </c>
      <c r="G18" s="662" t="s">
        <v>4415</v>
      </c>
      <c r="H18" s="662" t="s">
        <v>4416</v>
      </c>
      <c r="I18" s="664">
        <v>8.5908333333333342</v>
      </c>
      <c r="J18" s="664">
        <v>1230</v>
      </c>
      <c r="K18" s="665">
        <v>10566.7</v>
      </c>
    </row>
    <row r="19" spans="1:11" ht="14.4" customHeight="1" x14ac:dyDescent="0.3">
      <c r="A19" s="660" t="s">
        <v>577</v>
      </c>
      <c r="B19" s="661" t="s">
        <v>578</v>
      </c>
      <c r="C19" s="662" t="s">
        <v>583</v>
      </c>
      <c r="D19" s="663" t="s">
        <v>2373</v>
      </c>
      <c r="E19" s="662" t="s">
        <v>6861</v>
      </c>
      <c r="F19" s="663" t="s">
        <v>6862</v>
      </c>
      <c r="G19" s="662" t="s">
        <v>4417</v>
      </c>
      <c r="H19" s="662" t="s">
        <v>4418</v>
      </c>
      <c r="I19" s="664">
        <v>0.85500000000000009</v>
      </c>
      <c r="J19" s="664">
        <v>780</v>
      </c>
      <c r="K19" s="665">
        <v>667.5</v>
      </c>
    </row>
    <row r="20" spans="1:11" ht="14.4" customHeight="1" x14ac:dyDescent="0.3">
      <c r="A20" s="660" t="s">
        <v>577</v>
      </c>
      <c r="B20" s="661" t="s">
        <v>578</v>
      </c>
      <c r="C20" s="662" t="s">
        <v>583</v>
      </c>
      <c r="D20" s="663" t="s">
        <v>2373</v>
      </c>
      <c r="E20" s="662" t="s">
        <v>6861</v>
      </c>
      <c r="F20" s="663" t="s">
        <v>6862</v>
      </c>
      <c r="G20" s="662" t="s">
        <v>4417</v>
      </c>
      <c r="H20" s="662" t="s">
        <v>4419</v>
      </c>
      <c r="I20" s="664">
        <v>0.85333333333333339</v>
      </c>
      <c r="J20" s="664">
        <v>300</v>
      </c>
      <c r="K20" s="665">
        <v>256</v>
      </c>
    </row>
    <row r="21" spans="1:11" ht="14.4" customHeight="1" x14ac:dyDescent="0.3">
      <c r="A21" s="660" t="s">
        <v>577</v>
      </c>
      <c r="B21" s="661" t="s">
        <v>578</v>
      </c>
      <c r="C21" s="662" t="s">
        <v>583</v>
      </c>
      <c r="D21" s="663" t="s">
        <v>2373</v>
      </c>
      <c r="E21" s="662" t="s">
        <v>6861</v>
      </c>
      <c r="F21" s="663" t="s">
        <v>6862</v>
      </c>
      <c r="G21" s="662" t="s">
        <v>4420</v>
      </c>
      <c r="H21" s="662" t="s">
        <v>4421</v>
      </c>
      <c r="I21" s="664">
        <v>5.873333333333334</v>
      </c>
      <c r="J21" s="664">
        <v>180</v>
      </c>
      <c r="K21" s="665">
        <v>1057.0999999999999</v>
      </c>
    </row>
    <row r="22" spans="1:11" ht="14.4" customHeight="1" x14ac:dyDescent="0.3">
      <c r="A22" s="660" t="s">
        <v>577</v>
      </c>
      <c r="B22" s="661" t="s">
        <v>578</v>
      </c>
      <c r="C22" s="662" t="s">
        <v>583</v>
      </c>
      <c r="D22" s="663" t="s">
        <v>2373</v>
      </c>
      <c r="E22" s="662" t="s">
        <v>6861</v>
      </c>
      <c r="F22" s="663" t="s">
        <v>6862</v>
      </c>
      <c r="G22" s="662" t="s">
        <v>4422</v>
      </c>
      <c r="H22" s="662" t="s">
        <v>4423</v>
      </c>
      <c r="I22" s="664">
        <v>191.13</v>
      </c>
      <c r="J22" s="664">
        <v>1</v>
      </c>
      <c r="K22" s="665">
        <v>191.13</v>
      </c>
    </row>
    <row r="23" spans="1:11" ht="14.4" customHeight="1" x14ac:dyDescent="0.3">
      <c r="A23" s="660" t="s">
        <v>577</v>
      </c>
      <c r="B23" s="661" t="s">
        <v>578</v>
      </c>
      <c r="C23" s="662" t="s">
        <v>583</v>
      </c>
      <c r="D23" s="663" t="s">
        <v>2373</v>
      </c>
      <c r="E23" s="662" t="s">
        <v>6861</v>
      </c>
      <c r="F23" s="663" t="s">
        <v>6862</v>
      </c>
      <c r="G23" s="662" t="s">
        <v>4424</v>
      </c>
      <c r="H23" s="662" t="s">
        <v>4425</v>
      </c>
      <c r="I23" s="664">
        <v>11.995000000000001</v>
      </c>
      <c r="J23" s="664">
        <v>200</v>
      </c>
      <c r="K23" s="665">
        <v>2399</v>
      </c>
    </row>
    <row r="24" spans="1:11" ht="14.4" customHeight="1" x14ac:dyDescent="0.3">
      <c r="A24" s="660" t="s">
        <v>577</v>
      </c>
      <c r="B24" s="661" t="s">
        <v>578</v>
      </c>
      <c r="C24" s="662" t="s">
        <v>583</v>
      </c>
      <c r="D24" s="663" t="s">
        <v>2373</v>
      </c>
      <c r="E24" s="662" t="s">
        <v>6861</v>
      </c>
      <c r="F24" s="663" t="s">
        <v>6862</v>
      </c>
      <c r="G24" s="662" t="s">
        <v>4426</v>
      </c>
      <c r="H24" s="662" t="s">
        <v>4427</v>
      </c>
      <c r="I24" s="664">
        <v>8.2799999999999994</v>
      </c>
      <c r="J24" s="664">
        <v>20</v>
      </c>
      <c r="K24" s="665">
        <v>165.6</v>
      </c>
    </row>
    <row r="25" spans="1:11" ht="14.4" customHeight="1" x14ac:dyDescent="0.3">
      <c r="A25" s="660" t="s">
        <v>577</v>
      </c>
      <c r="B25" s="661" t="s">
        <v>578</v>
      </c>
      <c r="C25" s="662" t="s">
        <v>583</v>
      </c>
      <c r="D25" s="663" t="s">
        <v>2373</v>
      </c>
      <c r="E25" s="662" t="s">
        <v>6861</v>
      </c>
      <c r="F25" s="663" t="s">
        <v>6862</v>
      </c>
      <c r="G25" s="662" t="s">
        <v>4428</v>
      </c>
      <c r="H25" s="662" t="s">
        <v>4429</v>
      </c>
      <c r="I25" s="664">
        <v>497.71</v>
      </c>
      <c r="J25" s="664">
        <v>1</v>
      </c>
      <c r="K25" s="665">
        <v>497.71</v>
      </c>
    </row>
    <row r="26" spans="1:11" ht="14.4" customHeight="1" x14ac:dyDescent="0.3">
      <c r="A26" s="660" t="s">
        <v>577</v>
      </c>
      <c r="B26" s="661" t="s">
        <v>578</v>
      </c>
      <c r="C26" s="662" t="s">
        <v>583</v>
      </c>
      <c r="D26" s="663" t="s">
        <v>2373</v>
      </c>
      <c r="E26" s="662" t="s">
        <v>6861</v>
      </c>
      <c r="F26" s="663" t="s">
        <v>6862</v>
      </c>
      <c r="G26" s="662" t="s">
        <v>4430</v>
      </c>
      <c r="H26" s="662" t="s">
        <v>4431</v>
      </c>
      <c r="I26" s="664">
        <v>79.209999999999994</v>
      </c>
      <c r="J26" s="664">
        <v>100</v>
      </c>
      <c r="K26" s="665">
        <v>7920.5999999999995</v>
      </c>
    </row>
    <row r="27" spans="1:11" ht="14.4" customHeight="1" x14ac:dyDescent="0.3">
      <c r="A27" s="660" t="s">
        <v>577</v>
      </c>
      <c r="B27" s="661" t="s">
        <v>578</v>
      </c>
      <c r="C27" s="662" t="s">
        <v>583</v>
      </c>
      <c r="D27" s="663" t="s">
        <v>2373</v>
      </c>
      <c r="E27" s="662" t="s">
        <v>6861</v>
      </c>
      <c r="F27" s="663" t="s">
        <v>6862</v>
      </c>
      <c r="G27" s="662" t="s">
        <v>4432</v>
      </c>
      <c r="H27" s="662" t="s">
        <v>4433</v>
      </c>
      <c r="I27" s="664">
        <v>38.12833333333333</v>
      </c>
      <c r="J27" s="664">
        <v>140</v>
      </c>
      <c r="K27" s="665">
        <v>5337.59</v>
      </c>
    </row>
    <row r="28" spans="1:11" ht="14.4" customHeight="1" x14ac:dyDescent="0.3">
      <c r="A28" s="660" t="s">
        <v>577</v>
      </c>
      <c r="B28" s="661" t="s">
        <v>578</v>
      </c>
      <c r="C28" s="662" t="s">
        <v>583</v>
      </c>
      <c r="D28" s="663" t="s">
        <v>2373</v>
      </c>
      <c r="E28" s="662" t="s">
        <v>6861</v>
      </c>
      <c r="F28" s="663" t="s">
        <v>6862</v>
      </c>
      <c r="G28" s="662" t="s">
        <v>4434</v>
      </c>
      <c r="H28" s="662" t="s">
        <v>4435</v>
      </c>
      <c r="I28" s="664">
        <v>33.983333333333327</v>
      </c>
      <c r="J28" s="664">
        <v>140</v>
      </c>
      <c r="K28" s="665">
        <v>4757.8999999999996</v>
      </c>
    </row>
    <row r="29" spans="1:11" ht="14.4" customHeight="1" x14ac:dyDescent="0.3">
      <c r="A29" s="660" t="s">
        <v>577</v>
      </c>
      <c r="B29" s="661" t="s">
        <v>578</v>
      </c>
      <c r="C29" s="662" t="s">
        <v>583</v>
      </c>
      <c r="D29" s="663" t="s">
        <v>2373</v>
      </c>
      <c r="E29" s="662" t="s">
        <v>6863</v>
      </c>
      <c r="F29" s="663" t="s">
        <v>6864</v>
      </c>
      <c r="G29" s="662" t="s">
        <v>4436</v>
      </c>
      <c r="H29" s="662" t="s">
        <v>4437</v>
      </c>
      <c r="I29" s="664">
        <v>11.147142857142857</v>
      </c>
      <c r="J29" s="664">
        <v>300</v>
      </c>
      <c r="K29" s="665">
        <v>3344.3</v>
      </c>
    </row>
    <row r="30" spans="1:11" ht="14.4" customHeight="1" x14ac:dyDescent="0.3">
      <c r="A30" s="660" t="s">
        <v>577</v>
      </c>
      <c r="B30" s="661" t="s">
        <v>578</v>
      </c>
      <c r="C30" s="662" t="s">
        <v>583</v>
      </c>
      <c r="D30" s="663" t="s">
        <v>2373</v>
      </c>
      <c r="E30" s="662" t="s">
        <v>6863</v>
      </c>
      <c r="F30" s="663" t="s">
        <v>6864</v>
      </c>
      <c r="G30" s="662" t="s">
        <v>4438</v>
      </c>
      <c r="H30" s="662" t="s">
        <v>4439</v>
      </c>
      <c r="I30" s="664">
        <v>1.008</v>
      </c>
      <c r="J30" s="664">
        <v>1900</v>
      </c>
      <c r="K30" s="665">
        <v>1889</v>
      </c>
    </row>
    <row r="31" spans="1:11" ht="14.4" customHeight="1" x14ac:dyDescent="0.3">
      <c r="A31" s="660" t="s">
        <v>577</v>
      </c>
      <c r="B31" s="661" t="s">
        <v>578</v>
      </c>
      <c r="C31" s="662" t="s">
        <v>583</v>
      </c>
      <c r="D31" s="663" t="s">
        <v>2373</v>
      </c>
      <c r="E31" s="662" t="s">
        <v>6863</v>
      </c>
      <c r="F31" s="663" t="s">
        <v>6864</v>
      </c>
      <c r="G31" s="662" t="s">
        <v>4440</v>
      </c>
      <c r="H31" s="662" t="s">
        <v>4441</v>
      </c>
      <c r="I31" s="664">
        <v>1.44</v>
      </c>
      <c r="J31" s="664">
        <v>100</v>
      </c>
      <c r="K31" s="665">
        <v>144</v>
      </c>
    </row>
    <row r="32" spans="1:11" ht="14.4" customHeight="1" x14ac:dyDescent="0.3">
      <c r="A32" s="660" t="s">
        <v>577</v>
      </c>
      <c r="B32" s="661" t="s">
        <v>578</v>
      </c>
      <c r="C32" s="662" t="s">
        <v>583</v>
      </c>
      <c r="D32" s="663" t="s">
        <v>2373</v>
      </c>
      <c r="E32" s="662" t="s">
        <v>6863</v>
      </c>
      <c r="F32" s="663" t="s">
        <v>6864</v>
      </c>
      <c r="G32" s="662" t="s">
        <v>4442</v>
      </c>
      <c r="H32" s="662" t="s">
        <v>4443</v>
      </c>
      <c r="I32" s="664">
        <v>0.4383333333333333</v>
      </c>
      <c r="J32" s="664">
        <v>700</v>
      </c>
      <c r="K32" s="665">
        <v>305</v>
      </c>
    </row>
    <row r="33" spans="1:11" ht="14.4" customHeight="1" x14ac:dyDescent="0.3">
      <c r="A33" s="660" t="s">
        <v>577</v>
      </c>
      <c r="B33" s="661" t="s">
        <v>578</v>
      </c>
      <c r="C33" s="662" t="s">
        <v>583</v>
      </c>
      <c r="D33" s="663" t="s">
        <v>2373</v>
      </c>
      <c r="E33" s="662" t="s">
        <v>6863</v>
      </c>
      <c r="F33" s="663" t="s">
        <v>6864</v>
      </c>
      <c r="G33" s="662" t="s">
        <v>4444</v>
      </c>
      <c r="H33" s="662" t="s">
        <v>4445</v>
      </c>
      <c r="I33" s="664">
        <v>0.628</v>
      </c>
      <c r="J33" s="664">
        <v>2700</v>
      </c>
      <c r="K33" s="665">
        <v>1714</v>
      </c>
    </row>
    <row r="34" spans="1:11" ht="14.4" customHeight="1" x14ac:dyDescent="0.3">
      <c r="A34" s="660" t="s">
        <v>577</v>
      </c>
      <c r="B34" s="661" t="s">
        <v>578</v>
      </c>
      <c r="C34" s="662" t="s">
        <v>583</v>
      </c>
      <c r="D34" s="663" t="s">
        <v>2373</v>
      </c>
      <c r="E34" s="662" t="s">
        <v>6863</v>
      </c>
      <c r="F34" s="663" t="s">
        <v>6864</v>
      </c>
      <c r="G34" s="662" t="s">
        <v>4446</v>
      </c>
      <c r="H34" s="662" t="s">
        <v>4447</v>
      </c>
      <c r="I34" s="664">
        <v>6.29</v>
      </c>
      <c r="J34" s="664">
        <v>10</v>
      </c>
      <c r="K34" s="665">
        <v>62.9</v>
      </c>
    </row>
    <row r="35" spans="1:11" ht="14.4" customHeight="1" x14ac:dyDescent="0.3">
      <c r="A35" s="660" t="s">
        <v>577</v>
      </c>
      <c r="B35" s="661" t="s">
        <v>578</v>
      </c>
      <c r="C35" s="662" t="s">
        <v>583</v>
      </c>
      <c r="D35" s="663" t="s">
        <v>2373</v>
      </c>
      <c r="E35" s="662" t="s">
        <v>6863</v>
      </c>
      <c r="F35" s="663" t="s">
        <v>6864</v>
      </c>
      <c r="G35" s="662" t="s">
        <v>4448</v>
      </c>
      <c r="H35" s="662" t="s">
        <v>4449</v>
      </c>
      <c r="I35" s="664">
        <v>5.32</v>
      </c>
      <c r="J35" s="664">
        <v>300</v>
      </c>
      <c r="K35" s="665">
        <v>1596</v>
      </c>
    </row>
    <row r="36" spans="1:11" ht="14.4" customHeight="1" x14ac:dyDescent="0.3">
      <c r="A36" s="660" t="s">
        <v>577</v>
      </c>
      <c r="B36" s="661" t="s">
        <v>578</v>
      </c>
      <c r="C36" s="662" t="s">
        <v>583</v>
      </c>
      <c r="D36" s="663" t="s">
        <v>2373</v>
      </c>
      <c r="E36" s="662" t="s">
        <v>6863</v>
      </c>
      <c r="F36" s="663" t="s">
        <v>6864</v>
      </c>
      <c r="G36" s="662" t="s">
        <v>4450</v>
      </c>
      <c r="H36" s="662" t="s">
        <v>4451</v>
      </c>
      <c r="I36" s="664">
        <v>2.36</v>
      </c>
      <c r="J36" s="664">
        <v>300</v>
      </c>
      <c r="K36" s="665">
        <v>708</v>
      </c>
    </row>
    <row r="37" spans="1:11" ht="14.4" customHeight="1" x14ac:dyDescent="0.3">
      <c r="A37" s="660" t="s">
        <v>577</v>
      </c>
      <c r="B37" s="661" t="s">
        <v>578</v>
      </c>
      <c r="C37" s="662" t="s">
        <v>583</v>
      </c>
      <c r="D37" s="663" t="s">
        <v>2373</v>
      </c>
      <c r="E37" s="662" t="s">
        <v>6863</v>
      </c>
      <c r="F37" s="663" t="s">
        <v>6864</v>
      </c>
      <c r="G37" s="662" t="s">
        <v>4450</v>
      </c>
      <c r="H37" s="662" t="s">
        <v>4452</v>
      </c>
      <c r="I37" s="664">
        <v>2.46</v>
      </c>
      <c r="J37" s="664">
        <v>400</v>
      </c>
      <c r="K37" s="665">
        <v>984</v>
      </c>
    </row>
    <row r="38" spans="1:11" ht="14.4" customHeight="1" x14ac:dyDescent="0.3">
      <c r="A38" s="660" t="s">
        <v>577</v>
      </c>
      <c r="B38" s="661" t="s">
        <v>578</v>
      </c>
      <c r="C38" s="662" t="s">
        <v>583</v>
      </c>
      <c r="D38" s="663" t="s">
        <v>2373</v>
      </c>
      <c r="E38" s="662" t="s">
        <v>6863</v>
      </c>
      <c r="F38" s="663" t="s">
        <v>6864</v>
      </c>
      <c r="G38" s="662" t="s">
        <v>4453</v>
      </c>
      <c r="H38" s="662" t="s">
        <v>4454</v>
      </c>
      <c r="I38" s="664">
        <v>5.5666666666666664</v>
      </c>
      <c r="J38" s="664">
        <v>645</v>
      </c>
      <c r="K38" s="665">
        <v>3590.55</v>
      </c>
    </row>
    <row r="39" spans="1:11" ht="14.4" customHeight="1" x14ac:dyDescent="0.3">
      <c r="A39" s="660" t="s">
        <v>577</v>
      </c>
      <c r="B39" s="661" t="s">
        <v>578</v>
      </c>
      <c r="C39" s="662" t="s">
        <v>583</v>
      </c>
      <c r="D39" s="663" t="s">
        <v>2373</v>
      </c>
      <c r="E39" s="662" t="s">
        <v>6863</v>
      </c>
      <c r="F39" s="663" t="s">
        <v>6864</v>
      </c>
      <c r="G39" s="662" t="s">
        <v>4455</v>
      </c>
      <c r="H39" s="662" t="s">
        <v>4456</v>
      </c>
      <c r="I39" s="664">
        <v>175.5575</v>
      </c>
      <c r="J39" s="664">
        <v>12</v>
      </c>
      <c r="K39" s="665">
        <v>2106.6899999999996</v>
      </c>
    </row>
    <row r="40" spans="1:11" ht="14.4" customHeight="1" x14ac:dyDescent="0.3">
      <c r="A40" s="660" t="s">
        <v>577</v>
      </c>
      <c r="B40" s="661" t="s">
        <v>578</v>
      </c>
      <c r="C40" s="662" t="s">
        <v>583</v>
      </c>
      <c r="D40" s="663" t="s">
        <v>2373</v>
      </c>
      <c r="E40" s="662" t="s">
        <v>6863</v>
      </c>
      <c r="F40" s="663" t="s">
        <v>6864</v>
      </c>
      <c r="G40" s="662" t="s">
        <v>4457</v>
      </c>
      <c r="H40" s="662" t="s">
        <v>4458</v>
      </c>
      <c r="I40" s="664">
        <v>1.8</v>
      </c>
      <c r="J40" s="664">
        <v>50</v>
      </c>
      <c r="K40" s="665">
        <v>90</v>
      </c>
    </row>
    <row r="41" spans="1:11" ht="14.4" customHeight="1" x14ac:dyDescent="0.3">
      <c r="A41" s="660" t="s">
        <v>577</v>
      </c>
      <c r="B41" s="661" t="s">
        <v>578</v>
      </c>
      <c r="C41" s="662" t="s">
        <v>583</v>
      </c>
      <c r="D41" s="663" t="s">
        <v>2373</v>
      </c>
      <c r="E41" s="662" t="s">
        <v>6863</v>
      </c>
      <c r="F41" s="663" t="s">
        <v>6864</v>
      </c>
      <c r="G41" s="662" t="s">
        <v>4459</v>
      </c>
      <c r="H41" s="662" t="s">
        <v>4460</v>
      </c>
      <c r="I41" s="664">
        <v>1.8571428571428574</v>
      </c>
      <c r="J41" s="664">
        <v>400</v>
      </c>
      <c r="K41" s="665">
        <v>738.5</v>
      </c>
    </row>
    <row r="42" spans="1:11" ht="14.4" customHeight="1" x14ac:dyDescent="0.3">
      <c r="A42" s="660" t="s">
        <v>577</v>
      </c>
      <c r="B42" s="661" t="s">
        <v>578</v>
      </c>
      <c r="C42" s="662" t="s">
        <v>583</v>
      </c>
      <c r="D42" s="663" t="s">
        <v>2373</v>
      </c>
      <c r="E42" s="662" t="s">
        <v>6863</v>
      </c>
      <c r="F42" s="663" t="s">
        <v>6864</v>
      </c>
      <c r="G42" s="662" t="s">
        <v>4461</v>
      </c>
      <c r="H42" s="662" t="s">
        <v>4462</v>
      </c>
      <c r="I42" s="664">
        <v>1.8042857142857145</v>
      </c>
      <c r="J42" s="664">
        <v>500</v>
      </c>
      <c r="K42" s="665">
        <v>903</v>
      </c>
    </row>
    <row r="43" spans="1:11" ht="14.4" customHeight="1" x14ac:dyDescent="0.3">
      <c r="A43" s="660" t="s">
        <v>577</v>
      </c>
      <c r="B43" s="661" t="s">
        <v>578</v>
      </c>
      <c r="C43" s="662" t="s">
        <v>583</v>
      </c>
      <c r="D43" s="663" t="s">
        <v>2373</v>
      </c>
      <c r="E43" s="662" t="s">
        <v>6863</v>
      </c>
      <c r="F43" s="663" t="s">
        <v>6864</v>
      </c>
      <c r="G43" s="662" t="s">
        <v>4463</v>
      </c>
      <c r="H43" s="662" t="s">
        <v>4464</v>
      </c>
      <c r="I43" s="664">
        <v>1.76</v>
      </c>
      <c r="J43" s="664">
        <v>50</v>
      </c>
      <c r="K43" s="665">
        <v>88</v>
      </c>
    </row>
    <row r="44" spans="1:11" ht="14.4" customHeight="1" x14ac:dyDescent="0.3">
      <c r="A44" s="660" t="s">
        <v>577</v>
      </c>
      <c r="B44" s="661" t="s">
        <v>578</v>
      </c>
      <c r="C44" s="662" t="s">
        <v>583</v>
      </c>
      <c r="D44" s="663" t="s">
        <v>2373</v>
      </c>
      <c r="E44" s="662" t="s">
        <v>6863</v>
      </c>
      <c r="F44" s="663" t="s">
        <v>6864</v>
      </c>
      <c r="G44" s="662" t="s">
        <v>4465</v>
      </c>
      <c r="H44" s="662" t="s">
        <v>4466</v>
      </c>
      <c r="I44" s="664">
        <v>4.8099999999999996</v>
      </c>
      <c r="J44" s="664">
        <v>20</v>
      </c>
      <c r="K44" s="665">
        <v>96.2</v>
      </c>
    </row>
    <row r="45" spans="1:11" ht="14.4" customHeight="1" x14ac:dyDescent="0.3">
      <c r="A45" s="660" t="s">
        <v>577</v>
      </c>
      <c r="B45" s="661" t="s">
        <v>578</v>
      </c>
      <c r="C45" s="662" t="s">
        <v>583</v>
      </c>
      <c r="D45" s="663" t="s">
        <v>2373</v>
      </c>
      <c r="E45" s="662" t="s">
        <v>6863</v>
      </c>
      <c r="F45" s="663" t="s">
        <v>6864</v>
      </c>
      <c r="G45" s="662" t="s">
        <v>4467</v>
      </c>
      <c r="H45" s="662" t="s">
        <v>4468</v>
      </c>
      <c r="I45" s="664">
        <v>1.4999999999999998E-2</v>
      </c>
      <c r="J45" s="664">
        <v>400</v>
      </c>
      <c r="K45" s="665">
        <v>6.5</v>
      </c>
    </row>
    <row r="46" spans="1:11" ht="14.4" customHeight="1" x14ac:dyDescent="0.3">
      <c r="A46" s="660" t="s">
        <v>577</v>
      </c>
      <c r="B46" s="661" t="s">
        <v>578</v>
      </c>
      <c r="C46" s="662" t="s">
        <v>583</v>
      </c>
      <c r="D46" s="663" t="s">
        <v>2373</v>
      </c>
      <c r="E46" s="662" t="s">
        <v>6863</v>
      </c>
      <c r="F46" s="663" t="s">
        <v>6864</v>
      </c>
      <c r="G46" s="662" t="s">
        <v>4469</v>
      </c>
      <c r="H46" s="662" t="s">
        <v>4470</v>
      </c>
      <c r="I46" s="664">
        <v>2.063333333333333</v>
      </c>
      <c r="J46" s="664">
        <v>150</v>
      </c>
      <c r="K46" s="665">
        <v>309.5</v>
      </c>
    </row>
    <row r="47" spans="1:11" ht="14.4" customHeight="1" x14ac:dyDescent="0.3">
      <c r="A47" s="660" t="s">
        <v>577</v>
      </c>
      <c r="B47" s="661" t="s">
        <v>578</v>
      </c>
      <c r="C47" s="662" t="s">
        <v>583</v>
      </c>
      <c r="D47" s="663" t="s">
        <v>2373</v>
      </c>
      <c r="E47" s="662" t="s">
        <v>6863</v>
      </c>
      <c r="F47" s="663" t="s">
        <v>6864</v>
      </c>
      <c r="G47" s="662" t="s">
        <v>4471</v>
      </c>
      <c r="H47" s="662" t="s">
        <v>4472</v>
      </c>
      <c r="I47" s="664">
        <v>2.4066666666666667</v>
      </c>
      <c r="J47" s="664">
        <v>350</v>
      </c>
      <c r="K47" s="665">
        <v>842.5</v>
      </c>
    </row>
    <row r="48" spans="1:11" ht="14.4" customHeight="1" x14ac:dyDescent="0.3">
      <c r="A48" s="660" t="s">
        <v>577</v>
      </c>
      <c r="B48" s="661" t="s">
        <v>578</v>
      </c>
      <c r="C48" s="662" t="s">
        <v>583</v>
      </c>
      <c r="D48" s="663" t="s">
        <v>2373</v>
      </c>
      <c r="E48" s="662" t="s">
        <v>6863</v>
      </c>
      <c r="F48" s="663" t="s">
        <v>6864</v>
      </c>
      <c r="G48" s="662" t="s">
        <v>4473</v>
      </c>
      <c r="H48" s="662" t="s">
        <v>4474</v>
      </c>
      <c r="I48" s="664">
        <v>2.17</v>
      </c>
      <c r="J48" s="664">
        <v>50</v>
      </c>
      <c r="K48" s="665">
        <v>108.5</v>
      </c>
    </row>
    <row r="49" spans="1:11" ht="14.4" customHeight="1" x14ac:dyDescent="0.3">
      <c r="A49" s="660" t="s">
        <v>577</v>
      </c>
      <c r="B49" s="661" t="s">
        <v>578</v>
      </c>
      <c r="C49" s="662" t="s">
        <v>583</v>
      </c>
      <c r="D49" s="663" t="s">
        <v>2373</v>
      </c>
      <c r="E49" s="662" t="s">
        <v>6863</v>
      </c>
      <c r="F49" s="663" t="s">
        <v>6864</v>
      </c>
      <c r="G49" s="662" t="s">
        <v>4475</v>
      </c>
      <c r="H49" s="662" t="s">
        <v>4476</v>
      </c>
      <c r="I49" s="664">
        <v>2.86</v>
      </c>
      <c r="J49" s="664">
        <v>100</v>
      </c>
      <c r="K49" s="665">
        <v>286</v>
      </c>
    </row>
    <row r="50" spans="1:11" ht="14.4" customHeight="1" x14ac:dyDescent="0.3">
      <c r="A50" s="660" t="s">
        <v>577</v>
      </c>
      <c r="B50" s="661" t="s">
        <v>578</v>
      </c>
      <c r="C50" s="662" t="s">
        <v>583</v>
      </c>
      <c r="D50" s="663" t="s">
        <v>2373</v>
      </c>
      <c r="E50" s="662" t="s">
        <v>6863</v>
      </c>
      <c r="F50" s="663" t="s">
        <v>6864</v>
      </c>
      <c r="G50" s="662" t="s">
        <v>4477</v>
      </c>
      <c r="H50" s="662" t="s">
        <v>4478</v>
      </c>
      <c r="I50" s="664">
        <v>5.82</v>
      </c>
      <c r="J50" s="664">
        <v>150</v>
      </c>
      <c r="K50" s="665">
        <v>861.5</v>
      </c>
    </row>
    <row r="51" spans="1:11" ht="14.4" customHeight="1" x14ac:dyDescent="0.3">
      <c r="A51" s="660" t="s">
        <v>577</v>
      </c>
      <c r="B51" s="661" t="s">
        <v>578</v>
      </c>
      <c r="C51" s="662" t="s">
        <v>583</v>
      </c>
      <c r="D51" s="663" t="s">
        <v>2373</v>
      </c>
      <c r="E51" s="662" t="s">
        <v>6863</v>
      </c>
      <c r="F51" s="663" t="s">
        <v>6864</v>
      </c>
      <c r="G51" s="662" t="s">
        <v>4479</v>
      </c>
      <c r="H51" s="662" t="s">
        <v>4480</v>
      </c>
      <c r="I51" s="664">
        <v>2.0549999999999997</v>
      </c>
      <c r="J51" s="664">
        <v>30</v>
      </c>
      <c r="K51" s="665">
        <v>61.6</v>
      </c>
    </row>
    <row r="52" spans="1:11" ht="14.4" customHeight="1" x14ac:dyDescent="0.3">
      <c r="A52" s="660" t="s">
        <v>577</v>
      </c>
      <c r="B52" s="661" t="s">
        <v>578</v>
      </c>
      <c r="C52" s="662" t="s">
        <v>583</v>
      </c>
      <c r="D52" s="663" t="s">
        <v>2373</v>
      </c>
      <c r="E52" s="662" t="s">
        <v>6863</v>
      </c>
      <c r="F52" s="663" t="s">
        <v>6864</v>
      </c>
      <c r="G52" s="662" t="s">
        <v>4481</v>
      </c>
      <c r="H52" s="662" t="s">
        <v>4482</v>
      </c>
      <c r="I52" s="664">
        <v>5.1316666666666659</v>
      </c>
      <c r="J52" s="664">
        <v>610</v>
      </c>
      <c r="K52" s="665">
        <v>3130.1</v>
      </c>
    </row>
    <row r="53" spans="1:11" ht="14.4" customHeight="1" x14ac:dyDescent="0.3">
      <c r="A53" s="660" t="s">
        <v>577</v>
      </c>
      <c r="B53" s="661" t="s">
        <v>578</v>
      </c>
      <c r="C53" s="662" t="s">
        <v>583</v>
      </c>
      <c r="D53" s="663" t="s">
        <v>2373</v>
      </c>
      <c r="E53" s="662" t="s">
        <v>6863</v>
      </c>
      <c r="F53" s="663" t="s">
        <v>6864</v>
      </c>
      <c r="G53" s="662" t="s">
        <v>4483</v>
      </c>
      <c r="H53" s="662" t="s">
        <v>4484</v>
      </c>
      <c r="I53" s="664">
        <v>17.982222222222223</v>
      </c>
      <c r="J53" s="664">
        <v>550</v>
      </c>
      <c r="K53" s="665">
        <v>9890</v>
      </c>
    </row>
    <row r="54" spans="1:11" ht="14.4" customHeight="1" x14ac:dyDescent="0.3">
      <c r="A54" s="660" t="s">
        <v>577</v>
      </c>
      <c r="B54" s="661" t="s">
        <v>578</v>
      </c>
      <c r="C54" s="662" t="s">
        <v>583</v>
      </c>
      <c r="D54" s="663" t="s">
        <v>2373</v>
      </c>
      <c r="E54" s="662" t="s">
        <v>6863</v>
      </c>
      <c r="F54" s="663" t="s">
        <v>6864</v>
      </c>
      <c r="G54" s="662" t="s">
        <v>4485</v>
      </c>
      <c r="H54" s="662" t="s">
        <v>4486</v>
      </c>
      <c r="I54" s="664">
        <v>17.98</v>
      </c>
      <c r="J54" s="664">
        <v>250</v>
      </c>
      <c r="K54" s="665">
        <v>4495</v>
      </c>
    </row>
    <row r="55" spans="1:11" ht="14.4" customHeight="1" x14ac:dyDescent="0.3">
      <c r="A55" s="660" t="s">
        <v>577</v>
      </c>
      <c r="B55" s="661" t="s">
        <v>578</v>
      </c>
      <c r="C55" s="662" t="s">
        <v>583</v>
      </c>
      <c r="D55" s="663" t="s">
        <v>2373</v>
      </c>
      <c r="E55" s="662" t="s">
        <v>6863</v>
      </c>
      <c r="F55" s="663" t="s">
        <v>6864</v>
      </c>
      <c r="G55" s="662" t="s">
        <v>4487</v>
      </c>
      <c r="H55" s="662" t="s">
        <v>4488</v>
      </c>
      <c r="I55" s="664">
        <v>15.01</v>
      </c>
      <c r="J55" s="664">
        <v>10</v>
      </c>
      <c r="K55" s="665">
        <v>150.1</v>
      </c>
    </row>
    <row r="56" spans="1:11" ht="14.4" customHeight="1" x14ac:dyDescent="0.3">
      <c r="A56" s="660" t="s">
        <v>577</v>
      </c>
      <c r="B56" s="661" t="s">
        <v>578</v>
      </c>
      <c r="C56" s="662" t="s">
        <v>583</v>
      </c>
      <c r="D56" s="663" t="s">
        <v>2373</v>
      </c>
      <c r="E56" s="662" t="s">
        <v>6863</v>
      </c>
      <c r="F56" s="663" t="s">
        <v>6864</v>
      </c>
      <c r="G56" s="662" t="s">
        <v>4489</v>
      </c>
      <c r="H56" s="662" t="s">
        <v>4490</v>
      </c>
      <c r="I56" s="664">
        <v>12.103333333333333</v>
      </c>
      <c r="J56" s="664">
        <v>130</v>
      </c>
      <c r="K56" s="665">
        <v>1573.5</v>
      </c>
    </row>
    <row r="57" spans="1:11" ht="14.4" customHeight="1" x14ac:dyDescent="0.3">
      <c r="A57" s="660" t="s">
        <v>577</v>
      </c>
      <c r="B57" s="661" t="s">
        <v>578</v>
      </c>
      <c r="C57" s="662" t="s">
        <v>583</v>
      </c>
      <c r="D57" s="663" t="s">
        <v>2373</v>
      </c>
      <c r="E57" s="662" t="s">
        <v>6863</v>
      </c>
      <c r="F57" s="663" t="s">
        <v>6864</v>
      </c>
      <c r="G57" s="662" t="s">
        <v>4491</v>
      </c>
      <c r="H57" s="662" t="s">
        <v>4492</v>
      </c>
      <c r="I57" s="664">
        <v>2.84</v>
      </c>
      <c r="J57" s="664">
        <v>50</v>
      </c>
      <c r="K57" s="665">
        <v>142</v>
      </c>
    </row>
    <row r="58" spans="1:11" ht="14.4" customHeight="1" x14ac:dyDescent="0.3">
      <c r="A58" s="660" t="s">
        <v>577</v>
      </c>
      <c r="B58" s="661" t="s">
        <v>578</v>
      </c>
      <c r="C58" s="662" t="s">
        <v>583</v>
      </c>
      <c r="D58" s="663" t="s">
        <v>2373</v>
      </c>
      <c r="E58" s="662" t="s">
        <v>6863</v>
      </c>
      <c r="F58" s="663" t="s">
        <v>6864</v>
      </c>
      <c r="G58" s="662" t="s">
        <v>4491</v>
      </c>
      <c r="H58" s="662" t="s">
        <v>4493</v>
      </c>
      <c r="I58" s="664">
        <v>2.94</v>
      </c>
      <c r="J58" s="664">
        <v>50</v>
      </c>
      <c r="K58" s="665">
        <v>147</v>
      </c>
    </row>
    <row r="59" spans="1:11" ht="14.4" customHeight="1" x14ac:dyDescent="0.3">
      <c r="A59" s="660" t="s">
        <v>577</v>
      </c>
      <c r="B59" s="661" t="s">
        <v>578</v>
      </c>
      <c r="C59" s="662" t="s">
        <v>583</v>
      </c>
      <c r="D59" s="663" t="s">
        <v>2373</v>
      </c>
      <c r="E59" s="662" t="s">
        <v>6863</v>
      </c>
      <c r="F59" s="663" t="s">
        <v>6864</v>
      </c>
      <c r="G59" s="662" t="s">
        <v>4494</v>
      </c>
      <c r="H59" s="662" t="s">
        <v>4495</v>
      </c>
      <c r="I59" s="664">
        <v>13.202999999999999</v>
      </c>
      <c r="J59" s="664">
        <v>225</v>
      </c>
      <c r="K59" s="665">
        <v>2970.7</v>
      </c>
    </row>
    <row r="60" spans="1:11" ht="14.4" customHeight="1" x14ac:dyDescent="0.3">
      <c r="A60" s="660" t="s">
        <v>577</v>
      </c>
      <c r="B60" s="661" t="s">
        <v>578</v>
      </c>
      <c r="C60" s="662" t="s">
        <v>583</v>
      </c>
      <c r="D60" s="663" t="s">
        <v>2373</v>
      </c>
      <c r="E60" s="662" t="s">
        <v>6863</v>
      </c>
      <c r="F60" s="663" t="s">
        <v>6864</v>
      </c>
      <c r="G60" s="662" t="s">
        <v>4496</v>
      </c>
      <c r="H60" s="662" t="s">
        <v>4497</v>
      </c>
      <c r="I60" s="664">
        <v>13.203999999999999</v>
      </c>
      <c r="J60" s="664">
        <v>220</v>
      </c>
      <c r="K60" s="665">
        <v>2904.7</v>
      </c>
    </row>
    <row r="61" spans="1:11" ht="14.4" customHeight="1" x14ac:dyDescent="0.3">
      <c r="A61" s="660" t="s">
        <v>577</v>
      </c>
      <c r="B61" s="661" t="s">
        <v>578</v>
      </c>
      <c r="C61" s="662" t="s">
        <v>583</v>
      </c>
      <c r="D61" s="663" t="s">
        <v>2373</v>
      </c>
      <c r="E61" s="662" t="s">
        <v>6863</v>
      </c>
      <c r="F61" s="663" t="s">
        <v>6864</v>
      </c>
      <c r="G61" s="662" t="s">
        <v>4498</v>
      </c>
      <c r="H61" s="662" t="s">
        <v>4499</v>
      </c>
      <c r="I61" s="664">
        <v>13.2</v>
      </c>
      <c r="J61" s="664">
        <v>20</v>
      </c>
      <c r="K61" s="665">
        <v>264</v>
      </c>
    </row>
    <row r="62" spans="1:11" ht="14.4" customHeight="1" x14ac:dyDescent="0.3">
      <c r="A62" s="660" t="s">
        <v>577</v>
      </c>
      <c r="B62" s="661" t="s">
        <v>578</v>
      </c>
      <c r="C62" s="662" t="s">
        <v>583</v>
      </c>
      <c r="D62" s="663" t="s">
        <v>2373</v>
      </c>
      <c r="E62" s="662" t="s">
        <v>6863</v>
      </c>
      <c r="F62" s="663" t="s">
        <v>6864</v>
      </c>
      <c r="G62" s="662" t="s">
        <v>4500</v>
      </c>
      <c r="H62" s="662" t="s">
        <v>4501</v>
      </c>
      <c r="I62" s="664">
        <v>21.24</v>
      </c>
      <c r="J62" s="664">
        <v>10</v>
      </c>
      <c r="K62" s="665">
        <v>212.4</v>
      </c>
    </row>
    <row r="63" spans="1:11" ht="14.4" customHeight="1" x14ac:dyDescent="0.3">
      <c r="A63" s="660" t="s">
        <v>577</v>
      </c>
      <c r="B63" s="661" t="s">
        <v>578</v>
      </c>
      <c r="C63" s="662" t="s">
        <v>583</v>
      </c>
      <c r="D63" s="663" t="s">
        <v>2373</v>
      </c>
      <c r="E63" s="662" t="s">
        <v>6863</v>
      </c>
      <c r="F63" s="663" t="s">
        <v>6864</v>
      </c>
      <c r="G63" s="662" t="s">
        <v>4502</v>
      </c>
      <c r="H63" s="662" t="s">
        <v>4503</v>
      </c>
      <c r="I63" s="664">
        <v>21.23</v>
      </c>
      <c r="J63" s="664">
        <v>20</v>
      </c>
      <c r="K63" s="665">
        <v>424.6</v>
      </c>
    </row>
    <row r="64" spans="1:11" ht="14.4" customHeight="1" x14ac:dyDescent="0.3">
      <c r="A64" s="660" t="s">
        <v>577</v>
      </c>
      <c r="B64" s="661" t="s">
        <v>578</v>
      </c>
      <c r="C64" s="662" t="s">
        <v>583</v>
      </c>
      <c r="D64" s="663" t="s">
        <v>2373</v>
      </c>
      <c r="E64" s="662" t="s">
        <v>6863</v>
      </c>
      <c r="F64" s="663" t="s">
        <v>6864</v>
      </c>
      <c r="G64" s="662" t="s">
        <v>4504</v>
      </c>
      <c r="H64" s="662" t="s">
        <v>4505</v>
      </c>
      <c r="I64" s="664">
        <v>13.2</v>
      </c>
      <c r="J64" s="664">
        <v>20</v>
      </c>
      <c r="K64" s="665">
        <v>264</v>
      </c>
    </row>
    <row r="65" spans="1:11" ht="14.4" customHeight="1" x14ac:dyDescent="0.3">
      <c r="A65" s="660" t="s">
        <v>577</v>
      </c>
      <c r="B65" s="661" t="s">
        <v>578</v>
      </c>
      <c r="C65" s="662" t="s">
        <v>583</v>
      </c>
      <c r="D65" s="663" t="s">
        <v>2373</v>
      </c>
      <c r="E65" s="662" t="s">
        <v>6863</v>
      </c>
      <c r="F65" s="663" t="s">
        <v>6864</v>
      </c>
      <c r="G65" s="662" t="s">
        <v>4506</v>
      </c>
      <c r="H65" s="662" t="s">
        <v>4507</v>
      </c>
      <c r="I65" s="664">
        <v>2.88</v>
      </c>
      <c r="J65" s="664">
        <v>50</v>
      </c>
      <c r="K65" s="665">
        <v>144</v>
      </c>
    </row>
    <row r="66" spans="1:11" ht="14.4" customHeight="1" x14ac:dyDescent="0.3">
      <c r="A66" s="660" t="s">
        <v>577</v>
      </c>
      <c r="B66" s="661" t="s">
        <v>578</v>
      </c>
      <c r="C66" s="662" t="s">
        <v>583</v>
      </c>
      <c r="D66" s="663" t="s">
        <v>2373</v>
      </c>
      <c r="E66" s="662" t="s">
        <v>6863</v>
      </c>
      <c r="F66" s="663" t="s">
        <v>6864</v>
      </c>
      <c r="G66" s="662" t="s">
        <v>4506</v>
      </c>
      <c r="H66" s="662" t="s">
        <v>4508</v>
      </c>
      <c r="I66" s="664">
        <v>2.91</v>
      </c>
      <c r="J66" s="664">
        <v>50</v>
      </c>
      <c r="K66" s="665">
        <v>145.5</v>
      </c>
    </row>
    <row r="67" spans="1:11" ht="14.4" customHeight="1" x14ac:dyDescent="0.3">
      <c r="A67" s="660" t="s">
        <v>577</v>
      </c>
      <c r="B67" s="661" t="s">
        <v>578</v>
      </c>
      <c r="C67" s="662" t="s">
        <v>583</v>
      </c>
      <c r="D67" s="663" t="s">
        <v>2373</v>
      </c>
      <c r="E67" s="662" t="s">
        <v>6863</v>
      </c>
      <c r="F67" s="663" t="s">
        <v>6864</v>
      </c>
      <c r="G67" s="662" t="s">
        <v>4509</v>
      </c>
      <c r="H67" s="662" t="s">
        <v>4510</v>
      </c>
      <c r="I67" s="664">
        <v>9.5933333333333337</v>
      </c>
      <c r="J67" s="664">
        <v>300</v>
      </c>
      <c r="K67" s="665">
        <v>2878</v>
      </c>
    </row>
    <row r="68" spans="1:11" ht="14.4" customHeight="1" x14ac:dyDescent="0.3">
      <c r="A68" s="660" t="s">
        <v>577</v>
      </c>
      <c r="B68" s="661" t="s">
        <v>578</v>
      </c>
      <c r="C68" s="662" t="s">
        <v>583</v>
      </c>
      <c r="D68" s="663" t="s">
        <v>2373</v>
      </c>
      <c r="E68" s="662" t="s">
        <v>6863</v>
      </c>
      <c r="F68" s="663" t="s">
        <v>6864</v>
      </c>
      <c r="G68" s="662" t="s">
        <v>4509</v>
      </c>
      <c r="H68" s="662" t="s">
        <v>4511</v>
      </c>
      <c r="I68" s="664">
        <v>9.6</v>
      </c>
      <c r="J68" s="664">
        <v>300</v>
      </c>
      <c r="K68" s="665">
        <v>2880</v>
      </c>
    </row>
    <row r="69" spans="1:11" ht="14.4" customHeight="1" x14ac:dyDescent="0.3">
      <c r="A69" s="660" t="s">
        <v>577</v>
      </c>
      <c r="B69" s="661" t="s">
        <v>578</v>
      </c>
      <c r="C69" s="662" t="s">
        <v>583</v>
      </c>
      <c r="D69" s="663" t="s">
        <v>2373</v>
      </c>
      <c r="E69" s="662" t="s">
        <v>6863</v>
      </c>
      <c r="F69" s="663" t="s">
        <v>6864</v>
      </c>
      <c r="G69" s="662" t="s">
        <v>4512</v>
      </c>
      <c r="H69" s="662" t="s">
        <v>4513</v>
      </c>
      <c r="I69" s="664">
        <v>9.2000000000000011</v>
      </c>
      <c r="J69" s="664">
        <v>750</v>
      </c>
      <c r="K69" s="665">
        <v>6900</v>
      </c>
    </row>
    <row r="70" spans="1:11" ht="14.4" customHeight="1" x14ac:dyDescent="0.3">
      <c r="A70" s="660" t="s">
        <v>577</v>
      </c>
      <c r="B70" s="661" t="s">
        <v>578</v>
      </c>
      <c r="C70" s="662" t="s">
        <v>583</v>
      </c>
      <c r="D70" s="663" t="s">
        <v>2373</v>
      </c>
      <c r="E70" s="662" t="s">
        <v>6863</v>
      </c>
      <c r="F70" s="663" t="s">
        <v>6864</v>
      </c>
      <c r="G70" s="662" t="s">
        <v>4514</v>
      </c>
      <c r="H70" s="662" t="s">
        <v>4515</v>
      </c>
      <c r="I70" s="664">
        <v>172.5</v>
      </c>
      <c r="J70" s="664">
        <v>2</v>
      </c>
      <c r="K70" s="665">
        <v>345</v>
      </c>
    </row>
    <row r="71" spans="1:11" ht="14.4" customHeight="1" x14ac:dyDescent="0.3">
      <c r="A71" s="660" t="s">
        <v>577</v>
      </c>
      <c r="B71" s="661" t="s">
        <v>578</v>
      </c>
      <c r="C71" s="662" t="s">
        <v>583</v>
      </c>
      <c r="D71" s="663" t="s">
        <v>2373</v>
      </c>
      <c r="E71" s="662" t="s">
        <v>6863</v>
      </c>
      <c r="F71" s="663" t="s">
        <v>6864</v>
      </c>
      <c r="G71" s="662" t="s">
        <v>4516</v>
      </c>
      <c r="H71" s="662" t="s">
        <v>4517</v>
      </c>
      <c r="I71" s="664">
        <v>9.68</v>
      </c>
      <c r="J71" s="664">
        <v>80</v>
      </c>
      <c r="K71" s="665">
        <v>774.4</v>
      </c>
    </row>
    <row r="72" spans="1:11" ht="14.4" customHeight="1" x14ac:dyDescent="0.3">
      <c r="A72" s="660" t="s">
        <v>577</v>
      </c>
      <c r="B72" s="661" t="s">
        <v>578</v>
      </c>
      <c r="C72" s="662" t="s">
        <v>583</v>
      </c>
      <c r="D72" s="663" t="s">
        <v>2373</v>
      </c>
      <c r="E72" s="662" t="s">
        <v>6865</v>
      </c>
      <c r="F72" s="663" t="s">
        <v>6866</v>
      </c>
      <c r="G72" s="662" t="s">
        <v>4518</v>
      </c>
      <c r="H72" s="662" t="s">
        <v>4519</v>
      </c>
      <c r="I72" s="664">
        <v>8.17</v>
      </c>
      <c r="J72" s="664">
        <v>600</v>
      </c>
      <c r="K72" s="665">
        <v>4902</v>
      </c>
    </row>
    <row r="73" spans="1:11" ht="14.4" customHeight="1" x14ac:dyDescent="0.3">
      <c r="A73" s="660" t="s">
        <v>577</v>
      </c>
      <c r="B73" s="661" t="s">
        <v>578</v>
      </c>
      <c r="C73" s="662" t="s">
        <v>583</v>
      </c>
      <c r="D73" s="663" t="s">
        <v>2373</v>
      </c>
      <c r="E73" s="662" t="s">
        <v>6865</v>
      </c>
      <c r="F73" s="663" t="s">
        <v>6866</v>
      </c>
      <c r="G73" s="662" t="s">
        <v>4518</v>
      </c>
      <c r="H73" s="662" t="s">
        <v>4520</v>
      </c>
      <c r="I73" s="664">
        <v>8.1642857142857128</v>
      </c>
      <c r="J73" s="664">
        <v>1300</v>
      </c>
      <c r="K73" s="665">
        <v>10614</v>
      </c>
    </row>
    <row r="74" spans="1:11" ht="14.4" customHeight="1" x14ac:dyDescent="0.3">
      <c r="A74" s="660" t="s">
        <v>577</v>
      </c>
      <c r="B74" s="661" t="s">
        <v>578</v>
      </c>
      <c r="C74" s="662" t="s">
        <v>583</v>
      </c>
      <c r="D74" s="663" t="s">
        <v>2373</v>
      </c>
      <c r="E74" s="662" t="s">
        <v>6865</v>
      </c>
      <c r="F74" s="663" t="s">
        <v>6866</v>
      </c>
      <c r="G74" s="662" t="s">
        <v>4521</v>
      </c>
      <c r="H74" s="662" t="s">
        <v>4522</v>
      </c>
      <c r="I74" s="664">
        <v>12.7</v>
      </c>
      <c r="J74" s="664">
        <v>30</v>
      </c>
      <c r="K74" s="665">
        <v>381</v>
      </c>
    </row>
    <row r="75" spans="1:11" ht="14.4" customHeight="1" x14ac:dyDescent="0.3">
      <c r="A75" s="660" t="s">
        <v>577</v>
      </c>
      <c r="B75" s="661" t="s">
        <v>578</v>
      </c>
      <c r="C75" s="662" t="s">
        <v>583</v>
      </c>
      <c r="D75" s="663" t="s">
        <v>2373</v>
      </c>
      <c r="E75" s="662" t="s">
        <v>6867</v>
      </c>
      <c r="F75" s="663" t="s">
        <v>6868</v>
      </c>
      <c r="G75" s="662" t="s">
        <v>4523</v>
      </c>
      <c r="H75" s="662" t="s">
        <v>4524</v>
      </c>
      <c r="I75" s="664">
        <v>0.31</v>
      </c>
      <c r="J75" s="664">
        <v>100</v>
      </c>
      <c r="K75" s="665">
        <v>31</v>
      </c>
    </row>
    <row r="76" spans="1:11" ht="14.4" customHeight="1" x14ac:dyDescent="0.3">
      <c r="A76" s="660" t="s">
        <v>577</v>
      </c>
      <c r="B76" s="661" t="s">
        <v>578</v>
      </c>
      <c r="C76" s="662" t="s">
        <v>583</v>
      </c>
      <c r="D76" s="663" t="s">
        <v>2373</v>
      </c>
      <c r="E76" s="662" t="s">
        <v>6867</v>
      </c>
      <c r="F76" s="663" t="s">
        <v>6868</v>
      </c>
      <c r="G76" s="662" t="s">
        <v>4525</v>
      </c>
      <c r="H76" s="662" t="s">
        <v>4526</v>
      </c>
      <c r="I76" s="664">
        <v>0.3</v>
      </c>
      <c r="J76" s="664">
        <v>200</v>
      </c>
      <c r="K76" s="665">
        <v>60</v>
      </c>
    </row>
    <row r="77" spans="1:11" ht="14.4" customHeight="1" x14ac:dyDescent="0.3">
      <c r="A77" s="660" t="s">
        <v>577</v>
      </c>
      <c r="B77" s="661" t="s">
        <v>578</v>
      </c>
      <c r="C77" s="662" t="s">
        <v>583</v>
      </c>
      <c r="D77" s="663" t="s">
        <v>2373</v>
      </c>
      <c r="E77" s="662" t="s">
        <v>6867</v>
      </c>
      <c r="F77" s="663" t="s">
        <v>6868</v>
      </c>
      <c r="G77" s="662" t="s">
        <v>4527</v>
      </c>
      <c r="H77" s="662" t="s">
        <v>4528</v>
      </c>
      <c r="I77" s="664">
        <v>0.41249999999999998</v>
      </c>
      <c r="J77" s="664">
        <v>1900</v>
      </c>
      <c r="K77" s="665">
        <v>752</v>
      </c>
    </row>
    <row r="78" spans="1:11" ht="14.4" customHeight="1" x14ac:dyDescent="0.3">
      <c r="A78" s="660" t="s">
        <v>577</v>
      </c>
      <c r="B78" s="661" t="s">
        <v>578</v>
      </c>
      <c r="C78" s="662" t="s">
        <v>583</v>
      </c>
      <c r="D78" s="663" t="s">
        <v>2373</v>
      </c>
      <c r="E78" s="662" t="s">
        <v>6867</v>
      </c>
      <c r="F78" s="663" t="s">
        <v>6868</v>
      </c>
      <c r="G78" s="662" t="s">
        <v>4529</v>
      </c>
      <c r="H78" s="662" t="s">
        <v>4530</v>
      </c>
      <c r="I78" s="664">
        <v>1.7566666666666668</v>
      </c>
      <c r="J78" s="664">
        <v>1100</v>
      </c>
      <c r="K78" s="665">
        <v>1932</v>
      </c>
    </row>
    <row r="79" spans="1:11" ht="14.4" customHeight="1" x14ac:dyDescent="0.3">
      <c r="A79" s="660" t="s">
        <v>577</v>
      </c>
      <c r="B79" s="661" t="s">
        <v>578</v>
      </c>
      <c r="C79" s="662" t="s">
        <v>583</v>
      </c>
      <c r="D79" s="663" t="s">
        <v>2373</v>
      </c>
      <c r="E79" s="662" t="s">
        <v>6869</v>
      </c>
      <c r="F79" s="663" t="s">
        <v>6870</v>
      </c>
      <c r="G79" s="662" t="s">
        <v>4531</v>
      </c>
      <c r="H79" s="662" t="s">
        <v>4532</v>
      </c>
      <c r="I79" s="664">
        <v>0.77750000000000008</v>
      </c>
      <c r="J79" s="664">
        <v>3800</v>
      </c>
      <c r="K79" s="665">
        <v>2954</v>
      </c>
    </row>
    <row r="80" spans="1:11" ht="14.4" customHeight="1" x14ac:dyDescent="0.3">
      <c r="A80" s="660" t="s">
        <v>577</v>
      </c>
      <c r="B80" s="661" t="s">
        <v>578</v>
      </c>
      <c r="C80" s="662" t="s">
        <v>583</v>
      </c>
      <c r="D80" s="663" t="s">
        <v>2373</v>
      </c>
      <c r="E80" s="662" t="s">
        <v>6869</v>
      </c>
      <c r="F80" s="663" t="s">
        <v>6870</v>
      </c>
      <c r="G80" s="662" t="s">
        <v>4533</v>
      </c>
      <c r="H80" s="662" t="s">
        <v>4534</v>
      </c>
      <c r="I80" s="664">
        <v>0.77500000000000013</v>
      </c>
      <c r="J80" s="664">
        <v>8300</v>
      </c>
      <c r="K80" s="665">
        <v>6429</v>
      </c>
    </row>
    <row r="81" spans="1:11" ht="14.4" customHeight="1" x14ac:dyDescent="0.3">
      <c r="A81" s="660" t="s">
        <v>577</v>
      </c>
      <c r="B81" s="661" t="s">
        <v>578</v>
      </c>
      <c r="C81" s="662" t="s">
        <v>583</v>
      </c>
      <c r="D81" s="663" t="s">
        <v>2373</v>
      </c>
      <c r="E81" s="662" t="s">
        <v>6869</v>
      </c>
      <c r="F81" s="663" t="s">
        <v>6870</v>
      </c>
      <c r="G81" s="662" t="s">
        <v>4535</v>
      </c>
      <c r="H81" s="662" t="s">
        <v>4536</v>
      </c>
      <c r="I81" s="664">
        <v>0.71</v>
      </c>
      <c r="J81" s="664">
        <v>3000</v>
      </c>
      <c r="K81" s="665">
        <v>2130</v>
      </c>
    </row>
    <row r="82" spans="1:11" ht="14.4" customHeight="1" x14ac:dyDescent="0.3">
      <c r="A82" s="660" t="s">
        <v>577</v>
      </c>
      <c r="B82" s="661" t="s">
        <v>578</v>
      </c>
      <c r="C82" s="662" t="s">
        <v>583</v>
      </c>
      <c r="D82" s="663" t="s">
        <v>2373</v>
      </c>
      <c r="E82" s="662" t="s">
        <v>6869</v>
      </c>
      <c r="F82" s="663" t="s">
        <v>6870</v>
      </c>
      <c r="G82" s="662" t="s">
        <v>4535</v>
      </c>
      <c r="H82" s="662" t="s">
        <v>4537</v>
      </c>
      <c r="I82" s="664">
        <v>0.71</v>
      </c>
      <c r="J82" s="664">
        <v>10200</v>
      </c>
      <c r="K82" s="665">
        <v>7242</v>
      </c>
    </row>
    <row r="83" spans="1:11" ht="14.4" customHeight="1" x14ac:dyDescent="0.3">
      <c r="A83" s="660" t="s">
        <v>577</v>
      </c>
      <c r="B83" s="661" t="s">
        <v>578</v>
      </c>
      <c r="C83" s="662" t="s">
        <v>583</v>
      </c>
      <c r="D83" s="663" t="s">
        <v>2373</v>
      </c>
      <c r="E83" s="662" t="s">
        <v>6869</v>
      </c>
      <c r="F83" s="663" t="s">
        <v>6870</v>
      </c>
      <c r="G83" s="662" t="s">
        <v>4538</v>
      </c>
      <c r="H83" s="662" t="s">
        <v>4539</v>
      </c>
      <c r="I83" s="664">
        <v>0.71</v>
      </c>
      <c r="J83" s="664">
        <v>2000</v>
      </c>
      <c r="K83" s="665">
        <v>1420</v>
      </c>
    </row>
    <row r="84" spans="1:11" ht="14.4" customHeight="1" x14ac:dyDescent="0.3">
      <c r="A84" s="660" t="s">
        <v>577</v>
      </c>
      <c r="B84" s="661" t="s">
        <v>578</v>
      </c>
      <c r="C84" s="662" t="s">
        <v>583</v>
      </c>
      <c r="D84" s="663" t="s">
        <v>2373</v>
      </c>
      <c r="E84" s="662" t="s">
        <v>6869</v>
      </c>
      <c r="F84" s="663" t="s">
        <v>6870</v>
      </c>
      <c r="G84" s="662" t="s">
        <v>4538</v>
      </c>
      <c r="H84" s="662" t="s">
        <v>4540</v>
      </c>
      <c r="I84" s="664">
        <v>0.71</v>
      </c>
      <c r="J84" s="664">
        <v>2200</v>
      </c>
      <c r="K84" s="665">
        <v>1562</v>
      </c>
    </row>
    <row r="85" spans="1:11" ht="14.4" customHeight="1" x14ac:dyDescent="0.3">
      <c r="A85" s="660" t="s">
        <v>577</v>
      </c>
      <c r="B85" s="661" t="s">
        <v>578</v>
      </c>
      <c r="C85" s="662" t="s">
        <v>588</v>
      </c>
      <c r="D85" s="663" t="s">
        <v>2374</v>
      </c>
      <c r="E85" s="662" t="s">
        <v>6861</v>
      </c>
      <c r="F85" s="663" t="s">
        <v>6862</v>
      </c>
      <c r="G85" s="662" t="s">
        <v>4541</v>
      </c>
      <c r="H85" s="662" t="s">
        <v>4542</v>
      </c>
      <c r="I85" s="664">
        <v>129.27000000000001</v>
      </c>
      <c r="J85" s="664">
        <v>1</v>
      </c>
      <c r="K85" s="665">
        <v>129.27000000000001</v>
      </c>
    </row>
    <row r="86" spans="1:11" ht="14.4" customHeight="1" x14ac:dyDescent="0.3">
      <c r="A86" s="660" t="s">
        <v>577</v>
      </c>
      <c r="B86" s="661" t="s">
        <v>578</v>
      </c>
      <c r="C86" s="662" t="s">
        <v>588</v>
      </c>
      <c r="D86" s="663" t="s">
        <v>2374</v>
      </c>
      <c r="E86" s="662" t="s">
        <v>6861</v>
      </c>
      <c r="F86" s="663" t="s">
        <v>6862</v>
      </c>
      <c r="G86" s="662" t="s">
        <v>4389</v>
      </c>
      <c r="H86" s="662" t="s">
        <v>4390</v>
      </c>
      <c r="I86" s="664">
        <v>260.3</v>
      </c>
      <c r="J86" s="664">
        <v>2</v>
      </c>
      <c r="K86" s="665">
        <v>520.6</v>
      </c>
    </row>
    <row r="87" spans="1:11" ht="14.4" customHeight="1" x14ac:dyDescent="0.3">
      <c r="A87" s="660" t="s">
        <v>577</v>
      </c>
      <c r="B87" s="661" t="s">
        <v>578</v>
      </c>
      <c r="C87" s="662" t="s">
        <v>588</v>
      </c>
      <c r="D87" s="663" t="s">
        <v>2374</v>
      </c>
      <c r="E87" s="662" t="s">
        <v>6861</v>
      </c>
      <c r="F87" s="663" t="s">
        <v>6862</v>
      </c>
      <c r="G87" s="662" t="s">
        <v>4543</v>
      </c>
      <c r="H87" s="662" t="s">
        <v>4544</v>
      </c>
      <c r="I87" s="664">
        <v>2.39</v>
      </c>
      <c r="J87" s="664">
        <v>80</v>
      </c>
      <c r="K87" s="665">
        <v>191.2</v>
      </c>
    </row>
    <row r="88" spans="1:11" ht="14.4" customHeight="1" x14ac:dyDescent="0.3">
      <c r="A88" s="660" t="s">
        <v>577</v>
      </c>
      <c r="B88" s="661" t="s">
        <v>578</v>
      </c>
      <c r="C88" s="662" t="s">
        <v>588</v>
      </c>
      <c r="D88" s="663" t="s">
        <v>2374</v>
      </c>
      <c r="E88" s="662" t="s">
        <v>6861</v>
      </c>
      <c r="F88" s="663" t="s">
        <v>6862</v>
      </c>
      <c r="G88" s="662" t="s">
        <v>4391</v>
      </c>
      <c r="H88" s="662" t="s">
        <v>4392</v>
      </c>
      <c r="I88" s="664">
        <v>3.7850000000000001</v>
      </c>
      <c r="J88" s="664">
        <v>100</v>
      </c>
      <c r="K88" s="665">
        <v>378.40000000000003</v>
      </c>
    </row>
    <row r="89" spans="1:11" ht="14.4" customHeight="1" x14ac:dyDescent="0.3">
      <c r="A89" s="660" t="s">
        <v>577</v>
      </c>
      <c r="B89" s="661" t="s">
        <v>578</v>
      </c>
      <c r="C89" s="662" t="s">
        <v>588</v>
      </c>
      <c r="D89" s="663" t="s">
        <v>2374</v>
      </c>
      <c r="E89" s="662" t="s">
        <v>6861</v>
      </c>
      <c r="F89" s="663" t="s">
        <v>6862</v>
      </c>
      <c r="G89" s="662" t="s">
        <v>4545</v>
      </c>
      <c r="H89" s="662" t="s">
        <v>4546</v>
      </c>
      <c r="I89" s="664">
        <v>1.84</v>
      </c>
      <c r="J89" s="664">
        <v>40</v>
      </c>
      <c r="K89" s="665">
        <v>73.599999999999994</v>
      </c>
    </row>
    <row r="90" spans="1:11" ht="14.4" customHeight="1" x14ac:dyDescent="0.3">
      <c r="A90" s="660" t="s">
        <v>577</v>
      </c>
      <c r="B90" s="661" t="s">
        <v>578</v>
      </c>
      <c r="C90" s="662" t="s">
        <v>588</v>
      </c>
      <c r="D90" s="663" t="s">
        <v>2374</v>
      </c>
      <c r="E90" s="662" t="s">
        <v>6861</v>
      </c>
      <c r="F90" s="663" t="s">
        <v>6862</v>
      </c>
      <c r="G90" s="662" t="s">
        <v>4547</v>
      </c>
      <c r="H90" s="662" t="s">
        <v>4548</v>
      </c>
      <c r="I90" s="664">
        <v>2.3933333333333331</v>
      </c>
      <c r="J90" s="664">
        <v>60</v>
      </c>
      <c r="K90" s="665">
        <v>143.69999999999999</v>
      </c>
    </row>
    <row r="91" spans="1:11" ht="14.4" customHeight="1" x14ac:dyDescent="0.3">
      <c r="A91" s="660" t="s">
        <v>577</v>
      </c>
      <c r="B91" s="661" t="s">
        <v>578</v>
      </c>
      <c r="C91" s="662" t="s">
        <v>588</v>
      </c>
      <c r="D91" s="663" t="s">
        <v>2374</v>
      </c>
      <c r="E91" s="662" t="s">
        <v>6861</v>
      </c>
      <c r="F91" s="663" t="s">
        <v>6862</v>
      </c>
      <c r="G91" s="662" t="s">
        <v>4393</v>
      </c>
      <c r="H91" s="662" t="s">
        <v>4394</v>
      </c>
      <c r="I91" s="664">
        <v>3.5883333333333329</v>
      </c>
      <c r="J91" s="664">
        <v>220</v>
      </c>
      <c r="K91" s="665">
        <v>789.5</v>
      </c>
    </row>
    <row r="92" spans="1:11" ht="14.4" customHeight="1" x14ac:dyDescent="0.3">
      <c r="A92" s="660" t="s">
        <v>577</v>
      </c>
      <c r="B92" s="661" t="s">
        <v>578</v>
      </c>
      <c r="C92" s="662" t="s">
        <v>588</v>
      </c>
      <c r="D92" s="663" t="s">
        <v>2374</v>
      </c>
      <c r="E92" s="662" t="s">
        <v>6861</v>
      </c>
      <c r="F92" s="663" t="s">
        <v>6862</v>
      </c>
      <c r="G92" s="662" t="s">
        <v>4395</v>
      </c>
      <c r="H92" s="662" t="s">
        <v>4396</v>
      </c>
      <c r="I92" s="664">
        <v>12.076999999999998</v>
      </c>
      <c r="J92" s="664">
        <v>2404</v>
      </c>
      <c r="K92" s="665">
        <v>29033.32</v>
      </c>
    </row>
    <row r="93" spans="1:11" ht="14.4" customHeight="1" x14ac:dyDescent="0.3">
      <c r="A93" s="660" t="s">
        <v>577</v>
      </c>
      <c r="B93" s="661" t="s">
        <v>578</v>
      </c>
      <c r="C93" s="662" t="s">
        <v>588</v>
      </c>
      <c r="D93" s="663" t="s">
        <v>2374</v>
      </c>
      <c r="E93" s="662" t="s">
        <v>6861</v>
      </c>
      <c r="F93" s="663" t="s">
        <v>6862</v>
      </c>
      <c r="G93" s="662" t="s">
        <v>4549</v>
      </c>
      <c r="H93" s="662" t="s">
        <v>4550</v>
      </c>
      <c r="I93" s="664">
        <v>2.9550000000000001</v>
      </c>
      <c r="J93" s="664">
        <v>140</v>
      </c>
      <c r="K93" s="665">
        <v>413.6</v>
      </c>
    </row>
    <row r="94" spans="1:11" ht="14.4" customHeight="1" x14ac:dyDescent="0.3">
      <c r="A94" s="660" t="s">
        <v>577</v>
      </c>
      <c r="B94" s="661" t="s">
        <v>578</v>
      </c>
      <c r="C94" s="662" t="s">
        <v>588</v>
      </c>
      <c r="D94" s="663" t="s">
        <v>2374</v>
      </c>
      <c r="E94" s="662" t="s">
        <v>6861</v>
      </c>
      <c r="F94" s="663" t="s">
        <v>6862</v>
      </c>
      <c r="G94" s="662" t="s">
        <v>4551</v>
      </c>
      <c r="H94" s="662" t="s">
        <v>4552</v>
      </c>
      <c r="I94" s="664">
        <v>4.29</v>
      </c>
      <c r="J94" s="664">
        <v>60</v>
      </c>
      <c r="K94" s="665">
        <v>257.39999999999998</v>
      </c>
    </row>
    <row r="95" spans="1:11" ht="14.4" customHeight="1" x14ac:dyDescent="0.3">
      <c r="A95" s="660" t="s">
        <v>577</v>
      </c>
      <c r="B95" s="661" t="s">
        <v>578</v>
      </c>
      <c r="C95" s="662" t="s">
        <v>588</v>
      </c>
      <c r="D95" s="663" t="s">
        <v>2374</v>
      </c>
      <c r="E95" s="662" t="s">
        <v>6861</v>
      </c>
      <c r="F95" s="663" t="s">
        <v>6862</v>
      </c>
      <c r="G95" s="662" t="s">
        <v>4553</v>
      </c>
      <c r="H95" s="662" t="s">
        <v>4554</v>
      </c>
      <c r="I95" s="664">
        <v>7.9611111111111121</v>
      </c>
      <c r="J95" s="664">
        <v>125</v>
      </c>
      <c r="K95" s="665">
        <v>990.45999999999992</v>
      </c>
    </row>
    <row r="96" spans="1:11" ht="14.4" customHeight="1" x14ac:dyDescent="0.3">
      <c r="A96" s="660" t="s">
        <v>577</v>
      </c>
      <c r="B96" s="661" t="s">
        <v>578</v>
      </c>
      <c r="C96" s="662" t="s">
        <v>588</v>
      </c>
      <c r="D96" s="663" t="s">
        <v>2374</v>
      </c>
      <c r="E96" s="662" t="s">
        <v>6861</v>
      </c>
      <c r="F96" s="663" t="s">
        <v>6862</v>
      </c>
      <c r="G96" s="662" t="s">
        <v>4397</v>
      </c>
      <c r="H96" s="662" t="s">
        <v>4398</v>
      </c>
      <c r="I96" s="664">
        <v>39.653333333333329</v>
      </c>
      <c r="J96" s="664">
        <v>51</v>
      </c>
      <c r="K96" s="665">
        <v>2022.3200000000004</v>
      </c>
    </row>
    <row r="97" spans="1:11" ht="14.4" customHeight="1" x14ac:dyDescent="0.3">
      <c r="A97" s="660" t="s">
        <v>577</v>
      </c>
      <c r="B97" s="661" t="s">
        <v>578</v>
      </c>
      <c r="C97" s="662" t="s">
        <v>588</v>
      </c>
      <c r="D97" s="663" t="s">
        <v>2374</v>
      </c>
      <c r="E97" s="662" t="s">
        <v>6861</v>
      </c>
      <c r="F97" s="663" t="s">
        <v>6862</v>
      </c>
      <c r="G97" s="662" t="s">
        <v>4555</v>
      </c>
      <c r="H97" s="662" t="s">
        <v>4556</v>
      </c>
      <c r="I97" s="664">
        <v>3.01</v>
      </c>
      <c r="J97" s="664">
        <v>800</v>
      </c>
      <c r="K97" s="665">
        <v>2408</v>
      </c>
    </row>
    <row r="98" spans="1:11" ht="14.4" customHeight="1" x14ac:dyDescent="0.3">
      <c r="A98" s="660" t="s">
        <v>577</v>
      </c>
      <c r="B98" s="661" t="s">
        <v>578</v>
      </c>
      <c r="C98" s="662" t="s">
        <v>588</v>
      </c>
      <c r="D98" s="663" t="s">
        <v>2374</v>
      </c>
      <c r="E98" s="662" t="s">
        <v>6861</v>
      </c>
      <c r="F98" s="663" t="s">
        <v>6862</v>
      </c>
      <c r="G98" s="662" t="s">
        <v>4557</v>
      </c>
      <c r="H98" s="662" t="s">
        <v>4558</v>
      </c>
      <c r="I98" s="664">
        <v>0.875</v>
      </c>
      <c r="J98" s="664">
        <v>4900</v>
      </c>
      <c r="K98" s="665">
        <v>4291</v>
      </c>
    </row>
    <row r="99" spans="1:11" ht="14.4" customHeight="1" x14ac:dyDescent="0.3">
      <c r="A99" s="660" t="s">
        <v>577</v>
      </c>
      <c r="B99" s="661" t="s">
        <v>578</v>
      </c>
      <c r="C99" s="662" t="s">
        <v>588</v>
      </c>
      <c r="D99" s="663" t="s">
        <v>2374</v>
      </c>
      <c r="E99" s="662" t="s">
        <v>6861</v>
      </c>
      <c r="F99" s="663" t="s">
        <v>6862</v>
      </c>
      <c r="G99" s="662" t="s">
        <v>4405</v>
      </c>
      <c r="H99" s="662" t="s">
        <v>4406</v>
      </c>
      <c r="I99" s="664">
        <v>30.176250000000003</v>
      </c>
      <c r="J99" s="664">
        <v>200</v>
      </c>
      <c r="K99" s="665">
        <v>6035.25</v>
      </c>
    </row>
    <row r="100" spans="1:11" ht="14.4" customHeight="1" x14ac:dyDescent="0.3">
      <c r="A100" s="660" t="s">
        <v>577</v>
      </c>
      <c r="B100" s="661" t="s">
        <v>578</v>
      </c>
      <c r="C100" s="662" t="s">
        <v>588</v>
      </c>
      <c r="D100" s="663" t="s">
        <v>2374</v>
      </c>
      <c r="E100" s="662" t="s">
        <v>6861</v>
      </c>
      <c r="F100" s="663" t="s">
        <v>6862</v>
      </c>
      <c r="G100" s="662" t="s">
        <v>4407</v>
      </c>
      <c r="H100" s="662" t="s">
        <v>4408</v>
      </c>
      <c r="I100" s="664">
        <v>39.111428571428569</v>
      </c>
      <c r="J100" s="664">
        <v>140</v>
      </c>
      <c r="K100" s="665">
        <v>5475.5400000000009</v>
      </c>
    </row>
    <row r="101" spans="1:11" ht="14.4" customHeight="1" x14ac:dyDescent="0.3">
      <c r="A101" s="660" t="s">
        <v>577</v>
      </c>
      <c r="B101" s="661" t="s">
        <v>578</v>
      </c>
      <c r="C101" s="662" t="s">
        <v>588</v>
      </c>
      <c r="D101" s="663" t="s">
        <v>2374</v>
      </c>
      <c r="E101" s="662" t="s">
        <v>6861</v>
      </c>
      <c r="F101" s="663" t="s">
        <v>6862</v>
      </c>
      <c r="G101" s="662" t="s">
        <v>4409</v>
      </c>
      <c r="H101" s="662" t="s">
        <v>4410</v>
      </c>
      <c r="I101" s="664">
        <v>0.59599999999999986</v>
      </c>
      <c r="J101" s="664">
        <v>10690</v>
      </c>
      <c r="K101" s="665">
        <v>6384.6</v>
      </c>
    </row>
    <row r="102" spans="1:11" ht="14.4" customHeight="1" x14ac:dyDescent="0.3">
      <c r="A102" s="660" t="s">
        <v>577</v>
      </c>
      <c r="B102" s="661" t="s">
        <v>578</v>
      </c>
      <c r="C102" s="662" t="s">
        <v>588</v>
      </c>
      <c r="D102" s="663" t="s">
        <v>2374</v>
      </c>
      <c r="E102" s="662" t="s">
        <v>6861</v>
      </c>
      <c r="F102" s="663" t="s">
        <v>6862</v>
      </c>
      <c r="G102" s="662" t="s">
        <v>4559</v>
      </c>
      <c r="H102" s="662" t="s">
        <v>4560</v>
      </c>
      <c r="I102" s="664">
        <v>4.2699999999999996</v>
      </c>
      <c r="J102" s="664">
        <v>20</v>
      </c>
      <c r="K102" s="665">
        <v>85.4</v>
      </c>
    </row>
    <row r="103" spans="1:11" ht="14.4" customHeight="1" x14ac:dyDescent="0.3">
      <c r="A103" s="660" t="s">
        <v>577</v>
      </c>
      <c r="B103" s="661" t="s">
        <v>578</v>
      </c>
      <c r="C103" s="662" t="s">
        <v>588</v>
      </c>
      <c r="D103" s="663" t="s">
        <v>2374</v>
      </c>
      <c r="E103" s="662" t="s">
        <v>6861</v>
      </c>
      <c r="F103" s="663" t="s">
        <v>6862</v>
      </c>
      <c r="G103" s="662" t="s">
        <v>4411</v>
      </c>
      <c r="H103" s="662" t="s">
        <v>4412</v>
      </c>
      <c r="I103" s="664">
        <v>3.4333333333333336</v>
      </c>
      <c r="J103" s="664">
        <v>2250</v>
      </c>
      <c r="K103" s="665">
        <v>7720</v>
      </c>
    </row>
    <row r="104" spans="1:11" ht="14.4" customHeight="1" x14ac:dyDescent="0.3">
      <c r="A104" s="660" t="s">
        <v>577</v>
      </c>
      <c r="B104" s="661" t="s">
        <v>578</v>
      </c>
      <c r="C104" s="662" t="s">
        <v>588</v>
      </c>
      <c r="D104" s="663" t="s">
        <v>2374</v>
      </c>
      <c r="E104" s="662" t="s">
        <v>6861</v>
      </c>
      <c r="F104" s="663" t="s">
        <v>6862</v>
      </c>
      <c r="G104" s="662" t="s">
        <v>4413</v>
      </c>
      <c r="H104" s="662" t="s">
        <v>4414</v>
      </c>
      <c r="I104" s="664">
        <v>8.5774999999999988</v>
      </c>
      <c r="J104" s="664">
        <v>186</v>
      </c>
      <c r="K104" s="665">
        <v>1595.2800000000002</v>
      </c>
    </row>
    <row r="105" spans="1:11" ht="14.4" customHeight="1" x14ac:dyDescent="0.3">
      <c r="A105" s="660" t="s">
        <v>577</v>
      </c>
      <c r="B105" s="661" t="s">
        <v>578</v>
      </c>
      <c r="C105" s="662" t="s">
        <v>588</v>
      </c>
      <c r="D105" s="663" t="s">
        <v>2374</v>
      </c>
      <c r="E105" s="662" t="s">
        <v>6861</v>
      </c>
      <c r="F105" s="663" t="s">
        <v>6862</v>
      </c>
      <c r="G105" s="662" t="s">
        <v>4561</v>
      </c>
      <c r="H105" s="662" t="s">
        <v>4562</v>
      </c>
      <c r="I105" s="664">
        <v>13.02</v>
      </c>
      <c r="J105" s="664">
        <v>1</v>
      </c>
      <c r="K105" s="665">
        <v>13.02</v>
      </c>
    </row>
    <row r="106" spans="1:11" ht="14.4" customHeight="1" x14ac:dyDescent="0.3">
      <c r="A106" s="660" t="s">
        <v>577</v>
      </c>
      <c r="B106" s="661" t="s">
        <v>578</v>
      </c>
      <c r="C106" s="662" t="s">
        <v>588</v>
      </c>
      <c r="D106" s="663" t="s">
        <v>2374</v>
      </c>
      <c r="E106" s="662" t="s">
        <v>6861</v>
      </c>
      <c r="F106" s="663" t="s">
        <v>6862</v>
      </c>
      <c r="G106" s="662" t="s">
        <v>4563</v>
      </c>
      <c r="H106" s="662" t="s">
        <v>4564</v>
      </c>
      <c r="I106" s="664">
        <v>27.99</v>
      </c>
      <c r="J106" s="664">
        <v>3</v>
      </c>
      <c r="K106" s="665">
        <v>83.97</v>
      </c>
    </row>
    <row r="107" spans="1:11" ht="14.4" customHeight="1" x14ac:dyDescent="0.3">
      <c r="A107" s="660" t="s">
        <v>577</v>
      </c>
      <c r="B107" s="661" t="s">
        <v>578</v>
      </c>
      <c r="C107" s="662" t="s">
        <v>588</v>
      </c>
      <c r="D107" s="663" t="s">
        <v>2374</v>
      </c>
      <c r="E107" s="662" t="s">
        <v>6861</v>
      </c>
      <c r="F107" s="663" t="s">
        <v>6862</v>
      </c>
      <c r="G107" s="662" t="s">
        <v>4565</v>
      </c>
      <c r="H107" s="662" t="s">
        <v>4566</v>
      </c>
      <c r="I107" s="664">
        <v>216.41</v>
      </c>
      <c r="J107" s="664">
        <v>3</v>
      </c>
      <c r="K107" s="665">
        <v>649.23</v>
      </c>
    </row>
    <row r="108" spans="1:11" ht="14.4" customHeight="1" x14ac:dyDescent="0.3">
      <c r="A108" s="660" t="s">
        <v>577</v>
      </c>
      <c r="B108" s="661" t="s">
        <v>578</v>
      </c>
      <c r="C108" s="662" t="s">
        <v>588</v>
      </c>
      <c r="D108" s="663" t="s">
        <v>2374</v>
      </c>
      <c r="E108" s="662" t="s">
        <v>6861</v>
      </c>
      <c r="F108" s="663" t="s">
        <v>6862</v>
      </c>
      <c r="G108" s="662" t="s">
        <v>4417</v>
      </c>
      <c r="H108" s="662" t="s">
        <v>4418</v>
      </c>
      <c r="I108" s="664">
        <v>0.85285714285714287</v>
      </c>
      <c r="J108" s="664">
        <v>1050</v>
      </c>
      <c r="K108" s="665">
        <v>897</v>
      </c>
    </row>
    <row r="109" spans="1:11" ht="14.4" customHeight="1" x14ac:dyDescent="0.3">
      <c r="A109" s="660" t="s">
        <v>577</v>
      </c>
      <c r="B109" s="661" t="s">
        <v>578</v>
      </c>
      <c r="C109" s="662" t="s">
        <v>588</v>
      </c>
      <c r="D109" s="663" t="s">
        <v>2374</v>
      </c>
      <c r="E109" s="662" t="s">
        <v>6861</v>
      </c>
      <c r="F109" s="663" t="s">
        <v>6862</v>
      </c>
      <c r="G109" s="662" t="s">
        <v>4417</v>
      </c>
      <c r="H109" s="662" t="s">
        <v>4419</v>
      </c>
      <c r="I109" s="664">
        <v>0.85499999999999998</v>
      </c>
      <c r="J109" s="664">
        <v>800</v>
      </c>
      <c r="K109" s="665">
        <v>683</v>
      </c>
    </row>
    <row r="110" spans="1:11" ht="14.4" customHeight="1" x14ac:dyDescent="0.3">
      <c r="A110" s="660" t="s">
        <v>577</v>
      </c>
      <c r="B110" s="661" t="s">
        <v>578</v>
      </c>
      <c r="C110" s="662" t="s">
        <v>588</v>
      </c>
      <c r="D110" s="663" t="s">
        <v>2374</v>
      </c>
      <c r="E110" s="662" t="s">
        <v>6861</v>
      </c>
      <c r="F110" s="663" t="s">
        <v>6862</v>
      </c>
      <c r="G110" s="662" t="s">
        <v>4567</v>
      </c>
      <c r="H110" s="662" t="s">
        <v>4568</v>
      </c>
      <c r="I110" s="664">
        <v>1.5137499999999999</v>
      </c>
      <c r="J110" s="664">
        <v>400</v>
      </c>
      <c r="K110" s="665">
        <v>605.5</v>
      </c>
    </row>
    <row r="111" spans="1:11" ht="14.4" customHeight="1" x14ac:dyDescent="0.3">
      <c r="A111" s="660" t="s">
        <v>577</v>
      </c>
      <c r="B111" s="661" t="s">
        <v>578</v>
      </c>
      <c r="C111" s="662" t="s">
        <v>588</v>
      </c>
      <c r="D111" s="663" t="s">
        <v>2374</v>
      </c>
      <c r="E111" s="662" t="s">
        <v>6861</v>
      </c>
      <c r="F111" s="663" t="s">
        <v>6862</v>
      </c>
      <c r="G111" s="662" t="s">
        <v>4569</v>
      </c>
      <c r="H111" s="662" t="s">
        <v>4570</v>
      </c>
      <c r="I111" s="664">
        <v>2.0680000000000001</v>
      </c>
      <c r="J111" s="664">
        <v>200</v>
      </c>
      <c r="K111" s="665">
        <v>413.5</v>
      </c>
    </row>
    <row r="112" spans="1:11" ht="14.4" customHeight="1" x14ac:dyDescent="0.3">
      <c r="A112" s="660" t="s">
        <v>577</v>
      </c>
      <c r="B112" s="661" t="s">
        <v>578</v>
      </c>
      <c r="C112" s="662" t="s">
        <v>588</v>
      </c>
      <c r="D112" s="663" t="s">
        <v>2374</v>
      </c>
      <c r="E112" s="662" t="s">
        <v>6861</v>
      </c>
      <c r="F112" s="663" t="s">
        <v>6862</v>
      </c>
      <c r="G112" s="662" t="s">
        <v>4571</v>
      </c>
      <c r="H112" s="662" t="s">
        <v>4572</v>
      </c>
      <c r="I112" s="664">
        <v>3.37</v>
      </c>
      <c r="J112" s="664">
        <v>50</v>
      </c>
      <c r="K112" s="665">
        <v>168.5</v>
      </c>
    </row>
    <row r="113" spans="1:11" ht="14.4" customHeight="1" x14ac:dyDescent="0.3">
      <c r="A113" s="660" t="s">
        <v>577</v>
      </c>
      <c r="B113" s="661" t="s">
        <v>578</v>
      </c>
      <c r="C113" s="662" t="s">
        <v>588</v>
      </c>
      <c r="D113" s="663" t="s">
        <v>2374</v>
      </c>
      <c r="E113" s="662" t="s">
        <v>6861</v>
      </c>
      <c r="F113" s="663" t="s">
        <v>6862</v>
      </c>
      <c r="G113" s="662" t="s">
        <v>4420</v>
      </c>
      <c r="H113" s="662" t="s">
        <v>4421</v>
      </c>
      <c r="I113" s="664">
        <v>5.88</v>
      </c>
      <c r="J113" s="664">
        <v>20</v>
      </c>
      <c r="K113" s="665">
        <v>117.6</v>
      </c>
    </row>
    <row r="114" spans="1:11" ht="14.4" customHeight="1" x14ac:dyDescent="0.3">
      <c r="A114" s="660" t="s">
        <v>577</v>
      </c>
      <c r="B114" s="661" t="s">
        <v>578</v>
      </c>
      <c r="C114" s="662" t="s">
        <v>588</v>
      </c>
      <c r="D114" s="663" t="s">
        <v>2374</v>
      </c>
      <c r="E114" s="662" t="s">
        <v>6861</v>
      </c>
      <c r="F114" s="663" t="s">
        <v>6862</v>
      </c>
      <c r="G114" s="662" t="s">
        <v>4422</v>
      </c>
      <c r="H114" s="662" t="s">
        <v>4423</v>
      </c>
      <c r="I114" s="664">
        <v>191.12999999999997</v>
      </c>
      <c r="J114" s="664">
        <v>7</v>
      </c>
      <c r="K114" s="665">
        <v>1337.9099999999999</v>
      </c>
    </row>
    <row r="115" spans="1:11" ht="14.4" customHeight="1" x14ac:dyDescent="0.3">
      <c r="A115" s="660" t="s">
        <v>577</v>
      </c>
      <c r="B115" s="661" t="s">
        <v>578</v>
      </c>
      <c r="C115" s="662" t="s">
        <v>588</v>
      </c>
      <c r="D115" s="663" t="s">
        <v>2374</v>
      </c>
      <c r="E115" s="662" t="s">
        <v>6861</v>
      </c>
      <c r="F115" s="663" t="s">
        <v>6862</v>
      </c>
      <c r="G115" s="662" t="s">
        <v>4424</v>
      </c>
      <c r="H115" s="662" t="s">
        <v>4425</v>
      </c>
      <c r="I115" s="664">
        <v>12</v>
      </c>
      <c r="J115" s="664">
        <v>1300</v>
      </c>
      <c r="K115" s="665">
        <v>15597.849999999999</v>
      </c>
    </row>
    <row r="116" spans="1:11" ht="14.4" customHeight="1" x14ac:dyDescent="0.3">
      <c r="A116" s="660" t="s">
        <v>577</v>
      </c>
      <c r="B116" s="661" t="s">
        <v>578</v>
      </c>
      <c r="C116" s="662" t="s">
        <v>588</v>
      </c>
      <c r="D116" s="663" t="s">
        <v>2374</v>
      </c>
      <c r="E116" s="662" t="s">
        <v>6861</v>
      </c>
      <c r="F116" s="663" t="s">
        <v>6862</v>
      </c>
      <c r="G116" s="662" t="s">
        <v>4573</v>
      </c>
      <c r="H116" s="662" t="s">
        <v>4574</v>
      </c>
      <c r="I116" s="664">
        <v>0.31</v>
      </c>
      <c r="J116" s="664">
        <v>10</v>
      </c>
      <c r="K116" s="665">
        <v>3.1</v>
      </c>
    </row>
    <row r="117" spans="1:11" ht="14.4" customHeight="1" x14ac:dyDescent="0.3">
      <c r="A117" s="660" t="s">
        <v>577</v>
      </c>
      <c r="B117" s="661" t="s">
        <v>578</v>
      </c>
      <c r="C117" s="662" t="s">
        <v>588</v>
      </c>
      <c r="D117" s="663" t="s">
        <v>2374</v>
      </c>
      <c r="E117" s="662" t="s">
        <v>6861</v>
      </c>
      <c r="F117" s="663" t="s">
        <v>6862</v>
      </c>
      <c r="G117" s="662" t="s">
        <v>4575</v>
      </c>
      <c r="H117" s="662" t="s">
        <v>4576</v>
      </c>
      <c r="I117" s="664">
        <v>2.29</v>
      </c>
      <c r="J117" s="664">
        <v>3</v>
      </c>
      <c r="K117" s="665">
        <v>6.87</v>
      </c>
    </row>
    <row r="118" spans="1:11" ht="14.4" customHeight="1" x14ac:dyDescent="0.3">
      <c r="A118" s="660" t="s">
        <v>577</v>
      </c>
      <c r="B118" s="661" t="s">
        <v>578</v>
      </c>
      <c r="C118" s="662" t="s">
        <v>588</v>
      </c>
      <c r="D118" s="663" t="s">
        <v>2374</v>
      </c>
      <c r="E118" s="662" t="s">
        <v>6861</v>
      </c>
      <c r="F118" s="663" t="s">
        <v>6862</v>
      </c>
      <c r="G118" s="662" t="s">
        <v>4432</v>
      </c>
      <c r="H118" s="662" t="s">
        <v>4433</v>
      </c>
      <c r="I118" s="664">
        <v>38.119999999999997</v>
      </c>
      <c r="J118" s="664">
        <v>20</v>
      </c>
      <c r="K118" s="665">
        <v>762.4</v>
      </c>
    </row>
    <row r="119" spans="1:11" ht="14.4" customHeight="1" x14ac:dyDescent="0.3">
      <c r="A119" s="660" t="s">
        <v>577</v>
      </c>
      <c r="B119" s="661" t="s">
        <v>578</v>
      </c>
      <c r="C119" s="662" t="s">
        <v>588</v>
      </c>
      <c r="D119" s="663" t="s">
        <v>2374</v>
      </c>
      <c r="E119" s="662" t="s">
        <v>6863</v>
      </c>
      <c r="F119" s="663" t="s">
        <v>6864</v>
      </c>
      <c r="G119" s="662" t="s">
        <v>4577</v>
      </c>
      <c r="H119" s="662" t="s">
        <v>4578</v>
      </c>
      <c r="I119" s="664">
        <v>5.2050000000000001</v>
      </c>
      <c r="J119" s="664">
        <v>160</v>
      </c>
      <c r="K119" s="665">
        <v>832.8</v>
      </c>
    </row>
    <row r="120" spans="1:11" ht="14.4" customHeight="1" x14ac:dyDescent="0.3">
      <c r="A120" s="660" t="s">
        <v>577</v>
      </c>
      <c r="B120" s="661" t="s">
        <v>578</v>
      </c>
      <c r="C120" s="662" t="s">
        <v>588</v>
      </c>
      <c r="D120" s="663" t="s">
        <v>2374</v>
      </c>
      <c r="E120" s="662" t="s">
        <v>6863</v>
      </c>
      <c r="F120" s="663" t="s">
        <v>6864</v>
      </c>
      <c r="G120" s="662" t="s">
        <v>4436</v>
      </c>
      <c r="H120" s="662" t="s">
        <v>4437</v>
      </c>
      <c r="I120" s="664">
        <v>11.144000000000002</v>
      </c>
      <c r="J120" s="664">
        <v>255</v>
      </c>
      <c r="K120" s="665">
        <v>2841.65</v>
      </c>
    </row>
    <row r="121" spans="1:11" ht="14.4" customHeight="1" x14ac:dyDescent="0.3">
      <c r="A121" s="660" t="s">
        <v>577</v>
      </c>
      <c r="B121" s="661" t="s">
        <v>578</v>
      </c>
      <c r="C121" s="662" t="s">
        <v>588</v>
      </c>
      <c r="D121" s="663" t="s">
        <v>2374</v>
      </c>
      <c r="E121" s="662" t="s">
        <v>6863</v>
      </c>
      <c r="F121" s="663" t="s">
        <v>6864</v>
      </c>
      <c r="G121" s="662" t="s">
        <v>4438</v>
      </c>
      <c r="H121" s="662" t="s">
        <v>4439</v>
      </c>
      <c r="I121" s="664">
        <v>1.0044444444444443</v>
      </c>
      <c r="J121" s="664">
        <v>1350</v>
      </c>
      <c r="K121" s="665">
        <v>1340.5</v>
      </c>
    </row>
    <row r="122" spans="1:11" ht="14.4" customHeight="1" x14ac:dyDescent="0.3">
      <c r="A122" s="660" t="s">
        <v>577</v>
      </c>
      <c r="B122" s="661" t="s">
        <v>578</v>
      </c>
      <c r="C122" s="662" t="s">
        <v>588</v>
      </c>
      <c r="D122" s="663" t="s">
        <v>2374</v>
      </c>
      <c r="E122" s="662" t="s">
        <v>6863</v>
      </c>
      <c r="F122" s="663" t="s">
        <v>6864</v>
      </c>
      <c r="G122" s="662" t="s">
        <v>4440</v>
      </c>
      <c r="H122" s="662" t="s">
        <v>4441</v>
      </c>
      <c r="I122" s="664">
        <v>1.5299999999999998</v>
      </c>
      <c r="J122" s="664">
        <v>250</v>
      </c>
      <c r="K122" s="665">
        <v>382.8</v>
      </c>
    </row>
    <row r="123" spans="1:11" ht="14.4" customHeight="1" x14ac:dyDescent="0.3">
      <c r="A123" s="660" t="s">
        <v>577</v>
      </c>
      <c r="B123" s="661" t="s">
        <v>578</v>
      </c>
      <c r="C123" s="662" t="s">
        <v>588</v>
      </c>
      <c r="D123" s="663" t="s">
        <v>2374</v>
      </c>
      <c r="E123" s="662" t="s">
        <v>6863</v>
      </c>
      <c r="F123" s="663" t="s">
        <v>6864</v>
      </c>
      <c r="G123" s="662" t="s">
        <v>4442</v>
      </c>
      <c r="H123" s="662" t="s">
        <v>4443</v>
      </c>
      <c r="I123" s="664">
        <v>0.4433333333333333</v>
      </c>
      <c r="J123" s="664">
        <v>1900</v>
      </c>
      <c r="K123" s="665">
        <v>834</v>
      </c>
    </row>
    <row r="124" spans="1:11" ht="14.4" customHeight="1" x14ac:dyDescent="0.3">
      <c r="A124" s="660" t="s">
        <v>577</v>
      </c>
      <c r="B124" s="661" t="s">
        <v>578</v>
      </c>
      <c r="C124" s="662" t="s">
        <v>588</v>
      </c>
      <c r="D124" s="663" t="s">
        <v>2374</v>
      </c>
      <c r="E124" s="662" t="s">
        <v>6863</v>
      </c>
      <c r="F124" s="663" t="s">
        <v>6864</v>
      </c>
      <c r="G124" s="662" t="s">
        <v>4444</v>
      </c>
      <c r="H124" s="662" t="s">
        <v>4445</v>
      </c>
      <c r="I124" s="664">
        <v>0.625</v>
      </c>
      <c r="J124" s="664">
        <v>5000</v>
      </c>
      <c r="K124" s="665">
        <v>3104</v>
      </c>
    </row>
    <row r="125" spans="1:11" ht="14.4" customHeight="1" x14ac:dyDescent="0.3">
      <c r="A125" s="660" t="s">
        <v>577</v>
      </c>
      <c r="B125" s="661" t="s">
        <v>578</v>
      </c>
      <c r="C125" s="662" t="s">
        <v>588</v>
      </c>
      <c r="D125" s="663" t="s">
        <v>2374</v>
      </c>
      <c r="E125" s="662" t="s">
        <v>6863</v>
      </c>
      <c r="F125" s="663" t="s">
        <v>6864</v>
      </c>
      <c r="G125" s="662" t="s">
        <v>4579</v>
      </c>
      <c r="H125" s="662" t="s">
        <v>4580</v>
      </c>
      <c r="I125" s="664">
        <v>6.19</v>
      </c>
      <c r="J125" s="664">
        <v>5</v>
      </c>
      <c r="K125" s="665">
        <v>30.95</v>
      </c>
    </row>
    <row r="126" spans="1:11" ht="14.4" customHeight="1" x14ac:dyDescent="0.3">
      <c r="A126" s="660" t="s">
        <v>577</v>
      </c>
      <c r="B126" s="661" t="s">
        <v>578</v>
      </c>
      <c r="C126" s="662" t="s">
        <v>588</v>
      </c>
      <c r="D126" s="663" t="s">
        <v>2374</v>
      </c>
      <c r="E126" s="662" t="s">
        <v>6863</v>
      </c>
      <c r="F126" s="663" t="s">
        <v>6864</v>
      </c>
      <c r="G126" s="662" t="s">
        <v>4448</v>
      </c>
      <c r="H126" s="662" t="s">
        <v>4449</v>
      </c>
      <c r="I126" s="664">
        <v>5.3239999999999998</v>
      </c>
      <c r="J126" s="664">
        <v>1000</v>
      </c>
      <c r="K126" s="665">
        <v>5324.4</v>
      </c>
    </row>
    <row r="127" spans="1:11" ht="14.4" customHeight="1" x14ac:dyDescent="0.3">
      <c r="A127" s="660" t="s">
        <v>577</v>
      </c>
      <c r="B127" s="661" t="s">
        <v>578</v>
      </c>
      <c r="C127" s="662" t="s">
        <v>588</v>
      </c>
      <c r="D127" s="663" t="s">
        <v>2374</v>
      </c>
      <c r="E127" s="662" t="s">
        <v>6863</v>
      </c>
      <c r="F127" s="663" t="s">
        <v>6864</v>
      </c>
      <c r="G127" s="662" t="s">
        <v>4581</v>
      </c>
      <c r="H127" s="662" t="s">
        <v>4582</v>
      </c>
      <c r="I127" s="664">
        <v>68.540000000000006</v>
      </c>
      <c r="J127" s="664">
        <v>1</v>
      </c>
      <c r="K127" s="665">
        <v>68.540000000000006</v>
      </c>
    </row>
    <row r="128" spans="1:11" ht="14.4" customHeight="1" x14ac:dyDescent="0.3">
      <c r="A128" s="660" t="s">
        <v>577</v>
      </c>
      <c r="B128" s="661" t="s">
        <v>578</v>
      </c>
      <c r="C128" s="662" t="s">
        <v>588</v>
      </c>
      <c r="D128" s="663" t="s">
        <v>2374</v>
      </c>
      <c r="E128" s="662" t="s">
        <v>6863</v>
      </c>
      <c r="F128" s="663" t="s">
        <v>6864</v>
      </c>
      <c r="G128" s="662" t="s">
        <v>4450</v>
      </c>
      <c r="H128" s="662" t="s">
        <v>4451</v>
      </c>
      <c r="I128" s="664">
        <v>2.39</v>
      </c>
      <c r="J128" s="664">
        <v>500</v>
      </c>
      <c r="K128" s="665">
        <v>1198</v>
      </c>
    </row>
    <row r="129" spans="1:11" ht="14.4" customHeight="1" x14ac:dyDescent="0.3">
      <c r="A129" s="660" t="s">
        <v>577</v>
      </c>
      <c r="B129" s="661" t="s">
        <v>578</v>
      </c>
      <c r="C129" s="662" t="s">
        <v>588</v>
      </c>
      <c r="D129" s="663" t="s">
        <v>2374</v>
      </c>
      <c r="E129" s="662" t="s">
        <v>6863</v>
      </c>
      <c r="F129" s="663" t="s">
        <v>6864</v>
      </c>
      <c r="G129" s="662" t="s">
        <v>4453</v>
      </c>
      <c r="H129" s="662" t="s">
        <v>4454</v>
      </c>
      <c r="I129" s="664">
        <v>5.5666666666666664</v>
      </c>
      <c r="J129" s="664">
        <v>95</v>
      </c>
      <c r="K129" s="665">
        <v>528.85</v>
      </c>
    </row>
    <row r="130" spans="1:11" ht="14.4" customHeight="1" x14ac:dyDescent="0.3">
      <c r="A130" s="660" t="s">
        <v>577</v>
      </c>
      <c r="B130" s="661" t="s">
        <v>578</v>
      </c>
      <c r="C130" s="662" t="s">
        <v>588</v>
      </c>
      <c r="D130" s="663" t="s">
        <v>2374</v>
      </c>
      <c r="E130" s="662" t="s">
        <v>6863</v>
      </c>
      <c r="F130" s="663" t="s">
        <v>6864</v>
      </c>
      <c r="G130" s="662" t="s">
        <v>4455</v>
      </c>
      <c r="H130" s="662" t="s">
        <v>4456</v>
      </c>
      <c r="I130" s="664">
        <v>175.56</v>
      </c>
      <c r="J130" s="664">
        <v>1</v>
      </c>
      <c r="K130" s="665">
        <v>175.56</v>
      </c>
    </row>
    <row r="131" spans="1:11" ht="14.4" customHeight="1" x14ac:dyDescent="0.3">
      <c r="A131" s="660" t="s">
        <v>577</v>
      </c>
      <c r="B131" s="661" t="s">
        <v>578</v>
      </c>
      <c r="C131" s="662" t="s">
        <v>588</v>
      </c>
      <c r="D131" s="663" t="s">
        <v>2374</v>
      </c>
      <c r="E131" s="662" t="s">
        <v>6863</v>
      </c>
      <c r="F131" s="663" t="s">
        <v>6864</v>
      </c>
      <c r="G131" s="662" t="s">
        <v>4457</v>
      </c>
      <c r="H131" s="662" t="s">
        <v>4458</v>
      </c>
      <c r="I131" s="664">
        <v>1.79</v>
      </c>
      <c r="J131" s="664">
        <v>10</v>
      </c>
      <c r="K131" s="665">
        <v>17.899999999999999</v>
      </c>
    </row>
    <row r="132" spans="1:11" ht="14.4" customHeight="1" x14ac:dyDescent="0.3">
      <c r="A132" s="660" t="s">
        <v>577</v>
      </c>
      <c r="B132" s="661" t="s">
        <v>578</v>
      </c>
      <c r="C132" s="662" t="s">
        <v>588</v>
      </c>
      <c r="D132" s="663" t="s">
        <v>2374</v>
      </c>
      <c r="E132" s="662" t="s">
        <v>6863</v>
      </c>
      <c r="F132" s="663" t="s">
        <v>6864</v>
      </c>
      <c r="G132" s="662" t="s">
        <v>4459</v>
      </c>
      <c r="H132" s="662" t="s">
        <v>4460</v>
      </c>
      <c r="I132" s="664">
        <v>1.8260000000000001</v>
      </c>
      <c r="J132" s="664">
        <v>201</v>
      </c>
      <c r="K132" s="665">
        <v>369.28</v>
      </c>
    </row>
    <row r="133" spans="1:11" ht="14.4" customHeight="1" x14ac:dyDescent="0.3">
      <c r="A133" s="660" t="s">
        <v>577</v>
      </c>
      <c r="B133" s="661" t="s">
        <v>578</v>
      </c>
      <c r="C133" s="662" t="s">
        <v>588</v>
      </c>
      <c r="D133" s="663" t="s">
        <v>2374</v>
      </c>
      <c r="E133" s="662" t="s">
        <v>6863</v>
      </c>
      <c r="F133" s="663" t="s">
        <v>6864</v>
      </c>
      <c r="G133" s="662" t="s">
        <v>4461</v>
      </c>
      <c r="H133" s="662" t="s">
        <v>4462</v>
      </c>
      <c r="I133" s="664">
        <v>1.81</v>
      </c>
      <c r="J133" s="664">
        <v>100</v>
      </c>
      <c r="K133" s="665">
        <v>181</v>
      </c>
    </row>
    <row r="134" spans="1:11" ht="14.4" customHeight="1" x14ac:dyDescent="0.3">
      <c r="A134" s="660" t="s">
        <v>577</v>
      </c>
      <c r="B134" s="661" t="s">
        <v>578</v>
      </c>
      <c r="C134" s="662" t="s">
        <v>588</v>
      </c>
      <c r="D134" s="663" t="s">
        <v>2374</v>
      </c>
      <c r="E134" s="662" t="s">
        <v>6863</v>
      </c>
      <c r="F134" s="663" t="s">
        <v>6864</v>
      </c>
      <c r="G134" s="662" t="s">
        <v>4467</v>
      </c>
      <c r="H134" s="662" t="s">
        <v>4468</v>
      </c>
      <c r="I134" s="664">
        <v>1.6250000000000001E-2</v>
      </c>
      <c r="J134" s="664">
        <v>220</v>
      </c>
      <c r="K134" s="665">
        <v>3.3999999999999995</v>
      </c>
    </row>
    <row r="135" spans="1:11" ht="14.4" customHeight="1" x14ac:dyDescent="0.3">
      <c r="A135" s="660" t="s">
        <v>577</v>
      </c>
      <c r="B135" s="661" t="s">
        <v>578</v>
      </c>
      <c r="C135" s="662" t="s">
        <v>588</v>
      </c>
      <c r="D135" s="663" t="s">
        <v>2374</v>
      </c>
      <c r="E135" s="662" t="s">
        <v>6863</v>
      </c>
      <c r="F135" s="663" t="s">
        <v>6864</v>
      </c>
      <c r="G135" s="662" t="s">
        <v>4469</v>
      </c>
      <c r="H135" s="662" t="s">
        <v>4470</v>
      </c>
      <c r="I135" s="664">
        <v>2.0733333333333333</v>
      </c>
      <c r="J135" s="664">
        <v>90</v>
      </c>
      <c r="K135" s="665">
        <v>184.1</v>
      </c>
    </row>
    <row r="136" spans="1:11" ht="14.4" customHeight="1" x14ac:dyDescent="0.3">
      <c r="A136" s="660" t="s">
        <v>577</v>
      </c>
      <c r="B136" s="661" t="s">
        <v>578</v>
      </c>
      <c r="C136" s="662" t="s">
        <v>588</v>
      </c>
      <c r="D136" s="663" t="s">
        <v>2374</v>
      </c>
      <c r="E136" s="662" t="s">
        <v>6863</v>
      </c>
      <c r="F136" s="663" t="s">
        <v>6864</v>
      </c>
      <c r="G136" s="662" t="s">
        <v>4471</v>
      </c>
      <c r="H136" s="662" t="s">
        <v>4472</v>
      </c>
      <c r="I136" s="664">
        <v>2.4040000000000004</v>
      </c>
      <c r="J136" s="664">
        <v>250</v>
      </c>
      <c r="K136" s="665">
        <v>601</v>
      </c>
    </row>
    <row r="137" spans="1:11" ht="14.4" customHeight="1" x14ac:dyDescent="0.3">
      <c r="A137" s="660" t="s">
        <v>577</v>
      </c>
      <c r="B137" s="661" t="s">
        <v>578</v>
      </c>
      <c r="C137" s="662" t="s">
        <v>588</v>
      </c>
      <c r="D137" s="663" t="s">
        <v>2374</v>
      </c>
      <c r="E137" s="662" t="s">
        <v>6863</v>
      </c>
      <c r="F137" s="663" t="s">
        <v>6864</v>
      </c>
      <c r="G137" s="662" t="s">
        <v>4473</v>
      </c>
      <c r="H137" s="662" t="s">
        <v>4474</v>
      </c>
      <c r="I137" s="664">
        <v>2.1766666666666667</v>
      </c>
      <c r="J137" s="664">
        <v>230</v>
      </c>
      <c r="K137" s="665">
        <v>500.30000000000007</v>
      </c>
    </row>
    <row r="138" spans="1:11" ht="14.4" customHeight="1" x14ac:dyDescent="0.3">
      <c r="A138" s="660" t="s">
        <v>577</v>
      </c>
      <c r="B138" s="661" t="s">
        <v>578</v>
      </c>
      <c r="C138" s="662" t="s">
        <v>588</v>
      </c>
      <c r="D138" s="663" t="s">
        <v>2374</v>
      </c>
      <c r="E138" s="662" t="s">
        <v>6863</v>
      </c>
      <c r="F138" s="663" t="s">
        <v>6864</v>
      </c>
      <c r="G138" s="662" t="s">
        <v>4475</v>
      </c>
      <c r="H138" s="662" t="s">
        <v>4476</v>
      </c>
      <c r="I138" s="664">
        <v>2.85</v>
      </c>
      <c r="J138" s="664">
        <v>200</v>
      </c>
      <c r="K138" s="665">
        <v>570</v>
      </c>
    </row>
    <row r="139" spans="1:11" ht="14.4" customHeight="1" x14ac:dyDescent="0.3">
      <c r="A139" s="660" t="s">
        <v>577</v>
      </c>
      <c r="B139" s="661" t="s">
        <v>578</v>
      </c>
      <c r="C139" s="662" t="s">
        <v>588</v>
      </c>
      <c r="D139" s="663" t="s">
        <v>2374</v>
      </c>
      <c r="E139" s="662" t="s">
        <v>6863</v>
      </c>
      <c r="F139" s="663" t="s">
        <v>6864</v>
      </c>
      <c r="G139" s="662" t="s">
        <v>4477</v>
      </c>
      <c r="H139" s="662" t="s">
        <v>4478</v>
      </c>
      <c r="I139" s="664">
        <v>6.05</v>
      </c>
      <c r="J139" s="664">
        <v>70</v>
      </c>
      <c r="K139" s="665">
        <v>423.5</v>
      </c>
    </row>
    <row r="140" spans="1:11" ht="14.4" customHeight="1" x14ac:dyDescent="0.3">
      <c r="A140" s="660" t="s">
        <v>577</v>
      </c>
      <c r="B140" s="661" t="s">
        <v>578</v>
      </c>
      <c r="C140" s="662" t="s">
        <v>588</v>
      </c>
      <c r="D140" s="663" t="s">
        <v>2374</v>
      </c>
      <c r="E140" s="662" t="s">
        <v>6863</v>
      </c>
      <c r="F140" s="663" t="s">
        <v>6864</v>
      </c>
      <c r="G140" s="662" t="s">
        <v>4479</v>
      </c>
      <c r="H140" s="662" t="s">
        <v>4480</v>
      </c>
      <c r="I140" s="664">
        <v>2.056</v>
      </c>
      <c r="J140" s="664">
        <v>50</v>
      </c>
      <c r="K140" s="665">
        <v>102.80000000000001</v>
      </c>
    </row>
    <row r="141" spans="1:11" ht="14.4" customHeight="1" x14ac:dyDescent="0.3">
      <c r="A141" s="660" t="s">
        <v>577</v>
      </c>
      <c r="B141" s="661" t="s">
        <v>578</v>
      </c>
      <c r="C141" s="662" t="s">
        <v>588</v>
      </c>
      <c r="D141" s="663" t="s">
        <v>2374</v>
      </c>
      <c r="E141" s="662" t="s">
        <v>6863</v>
      </c>
      <c r="F141" s="663" t="s">
        <v>6864</v>
      </c>
      <c r="G141" s="662" t="s">
        <v>4481</v>
      </c>
      <c r="H141" s="662" t="s">
        <v>4482</v>
      </c>
      <c r="I141" s="664">
        <v>5.1312499999999996</v>
      </c>
      <c r="J141" s="664">
        <v>610</v>
      </c>
      <c r="K141" s="665">
        <v>3130.1000000000004</v>
      </c>
    </row>
    <row r="142" spans="1:11" ht="14.4" customHeight="1" x14ac:dyDescent="0.3">
      <c r="A142" s="660" t="s">
        <v>577</v>
      </c>
      <c r="B142" s="661" t="s">
        <v>578</v>
      </c>
      <c r="C142" s="662" t="s">
        <v>588</v>
      </c>
      <c r="D142" s="663" t="s">
        <v>2374</v>
      </c>
      <c r="E142" s="662" t="s">
        <v>6863</v>
      </c>
      <c r="F142" s="663" t="s">
        <v>6864</v>
      </c>
      <c r="G142" s="662" t="s">
        <v>4583</v>
      </c>
      <c r="H142" s="662" t="s">
        <v>4584</v>
      </c>
      <c r="I142" s="664">
        <v>17.985999999999997</v>
      </c>
      <c r="J142" s="664">
        <v>230</v>
      </c>
      <c r="K142" s="665">
        <v>4136.7</v>
      </c>
    </row>
    <row r="143" spans="1:11" ht="14.4" customHeight="1" x14ac:dyDescent="0.3">
      <c r="A143" s="660" t="s">
        <v>577</v>
      </c>
      <c r="B143" s="661" t="s">
        <v>578</v>
      </c>
      <c r="C143" s="662" t="s">
        <v>588</v>
      </c>
      <c r="D143" s="663" t="s">
        <v>2374</v>
      </c>
      <c r="E143" s="662" t="s">
        <v>6863</v>
      </c>
      <c r="F143" s="663" t="s">
        <v>6864</v>
      </c>
      <c r="G143" s="662" t="s">
        <v>4483</v>
      </c>
      <c r="H143" s="662" t="s">
        <v>4484</v>
      </c>
      <c r="I143" s="664">
        <v>17.982222222222223</v>
      </c>
      <c r="J143" s="664">
        <v>450</v>
      </c>
      <c r="K143" s="665">
        <v>8092</v>
      </c>
    </row>
    <row r="144" spans="1:11" ht="14.4" customHeight="1" x14ac:dyDescent="0.3">
      <c r="A144" s="660" t="s">
        <v>577</v>
      </c>
      <c r="B144" s="661" t="s">
        <v>578</v>
      </c>
      <c r="C144" s="662" t="s">
        <v>588</v>
      </c>
      <c r="D144" s="663" t="s">
        <v>2374</v>
      </c>
      <c r="E144" s="662" t="s">
        <v>6863</v>
      </c>
      <c r="F144" s="663" t="s">
        <v>6864</v>
      </c>
      <c r="G144" s="662" t="s">
        <v>4585</v>
      </c>
      <c r="H144" s="662" t="s">
        <v>4586</v>
      </c>
      <c r="I144" s="664">
        <v>1.68</v>
      </c>
      <c r="J144" s="664">
        <v>5</v>
      </c>
      <c r="K144" s="665">
        <v>8.4</v>
      </c>
    </row>
    <row r="145" spans="1:11" ht="14.4" customHeight="1" x14ac:dyDescent="0.3">
      <c r="A145" s="660" t="s">
        <v>577</v>
      </c>
      <c r="B145" s="661" t="s">
        <v>578</v>
      </c>
      <c r="C145" s="662" t="s">
        <v>588</v>
      </c>
      <c r="D145" s="663" t="s">
        <v>2374</v>
      </c>
      <c r="E145" s="662" t="s">
        <v>6863</v>
      </c>
      <c r="F145" s="663" t="s">
        <v>6864</v>
      </c>
      <c r="G145" s="662" t="s">
        <v>4485</v>
      </c>
      <c r="H145" s="662" t="s">
        <v>4486</v>
      </c>
      <c r="I145" s="664">
        <v>17.98</v>
      </c>
      <c r="J145" s="664">
        <v>70</v>
      </c>
      <c r="K145" s="665">
        <v>1258.5999999999999</v>
      </c>
    </row>
    <row r="146" spans="1:11" ht="14.4" customHeight="1" x14ac:dyDescent="0.3">
      <c r="A146" s="660" t="s">
        <v>577</v>
      </c>
      <c r="B146" s="661" t="s">
        <v>578</v>
      </c>
      <c r="C146" s="662" t="s">
        <v>588</v>
      </c>
      <c r="D146" s="663" t="s">
        <v>2374</v>
      </c>
      <c r="E146" s="662" t="s">
        <v>6863</v>
      </c>
      <c r="F146" s="663" t="s">
        <v>6864</v>
      </c>
      <c r="G146" s="662" t="s">
        <v>4487</v>
      </c>
      <c r="H146" s="662" t="s">
        <v>4488</v>
      </c>
      <c r="I146" s="664">
        <v>15.0025</v>
      </c>
      <c r="J146" s="664">
        <v>33</v>
      </c>
      <c r="K146" s="665">
        <v>495.1</v>
      </c>
    </row>
    <row r="147" spans="1:11" ht="14.4" customHeight="1" x14ac:dyDescent="0.3">
      <c r="A147" s="660" t="s">
        <v>577</v>
      </c>
      <c r="B147" s="661" t="s">
        <v>578</v>
      </c>
      <c r="C147" s="662" t="s">
        <v>588</v>
      </c>
      <c r="D147" s="663" t="s">
        <v>2374</v>
      </c>
      <c r="E147" s="662" t="s">
        <v>6863</v>
      </c>
      <c r="F147" s="663" t="s">
        <v>6864</v>
      </c>
      <c r="G147" s="662" t="s">
        <v>4489</v>
      </c>
      <c r="H147" s="662" t="s">
        <v>4490</v>
      </c>
      <c r="I147" s="664">
        <v>12.104999999999999</v>
      </c>
      <c r="J147" s="664">
        <v>185</v>
      </c>
      <c r="K147" s="665">
        <v>2239.35</v>
      </c>
    </row>
    <row r="148" spans="1:11" ht="14.4" customHeight="1" x14ac:dyDescent="0.3">
      <c r="A148" s="660" t="s">
        <v>577</v>
      </c>
      <c r="B148" s="661" t="s">
        <v>578</v>
      </c>
      <c r="C148" s="662" t="s">
        <v>588</v>
      </c>
      <c r="D148" s="663" t="s">
        <v>2374</v>
      </c>
      <c r="E148" s="662" t="s">
        <v>6863</v>
      </c>
      <c r="F148" s="663" t="s">
        <v>6864</v>
      </c>
      <c r="G148" s="662" t="s">
        <v>4491</v>
      </c>
      <c r="H148" s="662" t="s">
        <v>4492</v>
      </c>
      <c r="I148" s="664">
        <v>2.91</v>
      </c>
      <c r="J148" s="664">
        <v>20</v>
      </c>
      <c r="K148" s="665">
        <v>58.2</v>
      </c>
    </row>
    <row r="149" spans="1:11" ht="14.4" customHeight="1" x14ac:dyDescent="0.3">
      <c r="A149" s="660" t="s">
        <v>577</v>
      </c>
      <c r="B149" s="661" t="s">
        <v>578</v>
      </c>
      <c r="C149" s="662" t="s">
        <v>588</v>
      </c>
      <c r="D149" s="663" t="s">
        <v>2374</v>
      </c>
      <c r="E149" s="662" t="s">
        <v>6863</v>
      </c>
      <c r="F149" s="663" t="s">
        <v>6864</v>
      </c>
      <c r="G149" s="662" t="s">
        <v>4491</v>
      </c>
      <c r="H149" s="662" t="s">
        <v>4493</v>
      </c>
      <c r="I149" s="664">
        <v>2.8450000000000002</v>
      </c>
      <c r="J149" s="664">
        <v>130</v>
      </c>
      <c r="K149" s="665">
        <v>363.2</v>
      </c>
    </row>
    <row r="150" spans="1:11" ht="14.4" customHeight="1" x14ac:dyDescent="0.3">
      <c r="A150" s="660" t="s">
        <v>577</v>
      </c>
      <c r="B150" s="661" t="s">
        <v>578</v>
      </c>
      <c r="C150" s="662" t="s">
        <v>588</v>
      </c>
      <c r="D150" s="663" t="s">
        <v>2374</v>
      </c>
      <c r="E150" s="662" t="s">
        <v>6863</v>
      </c>
      <c r="F150" s="663" t="s">
        <v>6864</v>
      </c>
      <c r="G150" s="662" t="s">
        <v>4494</v>
      </c>
      <c r="H150" s="662" t="s">
        <v>4495</v>
      </c>
      <c r="I150" s="664">
        <v>13.201999999999998</v>
      </c>
      <c r="J150" s="664">
        <v>56</v>
      </c>
      <c r="K150" s="665">
        <v>739.30000000000007</v>
      </c>
    </row>
    <row r="151" spans="1:11" ht="14.4" customHeight="1" x14ac:dyDescent="0.3">
      <c r="A151" s="660" t="s">
        <v>577</v>
      </c>
      <c r="B151" s="661" t="s">
        <v>578</v>
      </c>
      <c r="C151" s="662" t="s">
        <v>588</v>
      </c>
      <c r="D151" s="663" t="s">
        <v>2374</v>
      </c>
      <c r="E151" s="662" t="s">
        <v>6863</v>
      </c>
      <c r="F151" s="663" t="s">
        <v>6864</v>
      </c>
      <c r="G151" s="662" t="s">
        <v>4496</v>
      </c>
      <c r="H151" s="662" t="s">
        <v>4497</v>
      </c>
      <c r="I151" s="664">
        <v>13.202500000000001</v>
      </c>
      <c r="J151" s="664">
        <v>120</v>
      </c>
      <c r="K151" s="665">
        <v>1584.35</v>
      </c>
    </row>
    <row r="152" spans="1:11" ht="14.4" customHeight="1" x14ac:dyDescent="0.3">
      <c r="A152" s="660" t="s">
        <v>577</v>
      </c>
      <c r="B152" s="661" t="s">
        <v>578</v>
      </c>
      <c r="C152" s="662" t="s">
        <v>588</v>
      </c>
      <c r="D152" s="663" t="s">
        <v>2374</v>
      </c>
      <c r="E152" s="662" t="s">
        <v>6863</v>
      </c>
      <c r="F152" s="663" t="s">
        <v>6864</v>
      </c>
      <c r="G152" s="662" t="s">
        <v>4500</v>
      </c>
      <c r="H152" s="662" t="s">
        <v>4501</v>
      </c>
      <c r="I152" s="664">
        <v>18.954999999999998</v>
      </c>
      <c r="J152" s="664">
        <v>16</v>
      </c>
      <c r="K152" s="665">
        <v>303.27999999999997</v>
      </c>
    </row>
    <row r="153" spans="1:11" ht="14.4" customHeight="1" x14ac:dyDescent="0.3">
      <c r="A153" s="660" t="s">
        <v>577</v>
      </c>
      <c r="B153" s="661" t="s">
        <v>578</v>
      </c>
      <c r="C153" s="662" t="s">
        <v>588</v>
      </c>
      <c r="D153" s="663" t="s">
        <v>2374</v>
      </c>
      <c r="E153" s="662" t="s">
        <v>6863</v>
      </c>
      <c r="F153" s="663" t="s">
        <v>6864</v>
      </c>
      <c r="G153" s="662" t="s">
        <v>4502</v>
      </c>
      <c r="H153" s="662" t="s">
        <v>4503</v>
      </c>
      <c r="I153" s="664">
        <v>21.23</v>
      </c>
      <c r="J153" s="664">
        <v>10</v>
      </c>
      <c r="K153" s="665">
        <v>212.3</v>
      </c>
    </row>
    <row r="154" spans="1:11" ht="14.4" customHeight="1" x14ac:dyDescent="0.3">
      <c r="A154" s="660" t="s">
        <v>577</v>
      </c>
      <c r="B154" s="661" t="s">
        <v>578</v>
      </c>
      <c r="C154" s="662" t="s">
        <v>588</v>
      </c>
      <c r="D154" s="663" t="s">
        <v>2374</v>
      </c>
      <c r="E154" s="662" t="s">
        <v>6863</v>
      </c>
      <c r="F154" s="663" t="s">
        <v>6864</v>
      </c>
      <c r="G154" s="662" t="s">
        <v>4587</v>
      </c>
      <c r="H154" s="662" t="s">
        <v>4588</v>
      </c>
      <c r="I154" s="664">
        <v>10.53</v>
      </c>
      <c r="J154" s="664">
        <v>10</v>
      </c>
      <c r="K154" s="665">
        <v>105.3</v>
      </c>
    </row>
    <row r="155" spans="1:11" ht="14.4" customHeight="1" x14ac:dyDescent="0.3">
      <c r="A155" s="660" t="s">
        <v>577</v>
      </c>
      <c r="B155" s="661" t="s">
        <v>578</v>
      </c>
      <c r="C155" s="662" t="s">
        <v>588</v>
      </c>
      <c r="D155" s="663" t="s">
        <v>2374</v>
      </c>
      <c r="E155" s="662" t="s">
        <v>6863</v>
      </c>
      <c r="F155" s="663" t="s">
        <v>6864</v>
      </c>
      <c r="G155" s="662" t="s">
        <v>4504</v>
      </c>
      <c r="H155" s="662" t="s">
        <v>4505</v>
      </c>
      <c r="I155" s="664">
        <v>13.2</v>
      </c>
      <c r="J155" s="664">
        <v>10</v>
      </c>
      <c r="K155" s="665">
        <v>132</v>
      </c>
    </row>
    <row r="156" spans="1:11" ht="14.4" customHeight="1" x14ac:dyDescent="0.3">
      <c r="A156" s="660" t="s">
        <v>577</v>
      </c>
      <c r="B156" s="661" t="s">
        <v>578</v>
      </c>
      <c r="C156" s="662" t="s">
        <v>588</v>
      </c>
      <c r="D156" s="663" t="s">
        <v>2374</v>
      </c>
      <c r="E156" s="662" t="s">
        <v>6863</v>
      </c>
      <c r="F156" s="663" t="s">
        <v>6864</v>
      </c>
      <c r="G156" s="662" t="s">
        <v>4506</v>
      </c>
      <c r="H156" s="662" t="s">
        <v>4507</v>
      </c>
      <c r="I156" s="664">
        <v>2.88</v>
      </c>
      <c r="J156" s="664">
        <v>20</v>
      </c>
      <c r="K156" s="665">
        <v>57.6</v>
      </c>
    </row>
    <row r="157" spans="1:11" ht="14.4" customHeight="1" x14ac:dyDescent="0.3">
      <c r="A157" s="660" t="s">
        <v>577</v>
      </c>
      <c r="B157" s="661" t="s">
        <v>578</v>
      </c>
      <c r="C157" s="662" t="s">
        <v>588</v>
      </c>
      <c r="D157" s="663" t="s">
        <v>2374</v>
      </c>
      <c r="E157" s="662" t="s">
        <v>6863</v>
      </c>
      <c r="F157" s="663" t="s">
        <v>6864</v>
      </c>
      <c r="G157" s="662" t="s">
        <v>4506</v>
      </c>
      <c r="H157" s="662" t="s">
        <v>4508</v>
      </c>
      <c r="I157" s="664">
        <v>2.9133333333333336</v>
      </c>
      <c r="J157" s="664">
        <v>80</v>
      </c>
      <c r="K157" s="665">
        <v>233.09999999999997</v>
      </c>
    </row>
    <row r="158" spans="1:11" ht="14.4" customHeight="1" x14ac:dyDescent="0.3">
      <c r="A158" s="660" t="s">
        <v>577</v>
      </c>
      <c r="B158" s="661" t="s">
        <v>578</v>
      </c>
      <c r="C158" s="662" t="s">
        <v>588</v>
      </c>
      <c r="D158" s="663" t="s">
        <v>2374</v>
      </c>
      <c r="E158" s="662" t="s">
        <v>6863</v>
      </c>
      <c r="F158" s="663" t="s">
        <v>6864</v>
      </c>
      <c r="G158" s="662" t="s">
        <v>4589</v>
      </c>
      <c r="H158" s="662" t="s">
        <v>4590</v>
      </c>
      <c r="I158" s="664">
        <v>181.62</v>
      </c>
      <c r="J158" s="664">
        <v>1</v>
      </c>
      <c r="K158" s="665">
        <v>181.62</v>
      </c>
    </row>
    <row r="159" spans="1:11" ht="14.4" customHeight="1" x14ac:dyDescent="0.3">
      <c r="A159" s="660" t="s">
        <v>577</v>
      </c>
      <c r="B159" s="661" t="s">
        <v>578</v>
      </c>
      <c r="C159" s="662" t="s">
        <v>588</v>
      </c>
      <c r="D159" s="663" t="s">
        <v>2374</v>
      </c>
      <c r="E159" s="662" t="s">
        <v>6863</v>
      </c>
      <c r="F159" s="663" t="s">
        <v>6864</v>
      </c>
      <c r="G159" s="662" t="s">
        <v>4509</v>
      </c>
      <c r="H159" s="662" t="s">
        <v>4510</v>
      </c>
      <c r="I159" s="664">
        <v>9.5933333333333319</v>
      </c>
      <c r="J159" s="664">
        <v>600</v>
      </c>
      <c r="K159" s="665">
        <v>5756</v>
      </c>
    </row>
    <row r="160" spans="1:11" ht="14.4" customHeight="1" x14ac:dyDescent="0.3">
      <c r="A160" s="660" t="s">
        <v>577</v>
      </c>
      <c r="B160" s="661" t="s">
        <v>578</v>
      </c>
      <c r="C160" s="662" t="s">
        <v>588</v>
      </c>
      <c r="D160" s="663" t="s">
        <v>2374</v>
      </c>
      <c r="E160" s="662" t="s">
        <v>6863</v>
      </c>
      <c r="F160" s="663" t="s">
        <v>6864</v>
      </c>
      <c r="G160" s="662" t="s">
        <v>4509</v>
      </c>
      <c r="H160" s="662" t="s">
        <v>4511</v>
      </c>
      <c r="I160" s="664">
        <v>9.5950000000000006</v>
      </c>
      <c r="J160" s="664">
        <v>560</v>
      </c>
      <c r="K160" s="665">
        <v>5371.8</v>
      </c>
    </row>
    <row r="161" spans="1:11" ht="14.4" customHeight="1" x14ac:dyDescent="0.3">
      <c r="A161" s="660" t="s">
        <v>577</v>
      </c>
      <c r="B161" s="661" t="s">
        <v>578</v>
      </c>
      <c r="C161" s="662" t="s">
        <v>588</v>
      </c>
      <c r="D161" s="663" t="s">
        <v>2374</v>
      </c>
      <c r="E161" s="662" t="s">
        <v>6863</v>
      </c>
      <c r="F161" s="663" t="s">
        <v>6864</v>
      </c>
      <c r="G161" s="662" t="s">
        <v>4591</v>
      </c>
      <c r="H161" s="662" t="s">
        <v>4592</v>
      </c>
      <c r="I161" s="664">
        <v>24.2</v>
      </c>
      <c r="J161" s="664">
        <v>20</v>
      </c>
      <c r="K161" s="665">
        <v>484</v>
      </c>
    </row>
    <row r="162" spans="1:11" ht="14.4" customHeight="1" x14ac:dyDescent="0.3">
      <c r="A162" s="660" t="s">
        <v>577</v>
      </c>
      <c r="B162" s="661" t="s">
        <v>578</v>
      </c>
      <c r="C162" s="662" t="s">
        <v>588</v>
      </c>
      <c r="D162" s="663" t="s">
        <v>2374</v>
      </c>
      <c r="E162" s="662" t="s">
        <v>6863</v>
      </c>
      <c r="F162" s="663" t="s">
        <v>6864</v>
      </c>
      <c r="G162" s="662" t="s">
        <v>4512</v>
      </c>
      <c r="H162" s="662" t="s">
        <v>4513</v>
      </c>
      <c r="I162" s="664">
        <v>9.2000000000000011</v>
      </c>
      <c r="J162" s="664">
        <v>850</v>
      </c>
      <c r="K162" s="665">
        <v>7820</v>
      </c>
    </row>
    <row r="163" spans="1:11" ht="14.4" customHeight="1" x14ac:dyDescent="0.3">
      <c r="A163" s="660" t="s">
        <v>577</v>
      </c>
      <c r="B163" s="661" t="s">
        <v>578</v>
      </c>
      <c r="C163" s="662" t="s">
        <v>588</v>
      </c>
      <c r="D163" s="663" t="s">
        <v>2374</v>
      </c>
      <c r="E163" s="662" t="s">
        <v>6863</v>
      </c>
      <c r="F163" s="663" t="s">
        <v>6864</v>
      </c>
      <c r="G163" s="662" t="s">
        <v>4516</v>
      </c>
      <c r="H163" s="662" t="s">
        <v>4517</v>
      </c>
      <c r="I163" s="664">
        <v>9.68</v>
      </c>
      <c r="J163" s="664">
        <v>180</v>
      </c>
      <c r="K163" s="665">
        <v>1742.4</v>
      </c>
    </row>
    <row r="164" spans="1:11" ht="14.4" customHeight="1" x14ac:dyDescent="0.3">
      <c r="A164" s="660" t="s">
        <v>577</v>
      </c>
      <c r="B164" s="661" t="s">
        <v>578</v>
      </c>
      <c r="C164" s="662" t="s">
        <v>588</v>
      </c>
      <c r="D164" s="663" t="s">
        <v>2374</v>
      </c>
      <c r="E164" s="662" t="s">
        <v>6863</v>
      </c>
      <c r="F164" s="663" t="s">
        <v>6864</v>
      </c>
      <c r="G164" s="662" t="s">
        <v>4593</v>
      </c>
      <c r="H164" s="662" t="s">
        <v>4594</v>
      </c>
      <c r="I164" s="664">
        <v>32.342500000000001</v>
      </c>
      <c r="J164" s="664">
        <v>360</v>
      </c>
      <c r="K164" s="665">
        <v>11643.5</v>
      </c>
    </row>
    <row r="165" spans="1:11" ht="14.4" customHeight="1" x14ac:dyDescent="0.3">
      <c r="A165" s="660" t="s">
        <v>577</v>
      </c>
      <c r="B165" s="661" t="s">
        <v>578</v>
      </c>
      <c r="C165" s="662" t="s">
        <v>588</v>
      </c>
      <c r="D165" s="663" t="s">
        <v>2374</v>
      </c>
      <c r="E165" s="662" t="s">
        <v>6863</v>
      </c>
      <c r="F165" s="663" t="s">
        <v>6864</v>
      </c>
      <c r="G165" s="662" t="s">
        <v>4595</v>
      </c>
      <c r="H165" s="662" t="s">
        <v>4596</v>
      </c>
      <c r="I165" s="664">
        <v>21.405000000000001</v>
      </c>
      <c r="J165" s="664">
        <v>2</v>
      </c>
      <c r="K165" s="665">
        <v>42.81</v>
      </c>
    </row>
    <row r="166" spans="1:11" ht="14.4" customHeight="1" x14ac:dyDescent="0.3">
      <c r="A166" s="660" t="s">
        <v>577</v>
      </c>
      <c r="B166" s="661" t="s">
        <v>578</v>
      </c>
      <c r="C166" s="662" t="s">
        <v>588</v>
      </c>
      <c r="D166" s="663" t="s">
        <v>2374</v>
      </c>
      <c r="E166" s="662" t="s">
        <v>6865</v>
      </c>
      <c r="F166" s="663" t="s">
        <v>6866</v>
      </c>
      <c r="G166" s="662" t="s">
        <v>4518</v>
      </c>
      <c r="H166" s="662" t="s">
        <v>4519</v>
      </c>
      <c r="I166" s="664">
        <v>8.1666666666666661</v>
      </c>
      <c r="J166" s="664">
        <v>1500</v>
      </c>
      <c r="K166" s="665">
        <v>12250</v>
      </c>
    </row>
    <row r="167" spans="1:11" ht="14.4" customHeight="1" x14ac:dyDescent="0.3">
      <c r="A167" s="660" t="s">
        <v>577</v>
      </c>
      <c r="B167" s="661" t="s">
        <v>578</v>
      </c>
      <c r="C167" s="662" t="s">
        <v>588</v>
      </c>
      <c r="D167" s="663" t="s">
        <v>2374</v>
      </c>
      <c r="E167" s="662" t="s">
        <v>6865</v>
      </c>
      <c r="F167" s="663" t="s">
        <v>6866</v>
      </c>
      <c r="G167" s="662" t="s">
        <v>4518</v>
      </c>
      <c r="H167" s="662" t="s">
        <v>4520</v>
      </c>
      <c r="I167" s="664">
        <v>8.1657142857142855</v>
      </c>
      <c r="J167" s="664">
        <v>3500</v>
      </c>
      <c r="K167" s="665">
        <v>28580</v>
      </c>
    </row>
    <row r="168" spans="1:11" ht="14.4" customHeight="1" x14ac:dyDescent="0.3">
      <c r="A168" s="660" t="s">
        <v>577</v>
      </c>
      <c r="B168" s="661" t="s">
        <v>578</v>
      </c>
      <c r="C168" s="662" t="s">
        <v>588</v>
      </c>
      <c r="D168" s="663" t="s">
        <v>2374</v>
      </c>
      <c r="E168" s="662" t="s">
        <v>6867</v>
      </c>
      <c r="F168" s="663" t="s">
        <v>6868</v>
      </c>
      <c r="G168" s="662" t="s">
        <v>4597</v>
      </c>
      <c r="H168" s="662" t="s">
        <v>4598</v>
      </c>
      <c r="I168" s="664">
        <v>0.3</v>
      </c>
      <c r="J168" s="664">
        <v>100</v>
      </c>
      <c r="K168" s="665">
        <v>30</v>
      </c>
    </row>
    <row r="169" spans="1:11" ht="14.4" customHeight="1" x14ac:dyDescent="0.3">
      <c r="A169" s="660" t="s">
        <v>577</v>
      </c>
      <c r="B169" s="661" t="s">
        <v>578</v>
      </c>
      <c r="C169" s="662" t="s">
        <v>588</v>
      </c>
      <c r="D169" s="663" t="s">
        <v>2374</v>
      </c>
      <c r="E169" s="662" t="s">
        <v>6867</v>
      </c>
      <c r="F169" s="663" t="s">
        <v>6868</v>
      </c>
      <c r="G169" s="662" t="s">
        <v>4525</v>
      </c>
      <c r="H169" s="662" t="s">
        <v>4599</v>
      </c>
      <c r="I169" s="664">
        <v>0.31</v>
      </c>
      <c r="J169" s="664">
        <v>200</v>
      </c>
      <c r="K169" s="665">
        <v>62</v>
      </c>
    </row>
    <row r="170" spans="1:11" ht="14.4" customHeight="1" x14ac:dyDescent="0.3">
      <c r="A170" s="660" t="s">
        <v>577</v>
      </c>
      <c r="B170" s="661" t="s">
        <v>578</v>
      </c>
      <c r="C170" s="662" t="s">
        <v>588</v>
      </c>
      <c r="D170" s="663" t="s">
        <v>2374</v>
      </c>
      <c r="E170" s="662" t="s">
        <v>6867</v>
      </c>
      <c r="F170" s="663" t="s">
        <v>6868</v>
      </c>
      <c r="G170" s="662" t="s">
        <v>4527</v>
      </c>
      <c r="H170" s="662" t="s">
        <v>4528</v>
      </c>
      <c r="I170" s="664">
        <v>0.38222222222222224</v>
      </c>
      <c r="J170" s="664">
        <v>5400</v>
      </c>
      <c r="K170" s="665">
        <v>2000</v>
      </c>
    </row>
    <row r="171" spans="1:11" ht="14.4" customHeight="1" x14ac:dyDescent="0.3">
      <c r="A171" s="660" t="s">
        <v>577</v>
      </c>
      <c r="B171" s="661" t="s">
        <v>578</v>
      </c>
      <c r="C171" s="662" t="s">
        <v>588</v>
      </c>
      <c r="D171" s="663" t="s">
        <v>2374</v>
      </c>
      <c r="E171" s="662" t="s">
        <v>6867</v>
      </c>
      <c r="F171" s="663" t="s">
        <v>6868</v>
      </c>
      <c r="G171" s="662" t="s">
        <v>4529</v>
      </c>
      <c r="H171" s="662" t="s">
        <v>4530</v>
      </c>
      <c r="I171" s="664">
        <v>1.7524999999999999</v>
      </c>
      <c r="J171" s="664">
        <v>400</v>
      </c>
      <c r="K171" s="665">
        <v>701</v>
      </c>
    </row>
    <row r="172" spans="1:11" ht="14.4" customHeight="1" x14ac:dyDescent="0.3">
      <c r="A172" s="660" t="s">
        <v>577</v>
      </c>
      <c r="B172" s="661" t="s">
        <v>578</v>
      </c>
      <c r="C172" s="662" t="s">
        <v>588</v>
      </c>
      <c r="D172" s="663" t="s">
        <v>2374</v>
      </c>
      <c r="E172" s="662" t="s">
        <v>6869</v>
      </c>
      <c r="F172" s="663" t="s">
        <v>6870</v>
      </c>
      <c r="G172" s="662" t="s">
        <v>4531</v>
      </c>
      <c r="H172" s="662" t="s">
        <v>4532</v>
      </c>
      <c r="I172" s="664">
        <v>0.77250000000000008</v>
      </c>
      <c r="J172" s="664">
        <v>2500</v>
      </c>
      <c r="K172" s="665">
        <v>1930</v>
      </c>
    </row>
    <row r="173" spans="1:11" ht="14.4" customHeight="1" x14ac:dyDescent="0.3">
      <c r="A173" s="660" t="s">
        <v>577</v>
      </c>
      <c r="B173" s="661" t="s">
        <v>578</v>
      </c>
      <c r="C173" s="662" t="s">
        <v>588</v>
      </c>
      <c r="D173" s="663" t="s">
        <v>2374</v>
      </c>
      <c r="E173" s="662" t="s">
        <v>6869</v>
      </c>
      <c r="F173" s="663" t="s">
        <v>6870</v>
      </c>
      <c r="G173" s="662" t="s">
        <v>4533</v>
      </c>
      <c r="H173" s="662" t="s">
        <v>4534</v>
      </c>
      <c r="I173" s="664">
        <v>0.77500000000000013</v>
      </c>
      <c r="J173" s="664">
        <v>5800</v>
      </c>
      <c r="K173" s="665">
        <v>4496</v>
      </c>
    </row>
    <row r="174" spans="1:11" ht="14.4" customHeight="1" x14ac:dyDescent="0.3">
      <c r="A174" s="660" t="s">
        <v>577</v>
      </c>
      <c r="B174" s="661" t="s">
        <v>578</v>
      </c>
      <c r="C174" s="662" t="s">
        <v>588</v>
      </c>
      <c r="D174" s="663" t="s">
        <v>2374</v>
      </c>
      <c r="E174" s="662" t="s">
        <v>6869</v>
      </c>
      <c r="F174" s="663" t="s">
        <v>6870</v>
      </c>
      <c r="G174" s="662" t="s">
        <v>4535</v>
      </c>
      <c r="H174" s="662" t="s">
        <v>4536</v>
      </c>
      <c r="I174" s="664">
        <v>0.71</v>
      </c>
      <c r="J174" s="664">
        <v>2800</v>
      </c>
      <c r="K174" s="665">
        <v>1988</v>
      </c>
    </row>
    <row r="175" spans="1:11" ht="14.4" customHeight="1" x14ac:dyDescent="0.3">
      <c r="A175" s="660" t="s">
        <v>577</v>
      </c>
      <c r="B175" s="661" t="s">
        <v>578</v>
      </c>
      <c r="C175" s="662" t="s">
        <v>588</v>
      </c>
      <c r="D175" s="663" t="s">
        <v>2374</v>
      </c>
      <c r="E175" s="662" t="s">
        <v>6869</v>
      </c>
      <c r="F175" s="663" t="s">
        <v>6870</v>
      </c>
      <c r="G175" s="662" t="s">
        <v>4535</v>
      </c>
      <c r="H175" s="662" t="s">
        <v>4537</v>
      </c>
      <c r="I175" s="664">
        <v>0.71</v>
      </c>
      <c r="J175" s="664">
        <v>5000</v>
      </c>
      <c r="K175" s="665">
        <v>3550</v>
      </c>
    </row>
    <row r="176" spans="1:11" ht="14.4" customHeight="1" x14ac:dyDescent="0.3">
      <c r="A176" s="660" t="s">
        <v>577</v>
      </c>
      <c r="B176" s="661" t="s">
        <v>578</v>
      </c>
      <c r="C176" s="662" t="s">
        <v>588</v>
      </c>
      <c r="D176" s="663" t="s">
        <v>2374</v>
      </c>
      <c r="E176" s="662" t="s">
        <v>6869</v>
      </c>
      <c r="F176" s="663" t="s">
        <v>6870</v>
      </c>
      <c r="G176" s="662" t="s">
        <v>4538</v>
      </c>
      <c r="H176" s="662" t="s">
        <v>4539</v>
      </c>
      <c r="I176" s="664">
        <v>0.71</v>
      </c>
      <c r="J176" s="664">
        <v>1600</v>
      </c>
      <c r="K176" s="665">
        <v>1136</v>
      </c>
    </row>
    <row r="177" spans="1:11" ht="14.4" customHeight="1" x14ac:dyDescent="0.3">
      <c r="A177" s="660" t="s">
        <v>577</v>
      </c>
      <c r="B177" s="661" t="s">
        <v>578</v>
      </c>
      <c r="C177" s="662" t="s">
        <v>588</v>
      </c>
      <c r="D177" s="663" t="s">
        <v>2374</v>
      </c>
      <c r="E177" s="662" t="s">
        <v>6869</v>
      </c>
      <c r="F177" s="663" t="s">
        <v>6870</v>
      </c>
      <c r="G177" s="662" t="s">
        <v>4538</v>
      </c>
      <c r="H177" s="662" t="s">
        <v>4540</v>
      </c>
      <c r="I177" s="664">
        <v>0.71</v>
      </c>
      <c r="J177" s="664">
        <v>2200</v>
      </c>
      <c r="K177" s="665">
        <v>1562</v>
      </c>
    </row>
    <row r="178" spans="1:11" ht="14.4" customHeight="1" x14ac:dyDescent="0.3">
      <c r="A178" s="660" t="s">
        <v>577</v>
      </c>
      <c r="B178" s="661" t="s">
        <v>578</v>
      </c>
      <c r="C178" s="662" t="s">
        <v>588</v>
      </c>
      <c r="D178" s="663" t="s">
        <v>2374</v>
      </c>
      <c r="E178" s="662" t="s">
        <v>6871</v>
      </c>
      <c r="F178" s="663" t="s">
        <v>6872</v>
      </c>
      <c r="G178" s="662" t="s">
        <v>4600</v>
      </c>
      <c r="H178" s="662" t="s">
        <v>4601</v>
      </c>
      <c r="I178" s="664">
        <v>139.44</v>
      </c>
      <c r="J178" s="664">
        <v>3</v>
      </c>
      <c r="K178" s="665">
        <v>418.32</v>
      </c>
    </row>
    <row r="179" spans="1:11" ht="14.4" customHeight="1" x14ac:dyDescent="0.3">
      <c r="A179" s="660" t="s">
        <v>577</v>
      </c>
      <c r="B179" s="661" t="s">
        <v>578</v>
      </c>
      <c r="C179" s="662" t="s">
        <v>588</v>
      </c>
      <c r="D179" s="663" t="s">
        <v>2374</v>
      </c>
      <c r="E179" s="662" t="s">
        <v>6871</v>
      </c>
      <c r="F179" s="663" t="s">
        <v>6872</v>
      </c>
      <c r="G179" s="662" t="s">
        <v>4602</v>
      </c>
      <c r="H179" s="662" t="s">
        <v>4603</v>
      </c>
      <c r="I179" s="664">
        <v>139.44</v>
      </c>
      <c r="J179" s="664">
        <v>3</v>
      </c>
      <c r="K179" s="665">
        <v>418.31</v>
      </c>
    </row>
    <row r="180" spans="1:11" ht="14.4" customHeight="1" x14ac:dyDescent="0.3">
      <c r="A180" s="660" t="s">
        <v>577</v>
      </c>
      <c r="B180" s="661" t="s">
        <v>578</v>
      </c>
      <c r="C180" s="662" t="s">
        <v>591</v>
      </c>
      <c r="D180" s="663" t="s">
        <v>2375</v>
      </c>
      <c r="E180" s="662" t="s">
        <v>6861</v>
      </c>
      <c r="F180" s="663" t="s">
        <v>6862</v>
      </c>
      <c r="G180" s="662" t="s">
        <v>4389</v>
      </c>
      <c r="H180" s="662" t="s">
        <v>4390</v>
      </c>
      <c r="I180" s="664">
        <v>260.29888888888888</v>
      </c>
      <c r="J180" s="664">
        <v>9</v>
      </c>
      <c r="K180" s="665">
        <v>2342.69</v>
      </c>
    </row>
    <row r="181" spans="1:11" ht="14.4" customHeight="1" x14ac:dyDescent="0.3">
      <c r="A181" s="660" t="s">
        <v>577</v>
      </c>
      <c r="B181" s="661" t="s">
        <v>578</v>
      </c>
      <c r="C181" s="662" t="s">
        <v>591</v>
      </c>
      <c r="D181" s="663" t="s">
        <v>2375</v>
      </c>
      <c r="E181" s="662" t="s">
        <v>6861</v>
      </c>
      <c r="F181" s="663" t="s">
        <v>6862</v>
      </c>
      <c r="G181" s="662" t="s">
        <v>4604</v>
      </c>
      <c r="H181" s="662" t="s">
        <v>4605</v>
      </c>
      <c r="I181" s="664">
        <v>139.52000000000001</v>
      </c>
      <c r="J181" s="664">
        <v>10</v>
      </c>
      <c r="K181" s="665">
        <v>1395.17</v>
      </c>
    </row>
    <row r="182" spans="1:11" ht="14.4" customHeight="1" x14ac:dyDescent="0.3">
      <c r="A182" s="660" t="s">
        <v>577</v>
      </c>
      <c r="B182" s="661" t="s">
        <v>578</v>
      </c>
      <c r="C182" s="662" t="s">
        <v>591</v>
      </c>
      <c r="D182" s="663" t="s">
        <v>2375</v>
      </c>
      <c r="E182" s="662" t="s">
        <v>6861</v>
      </c>
      <c r="F182" s="663" t="s">
        <v>6862</v>
      </c>
      <c r="G182" s="662" t="s">
        <v>4545</v>
      </c>
      <c r="H182" s="662" t="s">
        <v>4546</v>
      </c>
      <c r="I182" s="664">
        <v>1.84</v>
      </c>
      <c r="J182" s="664">
        <v>100</v>
      </c>
      <c r="K182" s="665">
        <v>184</v>
      </c>
    </row>
    <row r="183" spans="1:11" ht="14.4" customHeight="1" x14ac:dyDescent="0.3">
      <c r="A183" s="660" t="s">
        <v>577</v>
      </c>
      <c r="B183" s="661" t="s">
        <v>578</v>
      </c>
      <c r="C183" s="662" t="s">
        <v>591</v>
      </c>
      <c r="D183" s="663" t="s">
        <v>2375</v>
      </c>
      <c r="E183" s="662" t="s">
        <v>6861</v>
      </c>
      <c r="F183" s="663" t="s">
        <v>6862</v>
      </c>
      <c r="G183" s="662" t="s">
        <v>4393</v>
      </c>
      <c r="H183" s="662" t="s">
        <v>4394</v>
      </c>
      <c r="I183" s="664">
        <v>3.59</v>
      </c>
      <c r="J183" s="664">
        <v>30</v>
      </c>
      <c r="K183" s="665">
        <v>107.7</v>
      </c>
    </row>
    <row r="184" spans="1:11" ht="14.4" customHeight="1" x14ac:dyDescent="0.3">
      <c r="A184" s="660" t="s">
        <v>577</v>
      </c>
      <c r="B184" s="661" t="s">
        <v>578</v>
      </c>
      <c r="C184" s="662" t="s">
        <v>591</v>
      </c>
      <c r="D184" s="663" t="s">
        <v>2375</v>
      </c>
      <c r="E184" s="662" t="s">
        <v>6861</v>
      </c>
      <c r="F184" s="663" t="s">
        <v>6862</v>
      </c>
      <c r="G184" s="662" t="s">
        <v>4395</v>
      </c>
      <c r="H184" s="662" t="s">
        <v>4396</v>
      </c>
      <c r="I184" s="664">
        <v>12.078333333333333</v>
      </c>
      <c r="J184" s="664">
        <v>230</v>
      </c>
      <c r="K184" s="665">
        <v>2777.9</v>
      </c>
    </row>
    <row r="185" spans="1:11" ht="14.4" customHeight="1" x14ac:dyDescent="0.3">
      <c r="A185" s="660" t="s">
        <v>577</v>
      </c>
      <c r="B185" s="661" t="s">
        <v>578</v>
      </c>
      <c r="C185" s="662" t="s">
        <v>591</v>
      </c>
      <c r="D185" s="663" t="s">
        <v>2375</v>
      </c>
      <c r="E185" s="662" t="s">
        <v>6861</v>
      </c>
      <c r="F185" s="663" t="s">
        <v>6862</v>
      </c>
      <c r="G185" s="662" t="s">
        <v>4549</v>
      </c>
      <c r="H185" s="662" t="s">
        <v>4550</v>
      </c>
      <c r="I185" s="664">
        <v>2.96</v>
      </c>
      <c r="J185" s="664">
        <v>100</v>
      </c>
      <c r="K185" s="665">
        <v>296.25</v>
      </c>
    </row>
    <row r="186" spans="1:11" ht="14.4" customHeight="1" x14ac:dyDescent="0.3">
      <c r="A186" s="660" t="s">
        <v>577</v>
      </c>
      <c r="B186" s="661" t="s">
        <v>578</v>
      </c>
      <c r="C186" s="662" t="s">
        <v>591</v>
      </c>
      <c r="D186" s="663" t="s">
        <v>2375</v>
      </c>
      <c r="E186" s="662" t="s">
        <v>6861</v>
      </c>
      <c r="F186" s="663" t="s">
        <v>6862</v>
      </c>
      <c r="G186" s="662" t="s">
        <v>4551</v>
      </c>
      <c r="H186" s="662" t="s">
        <v>4552</v>
      </c>
      <c r="I186" s="664">
        <v>4.29</v>
      </c>
      <c r="J186" s="664">
        <v>100</v>
      </c>
      <c r="K186" s="665">
        <v>429</v>
      </c>
    </row>
    <row r="187" spans="1:11" ht="14.4" customHeight="1" x14ac:dyDescent="0.3">
      <c r="A187" s="660" t="s">
        <v>577</v>
      </c>
      <c r="B187" s="661" t="s">
        <v>578</v>
      </c>
      <c r="C187" s="662" t="s">
        <v>591</v>
      </c>
      <c r="D187" s="663" t="s">
        <v>2375</v>
      </c>
      <c r="E187" s="662" t="s">
        <v>6861</v>
      </c>
      <c r="F187" s="663" t="s">
        <v>6862</v>
      </c>
      <c r="G187" s="662" t="s">
        <v>4399</v>
      </c>
      <c r="H187" s="662" t="s">
        <v>4400</v>
      </c>
      <c r="I187" s="664">
        <v>5.9466666666666663</v>
      </c>
      <c r="J187" s="664">
        <v>1000</v>
      </c>
      <c r="K187" s="665">
        <v>5944</v>
      </c>
    </row>
    <row r="188" spans="1:11" ht="14.4" customHeight="1" x14ac:dyDescent="0.3">
      <c r="A188" s="660" t="s">
        <v>577</v>
      </c>
      <c r="B188" s="661" t="s">
        <v>578</v>
      </c>
      <c r="C188" s="662" t="s">
        <v>591</v>
      </c>
      <c r="D188" s="663" t="s">
        <v>2375</v>
      </c>
      <c r="E188" s="662" t="s">
        <v>6861</v>
      </c>
      <c r="F188" s="663" t="s">
        <v>6862</v>
      </c>
      <c r="G188" s="662" t="s">
        <v>4555</v>
      </c>
      <c r="H188" s="662" t="s">
        <v>4556</v>
      </c>
      <c r="I188" s="664">
        <v>3.01</v>
      </c>
      <c r="J188" s="664">
        <v>2200</v>
      </c>
      <c r="K188" s="665">
        <v>6623.86</v>
      </c>
    </row>
    <row r="189" spans="1:11" ht="14.4" customHeight="1" x14ac:dyDescent="0.3">
      <c r="A189" s="660" t="s">
        <v>577</v>
      </c>
      <c r="B189" s="661" t="s">
        <v>578</v>
      </c>
      <c r="C189" s="662" t="s">
        <v>591</v>
      </c>
      <c r="D189" s="663" t="s">
        <v>2375</v>
      </c>
      <c r="E189" s="662" t="s">
        <v>6861</v>
      </c>
      <c r="F189" s="663" t="s">
        <v>6862</v>
      </c>
      <c r="G189" s="662" t="s">
        <v>4557</v>
      </c>
      <c r="H189" s="662" t="s">
        <v>4558</v>
      </c>
      <c r="I189" s="664">
        <v>0.84</v>
      </c>
      <c r="J189" s="664">
        <v>4000</v>
      </c>
      <c r="K189" s="665">
        <v>3360</v>
      </c>
    </row>
    <row r="190" spans="1:11" ht="14.4" customHeight="1" x14ac:dyDescent="0.3">
      <c r="A190" s="660" t="s">
        <v>577</v>
      </c>
      <c r="B190" s="661" t="s">
        <v>578</v>
      </c>
      <c r="C190" s="662" t="s">
        <v>591</v>
      </c>
      <c r="D190" s="663" t="s">
        <v>2375</v>
      </c>
      <c r="E190" s="662" t="s">
        <v>6861</v>
      </c>
      <c r="F190" s="663" t="s">
        <v>6862</v>
      </c>
      <c r="G190" s="662" t="s">
        <v>4401</v>
      </c>
      <c r="H190" s="662" t="s">
        <v>4402</v>
      </c>
      <c r="I190" s="664">
        <v>6.7</v>
      </c>
      <c r="J190" s="664">
        <v>100</v>
      </c>
      <c r="K190" s="665">
        <v>669.65</v>
      </c>
    </row>
    <row r="191" spans="1:11" ht="14.4" customHeight="1" x14ac:dyDescent="0.3">
      <c r="A191" s="660" t="s">
        <v>577</v>
      </c>
      <c r="B191" s="661" t="s">
        <v>578</v>
      </c>
      <c r="C191" s="662" t="s">
        <v>591</v>
      </c>
      <c r="D191" s="663" t="s">
        <v>2375</v>
      </c>
      <c r="E191" s="662" t="s">
        <v>6861</v>
      </c>
      <c r="F191" s="663" t="s">
        <v>6862</v>
      </c>
      <c r="G191" s="662" t="s">
        <v>4606</v>
      </c>
      <c r="H191" s="662" t="s">
        <v>4607</v>
      </c>
      <c r="I191" s="664">
        <v>13.66</v>
      </c>
      <c r="J191" s="664">
        <v>20</v>
      </c>
      <c r="K191" s="665">
        <v>273.24</v>
      </c>
    </row>
    <row r="192" spans="1:11" ht="14.4" customHeight="1" x14ac:dyDescent="0.3">
      <c r="A192" s="660" t="s">
        <v>577</v>
      </c>
      <c r="B192" s="661" t="s">
        <v>578</v>
      </c>
      <c r="C192" s="662" t="s">
        <v>591</v>
      </c>
      <c r="D192" s="663" t="s">
        <v>2375</v>
      </c>
      <c r="E192" s="662" t="s">
        <v>6861</v>
      </c>
      <c r="F192" s="663" t="s">
        <v>6862</v>
      </c>
      <c r="G192" s="662" t="s">
        <v>4608</v>
      </c>
      <c r="H192" s="662" t="s">
        <v>4609</v>
      </c>
      <c r="I192" s="664">
        <v>10.559999999999999</v>
      </c>
      <c r="J192" s="664">
        <v>150</v>
      </c>
      <c r="K192" s="665">
        <v>1586.5</v>
      </c>
    </row>
    <row r="193" spans="1:11" ht="14.4" customHeight="1" x14ac:dyDescent="0.3">
      <c r="A193" s="660" t="s">
        <v>577</v>
      </c>
      <c r="B193" s="661" t="s">
        <v>578</v>
      </c>
      <c r="C193" s="662" t="s">
        <v>591</v>
      </c>
      <c r="D193" s="663" t="s">
        <v>2375</v>
      </c>
      <c r="E193" s="662" t="s">
        <v>6861</v>
      </c>
      <c r="F193" s="663" t="s">
        <v>6862</v>
      </c>
      <c r="G193" s="662" t="s">
        <v>4610</v>
      </c>
      <c r="H193" s="662" t="s">
        <v>4611</v>
      </c>
      <c r="I193" s="664">
        <v>233.8</v>
      </c>
      <c r="J193" s="664">
        <v>10</v>
      </c>
      <c r="K193" s="665">
        <v>2338</v>
      </c>
    </row>
    <row r="194" spans="1:11" ht="14.4" customHeight="1" x14ac:dyDescent="0.3">
      <c r="A194" s="660" t="s">
        <v>577</v>
      </c>
      <c r="B194" s="661" t="s">
        <v>578</v>
      </c>
      <c r="C194" s="662" t="s">
        <v>591</v>
      </c>
      <c r="D194" s="663" t="s">
        <v>2375</v>
      </c>
      <c r="E194" s="662" t="s">
        <v>6861</v>
      </c>
      <c r="F194" s="663" t="s">
        <v>6862</v>
      </c>
      <c r="G194" s="662" t="s">
        <v>4612</v>
      </c>
      <c r="H194" s="662" t="s">
        <v>4613</v>
      </c>
      <c r="I194" s="664">
        <v>0.23</v>
      </c>
      <c r="J194" s="664">
        <v>4000</v>
      </c>
      <c r="K194" s="665">
        <v>920</v>
      </c>
    </row>
    <row r="195" spans="1:11" ht="14.4" customHeight="1" x14ac:dyDescent="0.3">
      <c r="A195" s="660" t="s">
        <v>577</v>
      </c>
      <c r="B195" s="661" t="s">
        <v>578</v>
      </c>
      <c r="C195" s="662" t="s">
        <v>591</v>
      </c>
      <c r="D195" s="663" t="s">
        <v>2375</v>
      </c>
      <c r="E195" s="662" t="s">
        <v>6861</v>
      </c>
      <c r="F195" s="663" t="s">
        <v>6862</v>
      </c>
      <c r="G195" s="662" t="s">
        <v>4403</v>
      </c>
      <c r="H195" s="662" t="s">
        <v>4404</v>
      </c>
      <c r="I195" s="664">
        <v>22.15</v>
      </c>
      <c r="J195" s="664">
        <v>250</v>
      </c>
      <c r="K195" s="665">
        <v>5537.5</v>
      </c>
    </row>
    <row r="196" spans="1:11" ht="14.4" customHeight="1" x14ac:dyDescent="0.3">
      <c r="A196" s="660" t="s">
        <v>577</v>
      </c>
      <c r="B196" s="661" t="s">
        <v>578</v>
      </c>
      <c r="C196" s="662" t="s">
        <v>591</v>
      </c>
      <c r="D196" s="663" t="s">
        <v>2375</v>
      </c>
      <c r="E196" s="662" t="s">
        <v>6861</v>
      </c>
      <c r="F196" s="663" t="s">
        <v>6862</v>
      </c>
      <c r="G196" s="662" t="s">
        <v>4405</v>
      </c>
      <c r="H196" s="662" t="s">
        <v>4406</v>
      </c>
      <c r="I196" s="664">
        <v>30.175000000000004</v>
      </c>
      <c r="J196" s="664">
        <v>190</v>
      </c>
      <c r="K196" s="665">
        <v>5733.8</v>
      </c>
    </row>
    <row r="197" spans="1:11" ht="14.4" customHeight="1" x14ac:dyDescent="0.3">
      <c r="A197" s="660" t="s">
        <v>577</v>
      </c>
      <c r="B197" s="661" t="s">
        <v>578</v>
      </c>
      <c r="C197" s="662" t="s">
        <v>591</v>
      </c>
      <c r="D197" s="663" t="s">
        <v>2375</v>
      </c>
      <c r="E197" s="662" t="s">
        <v>6861</v>
      </c>
      <c r="F197" s="663" t="s">
        <v>6862</v>
      </c>
      <c r="G197" s="662" t="s">
        <v>4614</v>
      </c>
      <c r="H197" s="662" t="s">
        <v>4615</v>
      </c>
      <c r="I197" s="664">
        <v>272.43</v>
      </c>
      <c r="J197" s="664">
        <v>6</v>
      </c>
      <c r="K197" s="665">
        <v>1634.58</v>
      </c>
    </row>
    <row r="198" spans="1:11" ht="14.4" customHeight="1" x14ac:dyDescent="0.3">
      <c r="A198" s="660" t="s">
        <v>577</v>
      </c>
      <c r="B198" s="661" t="s">
        <v>578</v>
      </c>
      <c r="C198" s="662" t="s">
        <v>591</v>
      </c>
      <c r="D198" s="663" t="s">
        <v>2375</v>
      </c>
      <c r="E198" s="662" t="s">
        <v>6861</v>
      </c>
      <c r="F198" s="663" t="s">
        <v>6862</v>
      </c>
      <c r="G198" s="662" t="s">
        <v>4616</v>
      </c>
      <c r="H198" s="662" t="s">
        <v>4617</v>
      </c>
      <c r="I198" s="664">
        <v>1.38</v>
      </c>
      <c r="J198" s="664">
        <v>400</v>
      </c>
      <c r="K198" s="665">
        <v>552</v>
      </c>
    </row>
    <row r="199" spans="1:11" ht="14.4" customHeight="1" x14ac:dyDescent="0.3">
      <c r="A199" s="660" t="s">
        <v>577</v>
      </c>
      <c r="B199" s="661" t="s">
        <v>578</v>
      </c>
      <c r="C199" s="662" t="s">
        <v>591</v>
      </c>
      <c r="D199" s="663" t="s">
        <v>2375</v>
      </c>
      <c r="E199" s="662" t="s">
        <v>6861</v>
      </c>
      <c r="F199" s="663" t="s">
        <v>6862</v>
      </c>
      <c r="G199" s="662" t="s">
        <v>4407</v>
      </c>
      <c r="H199" s="662" t="s">
        <v>4408</v>
      </c>
      <c r="I199" s="664">
        <v>39.103333333333332</v>
      </c>
      <c r="J199" s="664">
        <v>60</v>
      </c>
      <c r="K199" s="665">
        <v>2346.1</v>
      </c>
    </row>
    <row r="200" spans="1:11" ht="14.4" customHeight="1" x14ac:dyDescent="0.3">
      <c r="A200" s="660" t="s">
        <v>577</v>
      </c>
      <c r="B200" s="661" t="s">
        <v>578</v>
      </c>
      <c r="C200" s="662" t="s">
        <v>591</v>
      </c>
      <c r="D200" s="663" t="s">
        <v>2375</v>
      </c>
      <c r="E200" s="662" t="s">
        <v>6861</v>
      </c>
      <c r="F200" s="663" t="s">
        <v>6862</v>
      </c>
      <c r="G200" s="662" t="s">
        <v>4409</v>
      </c>
      <c r="H200" s="662" t="s">
        <v>4410</v>
      </c>
      <c r="I200" s="664">
        <v>0.59749999999999992</v>
      </c>
      <c r="J200" s="664">
        <v>4500</v>
      </c>
      <c r="K200" s="665">
        <v>2685</v>
      </c>
    </row>
    <row r="201" spans="1:11" ht="14.4" customHeight="1" x14ac:dyDescent="0.3">
      <c r="A201" s="660" t="s">
        <v>577</v>
      </c>
      <c r="B201" s="661" t="s">
        <v>578</v>
      </c>
      <c r="C201" s="662" t="s">
        <v>591</v>
      </c>
      <c r="D201" s="663" t="s">
        <v>2375</v>
      </c>
      <c r="E201" s="662" t="s">
        <v>6861</v>
      </c>
      <c r="F201" s="663" t="s">
        <v>6862</v>
      </c>
      <c r="G201" s="662" t="s">
        <v>4618</v>
      </c>
      <c r="H201" s="662" t="s">
        <v>4619</v>
      </c>
      <c r="I201" s="664">
        <v>3.26</v>
      </c>
      <c r="J201" s="664">
        <v>300</v>
      </c>
      <c r="K201" s="665">
        <v>978</v>
      </c>
    </row>
    <row r="202" spans="1:11" ht="14.4" customHeight="1" x14ac:dyDescent="0.3">
      <c r="A202" s="660" t="s">
        <v>577</v>
      </c>
      <c r="B202" s="661" t="s">
        <v>578</v>
      </c>
      <c r="C202" s="662" t="s">
        <v>591</v>
      </c>
      <c r="D202" s="663" t="s">
        <v>2375</v>
      </c>
      <c r="E202" s="662" t="s">
        <v>6861</v>
      </c>
      <c r="F202" s="663" t="s">
        <v>6862</v>
      </c>
      <c r="G202" s="662" t="s">
        <v>4563</v>
      </c>
      <c r="H202" s="662" t="s">
        <v>4564</v>
      </c>
      <c r="I202" s="664">
        <v>27.94</v>
      </c>
      <c r="J202" s="664">
        <v>2</v>
      </c>
      <c r="K202" s="665">
        <v>55.88</v>
      </c>
    </row>
    <row r="203" spans="1:11" ht="14.4" customHeight="1" x14ac:dyDescent="0.3">
      <c r="A203" s="660" t="s">
        <v>577</v>
      </c>
      <c r="B203" s="661" t="s">
        <v>578</v>
      </c>
      <c r="C203" s="662" t="s">
        <v>591</v>
      </c>
      <c r="D203" s="663" t="s">
        <v>2375</v>
      </c>
      <c r="E203" s="662" t="s">
        <v>6861</v>
      </c>
      <c r="F203" s="663" t="s">
        <v>6862</v>
      </c>
      <c r="G203" s="662" t="s">
        <v>4620</v>
      </c>
      <c r="H203" s="662" t="s">
        <v>4621</v>
      </c>
      <c r="I203" s="664">
        <v>283.02</v>
      </c>
      <c r="J203" s="664">
        <v>20</v>
      </c>
      <c r="K203" s="665">
        <v>5660.35</v>
      </c>
    </row>
    <row r="204" spans="1:11" ht="14.4" customHeight="1" x14ac:dyDescent="0.3">
      <c r="A204" s="660" t="s">
        <v>577</v>
      </c>
      <c r="B204" s="661" t="s">
        <v>578</v>
      </c>
      <c r="C204" s="662" t="s">
        <v>591</v>
      </c>
      <c r="D204" s="663" t="s">
        <v>2375</v>
      </c>
      <c r="E204" s="662" t="s">
        <v>6861</v>
      </c>
      <c r="F204" s="663" t="s">
        <v>6862</v>
      </c>
      <c r="G204" s="662" t="s">
        <v>4622</v>
      </c>
      <c r="H204" s="662" t="s">
        <v>4623</v>
      </c>
      <c r="I204" s="664">
        <v>13.160000000000002</v>
      </c>
      <c r="J204" s="664">
        <v>72</v>
      </c>
      <c r="K204" s="665">
        <v>947.22</v>
      </c>
    </row>
    <row r="205" spans="1:11" ht="14.4" customHeight="1" x14ac:dyDescent="0.3">
      <c r="A205" s="660" t="s">
        <v>577</v>
      </c>
      <c r="B205" s="661" t="s">
        <v>578</v>
      </c>
      <c r="C205" s="662" t="s">
        <v>591</v>
      </c>
      <c r="D205" s="663" t="s">
        <v>2375</v>
      </c>
      <c r="E205" s="662" t="s">
        <v>6861</v>
      </c>
      <c r="F205" s="663" t="s">
        <v>6862</v>
      </c>
      <c r="G205" s="662" t="s">
        <v>4624</v>
      </c>
      <c r="H205" s="662" t="s">
        <v>4625</v>
      </c>
      <c r="I205" s="664">
        <v>26.37</v>
      </c>
      <c r="J205" s="664">
        <v>120</v>
      </c>
      <c r="K205" s="665">
        <v>3164.29</v>
      </c>
    </row>
    <row r="206" spans="1:11" ht="14.4" customHeight="1" x14ac:dyDescent="0.3">
      <c r="A206" s="660" t="s">
        <v>577</v>
      </c>
      <c r="B206" s="661" t="s">
        <v>578</v>
      </c>
      <c r="C206" s="662" t="s">
        <v>591</v>
      </c>
      <c r="D206" s="663" t="s">
        <v>2375</v>
      </c>
      <c r="E206" s="662" t="s">
        <v>6861</v>
      </c>
      <c r="F206" s="663" t="s">
        <v>6862</v>
      </c>
      <c r="G206" s="662" t="s">
        <v>4417</v>
      </c>
      <c r="H206" s="662" t="s">
        <v>4418</v>
      </c>
      <c r="I206" s="664">
        <v>0.85499999999999987</v>
      </c>
      <c r="J206" s="664">
        <v>600</v>
      </c>
      <c r="K206" s="665">
        <v>512.5</v>
      </c>
    </row>
    <row r="207" spans="1:11" ht="14.4" customHeight="1" x14ac:dyDescent="0.3">
      <c r="A207" s="660" t="s">
        <v>577</v>
      </c>
      <c r="B207" s="661" t="s">
        <v>578</v>
      </c>
      <c r="C207" s="662" t="s">
        <v>591</v>
      </c>
      <c r="D207" s="663" t="s">
        <v>2375</v>
      </c>
      <c r="E207" s="662" t="s">
        <v>6861</v>
      </c>
      <c r="F207" s="663" t="s">
        <v>6862</v>
      </c>
      <c r="G207" s="662" t="s">
        <v>4417</v>
      </c>
      <c r="H207" s="662" t="s">
        <v>4419</v>
      </c>
      <c r="I207" s="664">
        <v>0.85333333333333339</v>
      </c>
      <c r="J207" s="664">
        <v>300</v>
      </c>
      <c r="K207" s="665">
        <v>256</v>
      </c>
    </row>
    <row r="208" spans="1:11" ht="14.4" customHeight="1" x14ac:dyDescent="0.3">
      <c r="A208" s="660" t="s">
        <v>577</v>
      </c>
      <c r="B208" s="661" t="s">
        <v>578</v>
      </c>
      <c r="C208" s="662" t="s">
        <v>591</v>
      </c>
      <c r="D208" s="663" t="s">
        <v>2375</v>
      </c>
      <c r="E208" s="662" t="s">
        <v>6861</v>
      </c>
      <c r="F208" s="663" t="s">
        <v>6862</v>
      </c>
      <c r="G208" s="662" t="s">
        <v>4567</v>
      </c>
      <c r="H208" s="662" t="s">
        <v>4568</v>
      </c>
      <c r="I208" s="664">
        <v>1.5166666666666668</v>
      </c>
      <c r="J208" s="664">
        <v>200</v>
      </c>
      <c r="K208" s="665">
        <v>303</v>
      </c>
    </row>
    <row r="209" spans="1:11" ht="14.4" customHeight="1" x14ac:dyDescent="0.3">
      <c r="A209" s="660" t="s">
        <v>577</v>
      </c>
      <c r="B209" s="661" t="s">
        <v>578</v>
      </c>
      <c r="C209" s="662" t="s">
        <v>591</v>
      </c>
      <c r="D209" s="663" t="s">
        <v>2375</v>
      </c>
      <c r="E209" s="662" t="s">
        <v>6861</v>
      </c>
      <c r="F209" s="663" t="s">
        <v>6862</v>
      </c>
      <c r="G209" s="662" t="s">
        <v>4569</v>
      </c>
      <c r="H209" s="662" t="s">
        <v>4570</v>
      </c>
      <c r="I209" s="664">
        <v>2.06</v>
      </c>
      <c r="J209" s="664">
        <v>50</v>
      </c>
      <c r="K209" s="665">
        <v>103</v>
      </c>
    </row>
    <row r="210" spans="1:11" ht="14.4" customHeight="1" x14ac:dyDescent="0.3">
      <c r="A210" s="660" t="s">
        <v>577</v>
      </c>
      <c r="B210" s="661" t="s">
        <v>578</v>
      </c>
      <c r="C210" s="662" t="s">
        <v>591</v>
      </c>
      <c r="D210" s="663" t="s">
        <v>2375</v>
      </c>
      <c r="E210" s="662" t="s">
        <v>6861</v>
      </c>
      <c r="F210" s="663" t="s">
        <v>6862</v>
      </c>
      <c r="G210" s="662" t="s">
        <v>4626</v>
      </c>
      <c r="H210" s="662" t="s">
        <v>4627</v>
      </c>
      <c r="I210" s="664">
        <v>1253.5</v>
      </c>
      <c r="J210" s="664">
        <v>2</v>
      </c>
      <c r="K210" s="665">
        <v>2507</v>
      </c>
    </row>
    <row r="211" spans="1:11" ht="14.4" customHeight="1" x14ac:dyDescent="0.3">
      <c r="A211" s="660" t="s">
        <v>577</v>
      </c>
      <c r="B211" s="661" t="s">
        <v>578</v>
      </c>
      <c r="C211" s="662" t="s">
        <v>591</v>
      </c>
      <c r="D211" s="663" t="s">
        <v>2375</v>
      </c>
      <c r="E211" s="662" t="s">
        <v>6861</v>
      </c>
      <c r="F211" s="663" t="s">
        <v>6862</v>
      </c>
      <c r="G211" s="662" t="s">
        <v>4422</v>
      </c>
      <c r="H211" s="662" t="s">
        <v>4423</v>
      </c>
      <c r="I211" s="664">
        <v>191.13000000000002</v>
      </c>
      <c r="J211" s="664">
        <v>45</v>
      </c>
      <c r="K211" s="665">
        <v>8600.8499999999985</v>
      </c>
    </row>
    <row r="212" spans="1:11" ht="14.4" customHeight="1" x14ac:dyDescent="0.3">
      <c r="A212" s="660" t="s">
        <v>577</v>
      </c>
      <c r="B212" s="661" t="s">
        <v>578</v>
      </c>
      <c r="C212" s="662" t="s">
        <v>591</v>
      </c>
      <c r="D212" s="663" t="s">
        <v>2375</v>
      </c>
      <c r="E212" s="662" t="s">
        <v>6861</v>
      </c>
      <c r="F212" s="663" t="s">
        <v>6862</v>
      </c>
      <c r="G212" s="662" t="s">
        <v>4628</v>
      </c>
      <c r="H212" s="662" t="s">
        <v>4629</v>
      </c>
      <c r="I212" s="664">
        <v>13.43</v>
      </c>
      <c r="J212" s="664">
        <v>60</v>
      </c>
      <c r="K212" s="665">
        <v>805.58</v>
      </c>
    </row>
    <row r="213" spans="1:11" ht="14.4" customHeight="1" x14ac:dyDescent="0.3">
      <c r="A213" s="660" t="s">
        <v>577</v>
      </c>
      <c r="B213" s="661" t="s">
        <v>578</v>
      </c>
      <c r="C213" s="662" t="s">
        <v>591</v>
      </c>
      <c r="D213" s="663" t="s">
        <v>2375</v>
      </c>
      <c r="E213" s="662" t="s">
        <v>6861</v>
      </c>
      <c r="F213" s="663" t="s">
        <v>6862</v>
      </c>
      <c r="G213" s="662" t="s">
        <v>4630</v>
      </c>
      <c r="H213" s="662" t="s">
        <v>4631</v>
      </c>
      <c r="I213" s="664">
        <v>1318.2249999999999</v>
      </c>
      <c r="J213" s="664">
        <v>7</v>
      </c>
      <c r="K213" s="665">
        <v>9227.5</v>
      </c>
    </row>
    <row r="214" spans="1:11" ht="14.4" customHeight="1" x14ac:dyDescent="0.3">
      <c r="A214" s="660" t="s">
        <v>577</v>
      </c>
      <c r="B214" s="661" t="s">
        <v>578</v>
      </c>
      <c r="C214" s="662" t="s">
        <v>591</v>
      </c>
      <c r="D214" s="663" t="s">
        <v>2375</v>
      </c>
      <c r="E214" s="662" t="s">
        <v>6861</v>
      </c>
      <c r="F214" s="663" t="s">
        <v>6862</v>
      </c>
      <c r="G214" s="662" t="s">
        <v>4632</v>
      </c>
      <c r="H214" s="662" t="s">
        <v>4633</v>
      </c>
      <c r="I214" s="664">
        <v>749.27</v>
      </c>
      <c r="J214" s="664">
        <v>5</v>
      </c>
      <c r="K214" s="665">
        <v>3746.35</v>
      </c>
    </row>
    <row r="215" spans="1:11" ht="14.4" customHeight="1" x14ac:dyDescent="0.3">
      <c r="A215" s="660" t="s">
        <v>577</v>
      </c>
      <c r="B215" s="661" t="s">
        <v>578</v>
      </c>
      <c r="C215" s="662" t="s">
        <v>591</v>
      </c>
      <c r="D215" s="663" t="s">
        <v>2375</v>
      </c>
      <c r="E215" s="662" t="s">
        <v>6861</v>
      </c>
      <c r="F215" s="663" t="s">
        <v>6862</v>
      </c>
      <c r="G215" s="662" t="s">
        <v>4634</v>
      </c>
      <c r="H215" s="662" t="s">
        <v>4635</v>
      </c>
      <c r="I215" s="664">
        <v>713.6</v>
      </c>
      <c r="J215" s="664">
        <v>2</v>
      </c>
      <c r="K215" s="665">
        <v>1427.2</v>
      </c>
    </row>
    <row r="216" spans="1:11" ht="14.4" customHeight="1" x14ac:dyDescent="0.3">
      <c r="A216" s="660" t="s">
        <v>577</v>
      </c>
      <c r="B216" s="661" t="s">
        <v>578</v>
      </c>
      <c r="C216" s="662" t="s">
        <v>591</v>
      </c>
      <c r="D216" s="663" t="s">
        <v>2375</v>
      </c>
      <c r="E216" s="662" t="s">
        <v>6861</v>
      </c>
      <c r="F216" s="663" t="s">
        <v>6862</v>
      </c>
      <c r="G216" s="662" t="s">
        <v>4636</v>
      </c>
      <c r="H216" s="662" t="s">
        <v>4637</v>
      </c>
      <c r="I216" s="664">
        <v>927.67</v>
      </c>
      <c r="J216" s="664">
        <v>3</v>
      </c>
      <c r="K216" s="665">
        <v>2783.01</v>
      </c>
    </row>
    <row r="217" spans="1:11" ht="14.4" customHeight="1" x14ac:dyDescent="0.3">
      <c r="A217" s="660" t="s">
        <v>577</v>
      </c>
      <c r="B217" s="661" t="s">
        <v>578</v>
      </c>
      <c r="C217" s="662" t="s">
        <v>591</v>
      </c>
      <c r="D217" s="663" t="s">
        <v>2375</v>
      </c>
      <c r="E217" s="662" t="s">
        <v>6863</v>
      </c>
      <c r="F217" s="663" t="s">
        <v>6864</v>
      </c>
      <c r="G217" s="662" t="s">
        <v>4638</v>
      </c>
      <c r="H217" s="662" t="s">
        <v>4639</v>
      </c>
      <c r="I217" s="664">
        <v>2.8200000000000003</v>
      </c>
      <c r="J217" s="664">
        <v>150</v>
      </c>
      <c r="K217" s="665">
        <v>419.5</v>
      </c>
    </row>
    <row r="218" spans="1:11" ht="14.4" customHeight="1" x14ac:dyDescent="0.3">
      <c r="A218" s="660" t="s">
        <v>577</v>
      </c>
      <c r="B218" s="661" t="s">
        <v>578</v>
      </c>
      <c r="C218" s="662" t="s">
        <v>591</v>
      </c>
      <c r="D218" s="663" t="s">
        <v>2375</v>
      </c>
      <c r="E218" s="662" t="s">
        <v>6863</v>
      </c>
      <c r="F218" s="663" t="s">
        <v>6864</v>
      </c>
      <c r="G218" s="662" t="s">
        <v>4436</v>
      </c>
      <c r="H218" s="662" t="s">
        <v>4437</v>
      </c>
      <c r="I218" s="664">
        <v>11.146666666666667</v>
      </c>
      <c r="J218" s="664">
        <v>300</v>
      </c>
      <c r="K218" s="665">
        <v>3344</v>
      </c>
    </row>
    <row r="219" spans="1:11" ht="14.4" customHeight="1" x14ac:dyDescent="0.3">
      <c r="A219" s="660" t="s">
        <v>577</v>
      </c>
      <c r="B219" s="661" t="s">
        <v>578</v>
      </c>
      <c r="C219" s="662" t="s">
        <v>591</v>
      </c>
      <c r="D219" s="663" t="s">
        <v>2375</v>
      </c>
      <c r="E219" s="662" t="s">
        <v>6863</v>
      </c>
      <c r="F219" s="663" t="s">
        <v>6864</v>
      </c>
      <c r="G219" s="662" t="s">
        <v>4640</v>
      </c>
      <c r="H219" s="662" t="s">
        <v>4641</v>
      </c>
      <c r="I219" s="664">
        <v>7.42</v>
      </c>
      <c r="J219" s="664">
        <v>30</v>
      </c>
      <c r="K219" s="665">
        <v>222.6</v>
      </c>
    </row>
    <row r="220" spans="1:11" ht="14.4" customHeight="1" x14ac:dyDescent="0.3">
      <c r="A220" s="660" t="s">
        <v>577</v>
      </c>
      <c r="B220" s="661" t="s">
        <v>578</v>
      </c>
      <c r="C220" s="662" t="s">
        <v>591</v>
      </c>
      <c r="D220" s="663" t="s">
        <v>2375</v>
      </c>
      <c r="E220" s="662" t="s">
        <v>6863</v>
      </c>
      <c r="F220" s="663" t="s">
        <v>6864</v>
      </c>
      <c r="G220" s="662" t="s">
        <v>4438</v>
      </c>
      <c r="H220" s="662" t="s">
        <v>4439</v>
      </c>
      <c r="I220" s="664">
        <v>1.012</v>
      </c>
      <c r="J220" s="664">
        <v>5300</v>
      </c>
      <c r="K220" s="665">
        <v>5326</v>
      </c>
    </row>
    <row r="221" spans="1:11" ht="14.4" customHeight="1" x14ac:dyDescent="0.3">
      <c r="A221" s="660" t="s">
        <v>577</v>
      </c>
      <c r="B221" s="661" t="s">
        <v>578</v>
      </c>
      <c r="C221" s="662" t="s">
        <v>591</v>
      </c>
      <c r="D221" s="663" t="s">
        <v>2375</v>
      </c>
      <c r="E221" s="662" t="s">
        <v>6863</v>
      </c>
      <c r="F221" s="663" t="s">
        <v>6864</v>
      </c>
      <c r="G221" s="662" t="s">
        <v>4440</v>
      </c>
      <c r="H221" s="662" t="s">
        <v>4441</v>
      </c>
      <c r="I221" s="664">
        <v>1.5057142857142856</v>
      </c>
      <c r="J221" s="664">
        <v>2400</v>
      </c>
      <c r="K221" s="665">
        <v>3616</v>
      </c>
    </row>
    <row r="222" spans="1:11" ht="14.4" customHeight="1" x14ac:dyDescent="0.3">
      <c r="A222" s="660" t="s">
        <v>577</v>
      </c>
      <c r="B222" s="661" t="s">
        <v>578</v>
      </c>
      <c r="C222" s="662" t="s">
        <v>591</v>
      </c>
      <c r="D222" s="663" t="s">
        <v>2375</v>
      </c>
      <c r="E222" s="662" t="s">
        <v>6863</v>
      </c>
      <c r="F222" s="663" t="s">
        <v>6864</v>
      </c>
      <c r="G222" s="662" t="s">
        <v>4442</v>
      </c>
      <c r="H222" s="662" t="s">
        <v>4443</v>
      </c>
      <c r="I222" s="664">
        <v>0.43999999999999995</v>
      </c>
      <c r="J222" s="664">
        <v>700</v>
      </c>
      <c r="K222" s="665">
        <v>308</v>
      </c>
    </row>
    <row r="223" spans="1:11" ht="14.4" customHeight="1" x14ac:dyDescent="0.3">
      <c r="A223" s="660" t="s">
        <v>577</v>
      </c>
      <c r="B223" s="661" t="s">
        <v>578</v>
      </c>
      <c r="C223" s="662" t="s">
        <v>591</v>
      </c>
      <c r="D223" s="663" t="s">
        <v>2375</v>
      </c>
      <c r="E223" s="662" t="s">
        <v>6863</v>
      </c>
      <c r="F223" s="663" t="s">
        <v>6864</v>
      </c>
      <c r="G223" s="662" t="s">
        <v>4444</v>
      </c>
      <c r="H223" s="662" t="s">
        <v>4445</v>
      </c>
      <c r="I223" s="664">
        <v>0.62285714285714278</v>
      </c>
      <c r="J223" s="664">
        <v>700</v>
      </c>
      <c r="K223" s="665">
        <v>436</v>
      </c>
    </row>
    <row r="224" spans="1:11" ht="14.4" customHeight="1" x14ac:dyDescent="0.3">
      <c r="A224" s="660" t="s">
        <v>577</v>
      </c>
      <c r="B224" s="661" t="s">
        <v>578</v>
      </c>
      <c r="C224" s="662" t="s">
        <v>591</v>
      </c>
      <c r="D224" s="663" t="s">
        <v>2375</v>
      </c>
      <c r="E224" s="662" t="s">
        <v>6863</v>
      </c>
      <c r="F224" s="663" t="s">
        <v>6864</v>
      </c>
      <c r="G224" s="662" t="s">
        <v>4448</v>
      </c>
      <c r="H224" s="662" t="s">
        <v>4449</v>
      </c>
      <c r="I224" s="664">
        <v>5.33</v>
      </c>
      <c r="J224" s="664">
        <v>100</v>
      </c>
      <c r="K224" s="665">
        <v>533</v>
      </c>
    </row>
    <row r="225" spans="1:11" ht="14.4" customHeight="1" x14ac:dyDescent="0.3">
      <c r="A225" s="660" t="s">
        <v>577</v>
      </c>
      <c r="B225" s="661" t="s">
        <v>578</v>
      </c>
      <c r="C225" s="662" t="s">
        <v>591</v>
      </c>
      <c r="D225" s="663" t="s">
        <v>2375</v>
      </c>
      <c r="E225" s="662" t="s">
        <v>6863</v>
      </c>
      <c r="F225" s="663" t="s">
        <v>6864</v>
      </c>
      <c r="G225" s="662" t="s">
        <v>4450</v>
      </c>
      <c r="H225" s="662" t="s">
        <v>4451</v>
      </c>
      <c r="I225" s="664">
        <v>2.36</v>
      </c>
      <c r="J225" s="664">
        <v>150</v>
      </c>
      <c r="K225" s="665">
        <v>354</v>
      </c>
    </row>
    <row r="226" spans="1:11" ht="14.4" customHeight="1" x14ac:dyDescent="0.3">
      <c r="A226" s="660" t="s">
        <v>577</v>
      </c>
      <c r="B226" s="661" t="s">
        <v>578</v>
      </c>
      <c r="C226" s="662" t="s">
        <v>591</v>
      </c>
      <c r="D226" s="663" t="s">
        <v>2375</v>
      </c>
      <c r="E226" s="662" t="s">
        <v>6863</v>
      </c>
      <c r="F226" s="663" t="s">
        <v>6864</v>
      </c>
      <c r="G226" s="662" t="s">
        <v>4453</v>
      </c>
      <c r="H226" s="662" t="s">
        <v>4454</v>
      </c>
      <c r="I226" s="664">
        <v>5.5644444444444439</v>
      </c>
      <c r="J226" s="664">
        <v>200</v>
      </c>
      <c r="K226" s="665">
        <v>1113.2</v>
      </c>
    </row>
    <row r="227" spans="1:11" ht="14.4" customHeight="1" x14ac:dyDescent="0.3">
      <c r="A227" s="660" t="s">
        <v>577</v>
      </c>
      <c r="B227" s="661" t="s">
        <v>578</v>
      </c>
      <c r="C227" s="662" t="s">
        <v>591</v>
      </c>
      <c r="D227" s="663" t="s">
        <v>2375</v>
      </c>
      <c r="E227" s="662" t="s">
        <v>6863</v>
      </c>
      <c r="F227" s="663" t="s">
        <v>6864</v>
      </c>
      <c r="G227" s="662" t="s">
        <v>4457</v>
      </c>
      <c r="H227" s="662" t="s">
        <v>4458</v>
      </c>
      <c r="I227" s="664">
        <v>1.8033333333333335</v>
      </c>
      <c r="J227" s="664">
        <v>150</v>
      </c>
      <c r="K227" s="665">
        <v>270.5</v>
      </c>
    </row>
    <row r="228" spans="1:11" ht="14.4" customHeight="1" x14ac:dyDescent="0.3">
      <c r="A228" s="660" t="s">
        <v>577</v>
      </c>
      <c r="B228" s="661" t="s">
        <v>578</v>
      </c>
      <c r="C228" s="662" t="s">
        <v>591</v>
      </c>
      <c r="D228" s="663" t="s">
        <v>2375</v>
      </c>
      <c r="E228" s="662" t="s">
        <v>6863</v>
      </c>
      <c r="F228" s="663" t="s">
        <v>6864</v>
      </c>
      <c r="G228" s="662" t="s">
        <v>4642</v>
      </c>
      <c r="H228" s="662" t="s">
        <v>4643</v>
      </c>
      <c r="I228" s="664">
        <v>2.3740000000000001</v>
      </c>
      <c r="J228" s="664">
        <v>250</v>
      </c>
      <c r="K228" s="665">
        <v>593.5</v>
      </c>
    </row>
    <row r="229" spans="1:11" ht="14.4" customHeight="1" x14ac:dyDescent="0.3">
      <c r="A229" s="660" t="s">
        <v>577</v>
      </c>
      <c r="B229" s="661" t="s">
        <v>578</v>
      </c>
      <c r="C229" s="662" t="s">
        <v>591</v>
      </c>
      <c r="D229" s="663" t="s">
        <v>2375</v>
      </c>
      <c r="E229" s="662" t="s">
        <v>6863</v>
      </c>
      <c r="F229" s="663" t="s">
        <v>6864</v>
      </c>
      <c r="G229" s="662" t="s">
        <v>4459</v>
      </c>
      <c r="H229" s="662" t="s">
        <v>4460</v>
      </c>
      <c r="I229" s="664">
        <v>1.8275000000000001</v>
      </c>
      <c r="J229" s="664">
        <v>200</v>
      </c>
      <c r="K229" s="665">
        <v>365.5</v>
      </c>
    </row>
    <row r="230" spans="1:11" ht="14.4" customHeight="1" x14ac:dyDescent="0.3">
      <c r="A230" s="660" t="s">
        <v>577</v>
      </c>
      <c r="B230" s="661" t="s">
        <v>578</v>
      </c>
      <c r="C230" s="662" t="s">
        <v>591</v>
      </c>
      <c r="D230" s="663" t="s">
        <v>2375</v>
      </c>
      <c r="E230" s="662" t="s">
        <v>6863</v>
      </c>
      <c r="F230" s="663" t="s">
        <v>6864</v>
      </c>
      <c r="G230" s="662" t="s">
        <v>4461</v>
      </c>
      <c r="H230" s="662" t="s">
        <v>4462</v>
      </c>
      <c r="I230" s="664">
        <v>1.8</v>
      </c>
      <c r="J230" s="664">
        <v>50</v>
      </c>
      <c r="K230" s="665">
        <v>90</v>
      </c>
    </row>
    <row r="231" spans="1:11" ht="14.4" customHeight="1" x14ac:dyDescent="0.3">
      <c r="A231" s="660" t="s">
        <v>577</v>
      </c>
      <c r="B231" s="661" t="s">
        <v>578</v>
      </c>
      <c r="C231" s="662" t="s">
        <v>591</v>
      </c>
      <c r="D231" s="663" t="s">
        <v>2375</v>
      </c>
      <c r="E231" s="662" t="s">
        <v>6863</v>
      </c>
      <c r="F231" s="663" t="s">
        <v>6864</v>
      </c>
      <c r="G231" s="662" t="s">
        <v>4644</v>
      </c>
      <c r="H231" s="662" t="s">
        <v>4645</v>
      </c>
      <c r="I231" s="664">
        <v>2.9200000000000004</v>
      </c>
      <c r="J231" s="664">
        <v>250</v>
      </c>
      <c r="K231" s="665">
        <v>730</v>
      </c>
    </row>
    <row r="232" spans="1:11" ht="14.4" customHeight="1" x14ac:dyDescent="0.3">
      <c r="A232" s="660" t="s">
        <v>577</v>
      </c>
      <c r="B232" s="661" t="s">
        <v>578</v>
      </c>
      <c r="C232" s="662" t="s">
        <v>591</v>
      </c>
      <c r="D232" s="663" t="s">
        <v>2375</v>
      </c>
      <c r="E232" s="662" t="s">
        <v>6863</v>
      </c>
      <c r="F232" s="663" t="s">
        <v>6864</v>
      </c>
      <c r="G232" s="662" t="s">
        <v>4463</v>
      </c>
      <c r="H232" s="662" t="s">
        <v>4464</v>
      </c>
      <c r="I232" s="664">
        <v>1.77</v>
      </c>
      <c r="J232" s="664">
        <v>50</v>
      </c>
      <c r="K232" s="665">
        <v>88.5</v>
      </c>
    </row>
    <row r="233" spans="1:11" ht="14.4" customHeight="1" x14ac:dyDescent="0.3">
      <c r="A233" s="660" t="s">
        <v>577</v>
      </c>
      <c r="B233" s="661" t="s">
        <v>578</v>
      </c>
      <c r="C233" s="662" t="s">
        <v>591</v>
      </c>
      <c r="D233" s="663" t="s">
        <v>2375</v>
      </c>
      <c r="E233" s="662" t="s">
        <v>6863</v>
      </c>
      <c r="F233" s="663" t="s">
        <v>6864</v>
      </c>
      <c r="G233" s="662" t="s">
        <v>4467</v>
      </c>
      <c r="H233" s="662" t="s">
        <v>4468</v>
      </c>
      <c r="I233" s="664">
        <v>1.5555555555555553E-2</v>
      </c>
      <c r="J233" s="664">
        <v>600</v>
      </c>
      <c r="K233" s="665">
        <v>9.5</v>
      </c>
    </row>
    <row r="234" spans="1:11" ht="14.4" customHeight="1" x14ac:dyDescent="0.3">
      <c r="A234" s="660" t="s">
        <v>577</v>
      </c>
      <c r="B234" s="661" t="s">
        <v>578</v>
      </c>
      <c r="C234" s="662" t="s">
        <v>591</v>
      </c>
      <c r="D234" s="663" t="s">
        <v>2375</v>
      </c>
      <c r="E234" s="662" t="s">
        <v>6863</v>
      </c>
      <c r="F234" s="663" t="s">
        <v>6864</v>
      </c>
      <c r="G234" s="662" t="s">
        <v>4469</v>
      </c>
      <c r="H234" s="662" t="s">
        <v>4470</v>
      </c>
      <c r="I234" s="664">
        <v>2.0660000000000003</v>
      </c>
      <c r="J234" s="664">
        <v>250</v>
      </c>
      <c r="K234" s="665">
        <v>516.5</v>
      </c>
    </row>
    <row r="235" spans="1:11" ht="14.4" customHeight="1" x14ac:dyDescent="0.3">
      <c r="A235" s="660" t="s">
        <v>577</v>
      </c>
      <c r="B235" s="661" t="s">
        <v>578</v>
      </c>
      <c r="C235" s="662" t="s">
        <v>591</v>
      </c>
      <c r="D235" s="663" t="s">
        <v>2375</v>
      </c>
      <c r="E235" s="662" t="s">
        <v>6863</v>
      </c>
      <c r="F235" s="663" t="s">
        <v>6864</v>
      </c>
      <c r="G235" s="662" t="s">
        <v>4471</v>
      </c>
      <c r="H235" s="662" t="s">
        <v>4472</v>
      </c>
      <c r="I235" s="664">
        <v>2.4075000000000002</v>
      </c>
      <c r="J235" s="664">
        <v>200</v>
      </c>
      <c r="K235" s="665">
        <v>481.5</v>
      </c>
    </row>
    <row r="236" spans="1:11" ht="14.4" customHeight="1" x14ac:dyDescent="0.3">
      <c r="A236" s="660" t="s">
        <v>577</v>
      </c>
      <c r="B236" s="661" t="s">
        <v>578</v>
      </c>
      <c r="C236" s="662" t="s">
        <v>591</v>
      </c>
      <c r="D236" s="663" t="s">
        <v>2375</v>
      </c>
      <c r="E236" s="662" t="s">
        <v>6863</v>
      </c>
      <c r="F236" s="663" t="s">
        <v>6864</v>
      </c>
      <c r="G236" s="662" t="s">
        <v>4473</v>
      </c>
      <c r="H236" s="662" t="s">
        <v>4474</v>
      </c>
      <c r="I236" s="664">
        <v>2.1800000000000002</v>
      </c>
      <c r="J236" s="664">
        <v>120</v>
      </c>
      <c r="K236" s="665">
        <v>261.60000000000002</v>
      </c>
    </row>
    <row r="237" spans="1:11" ht="14.4" customHeight="1" x14ac:dyDescent="0.3">
      <c r="A237" s="660" t="s">
        <v>577</v>
      </c>
      <c r="B237" s="661" t="s">
        <v>578</v>
      </c>
      <c r="C237" s="662" t="s">
        <v>591</v>
      </c>
      <c r="D237" s="663" t="s">
        <v>2375</v>
      </c>
      <c r="E237" s="662" t="s">
        <v>6863</v>
      </c>
      <c r="F237" s="663" t="s">
        <v>6864</v>
      </c>
      <c r="G237" s="662" t="s">
        <v>4475</v>
      </c>
      <c r="H237" s="662" t="s">
        <v>4476</v>
      </c>
      <c r="I237" s="664">
        <v>2.855</v>
      </c>
      <c r="J237" s="664">
        <v>500</v>
      </c>
      <c r="K237" s="665">
        <v>1427</v>
      </c>
    </row>
    <row r="238" spans="1:11" ht="14.4" customHeight="1" x14ac:dyDescent="0.3">
      <c r="A238" s="660" t="s">
        <v>577</v>
      </c>
      <c r="B238" s="661" t="s">
        <v>578</v>
      </c>
      <c r="C238" s="662" t="s">
        <v>591</v>
      </c>
      <c r="D238" s="663" t="s">
        <v>2375</v>
      </c>
      <c r="E238" s="662" t="s">
        <v>6863</v>
      </c>
      <c r="F238" s="663" t="s">
        <v>6864</v>
      </c>
      <c r="G238" s="662" t="s">
        <v>4477</v>
      </c>
      <c r="H238" s="662" t="s">
        <v>4478</v>
      </c>
      <c r="I238" s="664">
        <v>5.8149999999999995</v>
      </c>
      <c r="J238" s="664">
        <v>15</v>
      </c>
      <c r="K238" s="665">
        <v>88.4</v>
      </c>
    </row>
    <row r="239" spans="1:11" ht="14.4" customHeight="1" x14ac:dyDescent="0.3">
      <c r="A239" s="660" t="s">
        <v>577</v>
      </c>
      <c r="B239" s="661" t="s">
        <v>578</v>
      </c>
      <c r="C239" s="662" t="s">
        <v>591</v>
      </c>
      <c r="D239" s="663" t="s">
        <v>2375</v>
      </c>
      <c r="E239" s="662" t="s">
        <v>6863</v>
      </c>
      <c r="F239" s="663" t="s">
        <v>6864</v>
      </c>
      <c r="G239" s="662" t="s">
        <v>4481</v>
      </c>
      <c r="H239" s="662" t="s">
        <v>4482</v>
      </c>
      <c r="I239" s="664">
        <v>5.1320000000000006</v>
      </c>
      <c r="J239" s="664">
        <v>690</v>
      </c>
      <c r="K239" s="665">
        <v>3541.2999999999997</v>
      </c>
    </row>
    <row r="240" spans="1:11" ht="14.4" customHeight="1" x14ac:dyDescent="0.3">
      <c r="A240" s="660" t="s">
        <v>577</v>
      </c>
      <c r="B240" s="661" t="s">
        <v>578</v>
      </c>
      <c r="C240" s="662" t="s">
        <v>591</v>
      </c>
      <c r="D240" s="663" t="s">
        <v>2375</v>
      </c>
      <c r="E240" s="662" t="s">
        <v>6863</v>
      </c>
      <c r="F240" s="663" t="s">
        <v>6864</v>
      </c>
      <c r="G240" s="662" t="s">
        <v>4646</v>
      </c>
      <c r="H240" s="662" t="s">
        <v>4647</v>
      </c>
      <c r="I240" s="664">
        <v>123.4</v>
      </c>
      <c r="J240" s="664">
        <v>1</v>
      </c>
      <c r="K240" s="665">
        <v>123.4</v>
      </c>
    </row>
    <row r="241" spans="1:11" ht="14.4" customHeight="1" x14ac:dyDescent="0.3">
      <c r="A241" s="660" t="s">
        <v>577</v>
      </c>
      <c r="B241" s="661" t="s">
        <v>578</v>
      </c>
      <c r="C241" s="662" t="s">
        <v>591</v>
      </c>
      <c r="D241" s="663" t="s">
        <v>2375</v>
      </c>
      <c r="E241" s="662" t="s">
        <v>6863</v>
      </c>
      <c r="F241" s="663" t="s">
        <v>6864</v>
      </c>
      <c r="G241" s="662" t="s">
        <v>4648</v>
      </c>
      <c r="H241" s="662" t="s">
        <v>4649</v>
      </c>
      <c r="I241" s="664">
        <v>138.01</v>
      </c>
      <c r="J241" s="664">
        <v>10</v>
      </c>
      <c r="K241" s="665">
        <v>1380.1</v>
      </c>
    </row>
    <row r="242" spans="1:11" ht="14.4" customHeight="1" x14ac:dyDescent="0.3">
      <c r="A242" s="660" t="s">
        <v>577</v>
      </c>
      <c r="B242" s="661" t="s">
        <v>578</v>
      </c>
      <c r="C242" s="662" t="s">
        <v>591</v>
      </c>
      <c r="D242" s="663" t="s">
        <v>2375</v>
      </c>
      <c r="E242" s="662" t="s">
        <v>6863</v>
      </c>
      <c r="F242" s="663" t="s">
        <v>6864</v>
      </c>
      <c r="G242" s="662" t="s">
        <v>4648</v>
      </c>
      <c r="H242" s="662" t="s">
        <v>4650</v>
      </c>
      <c r="I242" s="664">
        <v>138.01</v>
      </c>
      <c r="J242" s="664">
        <v>5</v>
      </c>
      <c r="K242" s="665">
        <v>690.06</v>
      </c>
    </row>
    <row r="243" spans="1:11" ht="14.4" customHeight="1" x14ac:dyDescent="0.3">
      <c r="A243" s="660" t="s">
        <v>577</v>
      </c>
      <c r="B243" s="661" t="s">
        <v>578</v>
      </c>
      <c r="C243" s="662" t="s">
        <v>591</v>
      </c>
      <c r="D243" s="663" t="s">
        <v>2375</v>
      </c>
      <c r="E243" s="662" t="s">
        <v>6863</v>
      </c>
      <c r="F243" s="663" t="s">
        <v>6864</v>
      </c>
      <c r="G243" s="662" t="s">
        <v>4583</v>
      </c>
      <c r="H243" s="662" t="s">
        <v>4584</v>
      </c>
      <c r="I243" s="664">
        <v>17.98</v>
      </c>
      <c r="J243" s="664">
        <v>50</v>
      </c>
      <c r="K243" s="665">
        <v>899</v>
      </c>
    </row>
    <row r="244" spans="1:11" ht="14.4" customHeight="1" x14ac:dyDescent="0.3">
      <c r="A244" s="660" t="s">
        <v>577</v>
      </c>
      <c r="B244" s="661" t="s">
        <v>578</v>
      </c>
      <c r="C244" s="662" t="s">
        <v>591</v>
      </c>
      <c r="D244" s="663" t="s">
        <v>2375</v>
      </c>
      <c r="E244" s="662" t="s">
        <v>6863</v>
      </c>
      <c r="F244" s="663" t="s">
        <v>6864</v>
      </c>
      <c r="G244" s="662" t="s">
        <v>4483</v>
      </c>
      <c r="H244" s="662" t="s">
        <v>4484</v>
      </c>
      <c r="I244" s="664">
        <v>17.98</v>
      </c>
      <c r="J244" s="664">
        <v>200</v>
      </c>
      <c r="K244" s="665">
        <v>3596</v>
      </c>
    </row>
    <row r="245" spans="1:11" ht="14.4" customHeight="1" x14ac:dyDescent="0.3">
      <c r="A245" s="660" t="s">
        <v>577</v>
      </c>
      <c r="B245" s="661" t="s">
        <v>578</v>
      </c>
      <c r="C245" s="662" t="s">
        <v>591</v>
      </c>
      <c r="D245" s="663" t="s">
        <v>2375</v>
      </c>
      <c r="E245" s="662" t="s">
        <v>6863</v>
      </c>
      <c r="F245" s="663" t="s">
        <v>6864</v>
      </c>
      <c r="G245" s="662" t="s">
        <v>4487</v>
      </c>
      <c r="H245" s="662" t="s">
        <v>4488</v>
      </c>
      <c r="I245" s="664">
        <v>15.001999999999999</v>
      </c>
      <c r="J245" s="664">
        <v>50</v>
      </c>
      <c r="K245" s="665">
        <v>750.1</v>
      </c>
    </row>
    <row r="246" spans="1:11" ht="14.4" customHeight="1" x14ac:dyDescent="0.3">
      <c r="A246" s="660" t="s">
        <v>577</v>
      </c>
      <c r="B246" s="661" t="s">
        <v>578</v>
      </c>
      <c r="C246" s="662" t="s">
        <v>591</v>
      </c>
      <c r="D246" s="663" t="s">
        <v>2375</v>
      </c>
      <c r="E246" s="662" t="s">
        <v>6863</v>
      </c>
      <c r="F246" s="663" t="s">
        <v>6864</v>
      </c>
      <c r="G246" s="662" t="s">
        <v>4489</v>
      </c>
      <c r="H246" s="662" t="s">
        <v>4490</v>
      </c>
      <c r="I246" s="664">
        <v>12.105714285714285</v>
      </c>
      <c r="J246" s="664">
        <v>125</v>
      </c>
      <c r="K246" s="665">
        <v>1513.25</v>
      </c>
    </row>
    <row r="247" spans="1:11" ht="14.4" customHeight="1" x14ac:dyDescent="0.3">
      <c r="A247" s="660" t="s">
        <v>577</v>
      </c>
      <c r="B247" s="661" t="s">
        <v>578</v>
      </c>
      <c r="C247" s="662" t="s">
        <v>591</v>
      </c>
      <c r="D247" s="663" t="s">
        <v>2375</v>
      </c>
      <c r="E247" s="662" t="s">
        <v>6863</v>
      </c>
      <c r="F247" s="663" t="s">
        <v>6864</v>
      </c>
      <c r="G247" s="662" t="s">
        <v>4651</v>
      </c>
      <c r="H247" s="662" t="s">
        <v>4652</v>
      </c>
      <c r="I247" s="664">
        <v>25.54</v>
      </c>
      <c r="J247" s="664">
        <v>20</v>
      </c>
      <c r="K247" s="665">
        <v>510.8</v>
      </c>
    </row>
    <row r="248" spans="1:11" ht="14.4" customHeight="1" x14ac:dyDescent="0.3">
      <c r="A248" s="660" t="s">
        <v>577</v>
      </c>
      <c r="B248" s="661" t="s">
        <v>578</v>
      </c>
      <c r="C248" s="662" t="s">
        <v>591</v>
      </c>
      <c r="D248" s="663" t="s">
        <v>2375</v>
      </c>
      <c r="E248" s="662" t="s">
        <v>6863</v>
      </c>
      <c r="F248" s="663" t="s">
        <v>6864</v>
      </c>
      <c r="G248" s="662" t="s">
        <v>4491</v>
      </c>
      <c r="H248" s="662" t="s">
        <v>4492</v>
      </c>
      <c r="I248" s="664">
        <v>2.84</v>
      </c>
      <c r="J248" s="664">
        <v>50</v>
      </c>
      <c r="K248" s="665">
        <v>142</v>
      </c>
    </row>
    <row r="249" spans="1:11" ht="14.4" customHeight="1" x14ac:dyDescent="0.3">
      <c r="A249" s="660" t="s">
        <v>577</v>
      </c>
      <c r="B249" s="661" t="s">
        <v>578</v>
      </c>
      <c r="C249" s="662" t="s">
        <v>591</v>
      </c>
      <c r="D249" s="663" t="s">
        <v>2375</v>
      </c>
      <c r="E249" s="662" t="s">
        <v>6863</v>
      </c>
      <c r="F249" s="663" t="s">
        <v>6864</v>
      </c>
      <c r="G249" s="662" t="s">
        <v>4491</v>
      </c>
      <c r="H249" s="662" t="s">
        <v>4493</v>
      </c>
      <c r="I249" s="664">
        <v>2.5499999999999998</v>
      </c>
      <c r="J249" s="664">
        <v>50</v>
      </c>
      <c r="K249" s="665">
        <v>127.5</v>
      </c>
    </row>
    <row r="250" spans="1:11" ht="14.4" customHeight="1" x14ac:dyDescent="0.3">
      <c r="A250" s="660" t="s">
        <v>577</v>
      </c>
      <c r="B250" s="661" t="s">
        <v>578</v>
      </c>
      <c r="C250" s="662" t="s">
        <v>591</v>
      </c>
      <c r="D250" s="663" t="s">
        <v>2375</v>
      </c>
      <c r="E250" s="662" t="s">
        <v>6863</v>
      </c>
      <c r="F250" s="663" t="s">
        <v>6864</v>
      </c>
      <c r="G250" s="662" t="s">
        <v>4494</v>
      </c>
      <c r="H250" s="662" t="s">
        <v>4495</v>
      </c>
      <c r="I250" s="664">
        <v>13.202500000000001</v>
      </c>
      <c r="J250" s="664">
        <v>50</v>
      </c>
      <c r="K250" s="665">
        <v>660.1</v>
      </c>
    </row>
    <row r="251" spans="1:11" ht="14.4" customHeight="1" x14ac:dyDescent="0.3">
      <c r="A251" s="660" t="s">
        <v>577</v>
      </c>
      <c r="B251" s="661" t="s">
        <v>578</v>
      </c>
      <c r="C251" s="662" t="s">
        <v>591</v>
      </c>
      <c r="D251" s="663" t="s">
        <v>2375</v>
      </c>
      <c r="E251" s="662" t="s">
        <v>6863</v>
      </c>
      <c r="F251" s="663" t="s">
        <v>6864</v>
      </c>
      <c r="G251" s="662" t="s">
        <v>4496</v>
      </c>
      <c r="H251" s="662" t="s">
        <v>4497</v>
      </c>
      <c r="I251" s="664">
        <v>13.2</v>
      </c>
      <c r="J251" s="664">
        <v>20</v>
      </c>
      <c r="K251" s="665">
        <v>264</v>
      </c>
    </row>
    <row r="252" spans="1:11" ht="14.4" customHeight="1" x14ac:dyDescent="0.3">
      <c r="A252" s="660" t="s">
        <v>577</v>
      </c>
      <c r="B252" s="661" t="s">
        <v>578</v>
      </c>
      <c r="C252" s="662" t="s">
        <v>591</v>
      </c>
      <c r="D252" s="663" t="s">
        <v>2375</v>
      </c>
      <c r="E252" s="662" t="s">
        <v>6863</v>
      </c>
      <c r="F252" s="663" t="s">
        <v>6864</v>
      </c>
      <c r="G252" s="662" t="s">
        <v>4498</v>
      </c>
      <c r="H252" s="662" t="s">
        <v>4499</v>
      </c>
      <c r="I252" s="664">
        <v>13.202000000000002</v>
      </c>
      <c r="J252" s="664">
        <v>50</v>
      </c>
      <c r="K252" s="665">
        <v>660.1</v>
      </c>
    </row>
    <row r="253" spans="1:11" ht="14.4" customHeight="1" x14ac:dyDescent="0.3">
      <c r="A253" s="660" t="s">
        <v>577</v>
      </c>
      <c r="B253" s="661" t="s">
        <v>578</v>
      </c>
      <c r="C253" s="662" t="s">
        <v>591</v>
      </c>
      <c r="D253" s="663" t="s">
        <v>2375</v>
      </c>
      <c r="E253" s="662" t="s">
        <v>6863</v>
      </c>
      <c r="F253" s="663" t="s">
        <v>6864</v>
      </c>
      <c r="G253" s="662" t="s">
        <v>4500</v>
      </c>
      <c r="H253" s="662" t="s">
        <v>4501</v>
      </c>
      <c r="I253" s="664">
        <v>19.684999999999999</v>
      </c>
      <c r="J253" s="664">
        <v>270</v>
      </c>
      <c r="K253" s="665">
        <v>5273.4</v>
      </c>
    </row>
    <row r="254" spans="1:11" ht="14.4" customHeight="1" x14ac:dyDescent="0.3">
      <c r="A254" s="660" t="s">
        <v>577</v>
      </c>
      <c r="B254" s="661" t="s">
        <v>578</v>
      </c>
      <c r="C254" s="662" t="s">
        <v>591</v>
      </c>
      <c r="D254" s="663" t="s">
        <v>2375</v>
      </c>
      <c r="E254" s="662" t="s">
        <v>6863</v>
      </c>
      <c r="F254" s="663" t="s">
        <v>6864</v>
      </c>
      <c r="G254" s="662" t="s">
        <v>4502</v>
      </c>
      <c r="H254" s="662" t="s">
        <v>4503</v>
      </c>
      <c r="I254" s="664">
        <v>21.24</v>
      </c>
      <c r="J254" s="664">
        <v>30</v>
      </c>
      <c r="K254" s="665">
        <v>637.20000000000005</v>
      </c>
    </row>
    <row r="255" spans="1:11" ht="14.4" customHeight="1" x14ac:dyDescent="0.3">
      <c r="A255" s="660" t="s">
        <v>577</v>
      </c>
      <c r="B255" s="661" t="s">
        <v>578</v>
      </c>
      <c r="C255" s="662" t="s">
        <v>591</v>
      </c>
      <c r="D255" s="663" t="s">
        <v>2375</v>
      </c>
      <c r="E255" s="662" t="s">
        <v>6863</v>
      </c>
      <c r="F255" s="663" t="s">
        <v>6864</v>
      </c>
      <c r="G255" s="662" t="s">
        <v>4653</v>
      </c>
      <c r="H255" s="662" t="s">
        <v>4654</v>
      </c>
      <c r="I255" s="664">
        <v>4.03</v>
      </c>
      <c r="J255" s="664">
        <v>40</v>
      </c>
      <c r="K255" s="665">
        <v>161.19999999999999</v>
      </c>
    </row>
    <row r="256" spans="1:11" ht="14.4" customHeight="1" x14ac:dyDescent="0.3">
      <c r="A256" s="660" t="s">
        <v>577</v>
      </c>
      <c r="B256" s="661" t="s">
        <v>578</v>
      </c>
      <c r="C256" s="662" t="s">
        <v>591</v>
      </c>
      <c r="D256" s="663" t="s">
        <v>2375</v>
      </c>
      <c r="E256" s="662" t="s">
        <v>6863</v>
      </c>
      <c r="F256" s="663" t="s">
        <v>6864</v>
      </c>
      <c r="G256" s="662" t="s">
        <v>4506</v>
      </c>
      <c r="H256" s="662" t="s">
        <v>4507</v>
      </c>
      <c r="I256" s="664">
        <v>2.88</v>
      </c>
      <c r="J256" s="664">
        <v>50</v>
      </c>
      <c r="K256" s="665">
        <v>144</v>
      </c>
    </row>
    <row r="257" spans="1:11" ht="14.4" customHeight="1" x14ac:dyDescent="0.3">
      <c r="A257" s="660" t="s">
        <v>577</v>
      </c>
      <c r="B257" s="661" t="s">
        <v>578</v>
      </c>
      <c r="C257" s="662" t="s">
        <v>591</v>
      </c>
      <c r="D257" s="663" t="s">
        <v>2375</v>
      </c>
      <c r="E257" s="662" t="s">
        <v>6863</v>
      </c>
      <c r="F257" s="663" t="s">
        <v>6864</v>
      </c>
      <c r="G257" s="662" t="s">
        <v>4506</v>
      </c>
      <c r="H257" s="662" t="s">
        <v>4508</v>
      </c>
      <c r="I257" s="664">
        <v>2.91</v>
      </c>
      <c r="J257" s="664">
        <v>35</v>
      </c>
      <c r="K257" s="665">
        <v>101.84</v>
      </c>
    </row>
    <row r="258" spans="1:11" ht="14.4" customHeight="1" x14ac:dyDescent="0.3">
      <c r="A258" s="660" t="s">
        <v>577</v>
      </c>
      <c r="B258" s="661" t="s">
        <v>578</v>
      </c>
      <c r="C258" s="662" t="s">
        <v>591</v>
      </c>
      <c r="D258" s="663" t="s">
        <v>2375</v>
      </c>
      <c r="E258" s="662" t="s">
        <v>6863</v>
      </c>
      <c r="F258" s="663" t="s">
        <v>6864</v>
      </c>
      <c r="G258" s="662" t="s">
        <v>4509</v>
      </c>
      <c r="H258" s="662" t="s">
        <v>4510</v>
      </c>
      <c r="I258" s="664">
        <v>9.6</v>
      </c>
      <c r="J258" s="664">
        <v>500</v>
      </c>
      <c r="K258" s="665">
        <v>4800</v>
      </c>
    </row>
    <row r="259" spans="1:11" ht="14.4" customHeight="1" x14ac:dyDescent="0.3">
      <c r="A259" s="660" t="s">
        <v>577</v>
      </c>
      <c r="B259" s="661" t="s">
        <v>578</v>
      </c>
      <c r="C259" s="662" t="s">
        <v>591</v>
      </c>
      <c r="D259" s="663" t="s">
        <v>2375</v>
      </c>
      <c r="E259" s="662" t="s">
        <v>6863</v>
      </c>
      <c r="F259" s="663" t="s">
        <v>6864</v>
      </c>
      <c r="G259" s="662" t="s">
        <v>4509</v>
      </c>
      <c r="H259" s="662" t="s">
        <v>4511</v>
      </c>
      <c r="I259" s="664">
        <v>9.5949999999999989</v>
      </c>
      <c r="J259" s="664">
        <v>300</v>
      </c>
      <c r="K259" s="665">
        <v>2879</v>
      </c>
    </row>
    <row r="260" spans="1:11" ht="14.4" customHeight="1" x14ac:dyDescent="0.3">
      <c r="A260" s="660" t="s">
        <v>577</v>
      </c>
      <c r="B260" s="661" t="s">
        <v>578</v>
      </c>
      <c r="C260" s="662" t="s">
        <v>591</v>
      </c>
      <c r="D260" s="663" t="s">
        <v>2375</v>
      </c>
      <c r="E260" s="662" t="s">
        <v>6863</v>
      </c>
      <c r="F260" s="663" t="s">
        <v>6864</v>
      </c>
      <c r="G260" s="662" t="s">
        <v>4512</v>
      </c>
      <c r="H260" s="662" t="s">
        <v>4513</v>
      </c>
      <c r="I260" s="664">
        <v>9.1999999999999993</v>
      </c>
      <c r="J260" s="664">
        <v>350</v>
      </c>
      <c r="K260" s="665">
        <v>3220</v>
      </c>
    </row>
    <row r="261" spans="1:11" ht="14.4" customHeight="1" x14ac:dyDescent="0.3">
      <c r="A261" s="660" t="s">
        <v>577</v>
      </c>
      <c r="B261" s="661" t="s">
        <v>578</v>
      </c>
      <c r="C261" s="662" t="s">
        <v>591</v>
      </c>
      <c r="D261" s="663" t="s">
        <v>2375</v>
      </c>
      <c r="E261" s="662" t="s">
        <v>6863</v>
      </c>
      <c r="F261" s="663" t="s">
        <v>6864</v>
      </c>
      <c r="G261" s="662" t="s">
        <v>4514</v>
      </c>
      <c r="H261" s="662" t="s">
        <v>4515</v>
      </c>
      <c r="I261" s="664">
        <v>172.5</v>
      </c>
      <c r="J261" s="664">
        <v>2</v>
      </c>
      <c r="K261" s="665">
        <v>345</v>
      </c>
    </row>
    <row r="262" spans="1:11" ht="14.4" customHeight="1" x14ac:dyDescent="0.3">
      <c r="A262" s="660" t="s">
        <v>577</v>
      </c>
      <c r="B262" s="661" t="s">
        <v>578</v>
      </c>
      <c r="C262" s="662" t="s">
        <v>591</v>
      </c>
      <c r="D262" s="663" t="s">
        <v>2375</v>
      </c>
      <c r="E262" s="662" t="s">
        <v>6863</v>
      </c>
      <c r="F262" s="663" t="s">
        <v>6864</v>
      </c>
      <c r="G262" s="662" t="s">
        <v>4516</v>
      </c>
      <c r="H262" s="662" t="s">
        <v>4517</v>
      </c>
      <c r="I262" s="664">
        <v>9.68</v>
      </c>
      <c r="J262" s="664">
        <v>300</v>
      </c>
      <c r="K262" s="665">
        <v>2904</v>
      </c>
    </row>
    <row r="263" spans="1:11" ht="14.4" customHeight="1" x14ac:dyDescent="0.3">
      <c r="A263" s="660" t="s">
        <v>577</v>
      </c>
      <c r="B263" s="661" t="s">
        <v>578</v>
      </c>
      <c r="C263" s="662" t="s">
        <v>591</v>
      </c>
      <c r="D263" s="663" t="s">
        <v>2375</v>
      </c>
      <c r="E263" s="662" t="s">
        <v>6865</v>
      </c>
      <c r="F263" s="663" t="s">
        <v>6866</v>
      </c>
      <c r="G263" s="662" t="s">
        <v>4518</v>
      </c>
      <c r="H263" s="662" t="s">
        <v>4519</v>
      </c>
      <c r="I263" s="664">
        <v>8.1666666666666661</v>
      </c>
      <c r="J263" s="664">
        <v>750</v>
      </c>
      <c r="K263" s="665">
        <v>6123</v>
      </c>
    </row>
    <row r="264" spans="1:11" ht="14.4" customHeight="1" x14ac:dyDescent="0.3">
      <c r="A264" s="660" t="s">
        <v>577</v>
      </c>
      <c r="B264" s="661" t="s">
        <v>578</v>
      </c>
      <c r="C264" s="662" t="s">
        <v>591</v>
      </c>
      <c r="D264" s="663" t="s">
        <v>2375</v>
      </c>
      <c r="E264" s="662" t="s">
        <v>6865</v>
      </c>
      <c r="F264" s="663" t="s">
        <v>6866</v>
      </c>
      <c r="G264" s="662" t="s">
        <v>4518</v>
      </c>
      <c r="H264" s="662" t="s">
        <v>4520</v>
      </c>
      <c r="I264" s="664">
        <v>8.1642857142857128</v>
      </c>
      <c r="J264" s="664">
        <v>3800</v>
      </c>
      <c r="K264" s="665">
        <v>31023</v>
      </c>
    </row>
    <row r="265" spans="1:11" ht="14.4" customHeight="1" x14ac:dyDescent="0.3">
      <c r="A265" s="660" t="s">
        <v>577</v>
      </c>
      <c r="B265" s="661" t="s">
        <v>578</v>
      </c>
      <c r="C265" s="662" t="s">
        <v>591</v>
      </c>
      <c r="D265" s="663" t="s">
        <v>2375</v>
      </c>
      <c r="E265" s="662" t="s">
        <v>6867</v>
      </c>
      <c r="F265" s="663" t="s">
        <v>6868</v>
      </c>
      <c r="G265" s="662" t="s">
        <v>4523</v>
      </c>
      <c r="H265" s="662" t="s">
        <v>4524</v>
      </c>
      <c r="I265" s="664">
        <v>0.31</v>
      </c>
      <c r="J265" s="664">
        <v>600</v>
      </c>
      <c r="K265" s="665">
        <v>186</v>
      </c>
    </row>
    <row r="266" spans="1:11" ht="14.4" customHeight="1" x14ac:dyDescent="0.3">
      <c r="A266" s="660" t="s">
        <v>577</v>
      </c>
      <c r="B266" s="661" t="s">
        <v>578</v>
      </c>
      <c r="C266" s="662" t="s">
        <v>591</v>
      </c>
      <c r="D266" s="663" t="s">
        <v>2375</v>
      </c>
      <c r="E266" s="662" t="s">
        <v>6867</v>
      </c>
      <c r="F266" s="663" t="s">
        <v>6868</v>
      </c>
      <c r="G266" s="662" t="s">
        <v>4523</v>
      </c>
      <c r="H266" s="662" t="s">
        <v>4655</v>
      </c>
      <c r="I266" s="664">
        <v>0.30499999999999999</v>
      </c>
      <c r="J266" s="664">
        <v>200</v>
      </c>
      <c r="K266" s="665">
        <v>61</v>
      </c>
    </row>
    <row r="267" spans="1:11" ht="14.4" customHeight="1" x14ac:dyDescent="0.3">
      <c r="A267" s="660" t="s">
        <v>577</v>
      </c>
      <c r="B267" s="661" t="s">
        <v>578</v>
      </c>
      <c r="C267" s="662" t="s">
        <v>591</v>
      </c>
      <c r="D267" s="663" t="s">
        <v>2375</v>
      </c>
      <c r="E267" s="662" t="s">
        <v>6867</v>
      </c>
      <c r="F267" s="663" t="s">
        <v>6868</v>
      </c>
      <c r="G267" s="662" t="s">
        <v>4525</v>
      </c>
      <c r="H267" s="662" t="s">
        <v>4526</v>
      </c>
      <c r="I267" s="664">
        <v>0.30833333333333335</v>
      </c>
      <c r="J267" s="664">
        <v>600</v>
      </c>
      <c r="K267" s="665">
        <v>185</v>
      </c>
    </row>
    <row r="268" spans="1:11" ht="14.4" customHeight="1" x14ac:dyDescent="0.3">
      <c r="A268" s="660" t="s">
        <v>577</v>
      </c>
      <c r="B268" s="661" t="s">
        <v>578</v>
      </c>
      <c r="C268" s="662" t="s">
        <v>591</v>
      </c>
      <c r="D268" s="663" t="s">
        <v>2375</v>
      </c>
      <c r="E268" s="662" t="s">
        <v>6867</v>
      </c>
      <c r="F268" s="663" t="s">
        <v>6868</v>
      </c>
      <c r="G268" s="662" t="s">
        <v>4525</v>
      </c>
      <c r="H268" s="662" t="s">
        <v>4599</v>
      </c>
      <c r="I268" s="664">
        <v>0.31</v>
      </c>
      <c r="J268" s="664">
        <v>200</v>
      </c>
      <c r="K268" s="665">
        <v>62</v>
      </c>
    </row>
    <row r="269" spans="1:11" ht="14.4" customHeight="1" x14ac:dyDescent="0.3">
      <c r="A269" s="660" t="s">
        <v>577</v>
      </c>
      <c r="B269" s="661" t="s">
        <v>578</v>
      </c>
      <c r="C269" s="662" t="s">
        <v>591</v>
      </c>
      <c r="D269" s="663" t="s">
        <v>2375</v>
      </c>
      <c r="E269" s="662" t="s">
        <v>6867</v>
      </c>
      <c r="F269" s="663" t="s">
        <v>6868</v>
      </c>
      <c r="G269" s="662" t="s">
        <v>4527</v>
      </c>
      <c r="H269" s="662" t="s">
        <v>4528</v>
      </c>
      <c r="I269" s="664">
        <v>0.39</v>
      </c>
      <c r="J269" s="664">
        <v>4300</v>
      </c>
      <c r="K269" s="665">
        <v>1628</v>
      </c>
    </row>
    <row r="270" spans="1:11" ht="14.4" customHeight="1" x14ac:dyDescent="0.3">
      <c r="A270" s="660" t="s">
        <v>577</v>
      </c>
      <c r="B270" s="661" t="s">
        <v>578</v>
      </c>
      <c r="C270" s="662" t="s">
        <v>591</v>
      </c>
      <c r="D270" s="663" t="s">
        <v>2375</v>
      </c>
      <c r="E270" s="662" t="s">
        <v>6867</v>
      </c>
      <c r="F270" s="663" t="s">
        <v>6868</v>
      </c>
      <c r="G270" s="662" t="s">
        <v>4529</v>
      </c>
      <c r="H270" s="662" t="s">
        <v>4530</v>
      </c>
      <c r="I270" s="664">
        <v>1.7524999999999999</v>
      </c>
      <c r="J270" s="664">
        <v>400</v>
      </c>
      <c r="K270" s="665">
        <v>701</v>
      </c>
    </row>
    <row r="271" spans="1:11" ht="14.4" customHeight="1" x14ac:dyDescent="0.3">
      <c r="A271" s="660" t="s">
        <v>577</v>
      </c>
      <c r="B271" s="661" t="s">
        <v>578</v>
      </c>
      <c r="C271" s="662" t="s">
        <v>591</v>
      </c>
      <c r="D271" s="663" t="s">
        <v>2375</v>
      </c>
      <c r="E271" s="662" t="s">
        <v>6869</v>
      </c>
      <c r="F271" s="663" t="s">
        <v>6870</v>
      </c>
      <c r="G271" s="662" t="s">
        <v>4656</v>
      </c>
      <c r="H271" s="662" t="s">
        <v>4657</v>
      </c>
      <c r="I271" s="664">
        <v>0.73</v>
      </c>
      <c r="J271" s="664">
        <v>500</v>
      </c>
      <c r="K271" s="665">
        <v>365</v>
      </c>
    </row>
    <row r="272" spans="1:11" ht="14.4" customHeight="1" x14ac:dyDescent="0.3">
      <c r="A272" s="660" t="s">
        <v>577</v>
      </c>
      <c r="B272" s="661" t="s">
        <v>578</v>
      </c>
      <c r="C272" s="662" t="s">
        <v>591</v>
      </c>
      <c r="D272" s="663" t="s">
        <v>2375</v>
      </c>
      <c r="E272" s="662" t="s">
        <v>6869</v>
      </c>
      <c r="F272" s="663" t="s">
        <v>6870</v>
      </c>
      <c r="G272" s="662" t="s">
        <v>4531</v>
      </c>
      <c r="H272" s="662" t="s">
        <v>4532</v>
      </c>
      <c r="I272" s="664">
        <v>0.77500000000000002</v>
      </c>
      <c r="J272" s="664">
        <v>1000</v>
      </c>
      <c r="K272" s="665">
        <v>775</v>
      </c>
    </row>
    <row r="273" spans="1:11" ht="14.4" customHeight="1" x14ac:dyDescent="0.3">
      <c r="A273" s="660" t="s">
        <v>577</v>
      </c>
      <c r="B273" s="661" t="s">
        <v>578</v>
      </c>
      <c r="C273" s="662" t="s">
        <v>591</v>
      </c>
      <c r="D273" s="663" t="s">
        <v>2375</v>
      </c>
      <c r="E273" s="662" t="s">
        <v>6869</v>
      </c>
      <c r="F273" s="663" t="s">
        <v>6870</v>
      </c>
      <c r="G273" s="662" t="s">
        <v>4533</v>
      </c>
      <c r="H273" s="662" t="s">
        <v>4534</v>
      </c>
      <c r="I273" s="664">
        <v>0.77666666666666673</v>
      </c>
      <c r="J273" s="664">
        <v>2000</v>
      </c>
      <c r="K273" s="665">
        <v>1555</v>
      </c>
    </row>
    <row r="274" spans="1:11" ht="14.4" customHeight="1" x14ac:dyDescent="0.3">
      <c r="A274" s="660" t="s">
        <v>577</v>
      </c>
      <c r="B274" s="661" t="s">
        <v>578</v>
      </c>
      <c r="C274" s="662" t="s">
        <v>591</v>
      </c>
      <c r="D274" s="663" t="s">
        <v>2375</v>
      </c>
      <c r="E274" s="662" t="s">
        <v>6869</v>
      </c>
      <c r="F274" s="663" t="s">
        <v>6870</v>
      </c>
      <c r="G274" s="662" t="s">
        <v>4658</v>
      </c>
      <c r="H274" s="662" t="s">
        <v>4659</v>
      </c>
      <c r="I274" s="664">
        <v>0.77500000000000002</v>
      </c>
      <c r="J274" s="664">
        <v>1000</v>
      </c>
      <c r="K274" s="665">
        <v>775</v>
      </c>
    </row>
    <row r="275" spans="1:11" ht="14.4" customHeight="1" x14ac:dyDescent="0.3">
      <c r="A275" s="660" t="s">
        <v>577</v>
      </c>
      <c r="B275" s="661" t="s">
        <v>578</v>
      </c>
      <c r="C275" s="662" t="s">
        <v>591</v>
      </c>
      <c r="D275" s="663" t="s">
        <v>2375</v>
      </c>
      <c r="E275" s="662" t="s">
        <v>6869</v>
      </c>
      <c r="F275" s="663" t="s">
        <v>6870</v>
      </c>
      <c r="G275" s="662" t="s">
        <v>4535</v>
      </c>
      <c r="H275" s="662" t="s">
        <v>4536</v>
      </c>
      <c r="I275" s="664">
        <v>0.71</v>
      </c>
      <c r="J275" s="664">
        <v>6000</v>
      </c>
      <c r="K275" s="665">
        <v>4260</v>
      </c>
    </row>
    <row r="276" spans="1:11" ht="14.4" customHeight="1" x14ac:dyDescent="0.3">
      <c r="A276" s="660" t="s">
        <v>577</v>
      </c>
      <c r="B276" s="661" t="s">
        <v>578</v>
      </c>
      <c r="C276" s="662" t="s">
        <v>591</v>
      </c>
      <c r="D276" s="663" t="s">
        <v>2375</v>
      </c>
      <c r="E276" s="662" t="s">
        <v>6869</v>
      </c>
      <c r="F276" s="663" t="s">
        <v>6870</v>
      </c>
      <c r="G276" s="662" t="s">
        <v>4535</v>
      </c>
      <c r="H276" s="662" t="s">
        <v>4537</v>
      </c>
      <c r="I276" s="664">
        <v>0.71</v>
      </c>
      <c r="J276" s="664">
        <v>4400</v>
      </c>
      <c r="K276" s="665">
        <v>3124</v>
      </c>
    </row>
    <row r="277" spans="1:11" ht="14.4" customHeight="1" x14ac:dyDescent="0.3">
      <c r="A277" s="660" t="s">
        <v>577</v>
      </c>
      <c r="B277" s="661" t="s">
        <v>578</v>
      </c>
      <c r="C277" s="662" t="s">
        <v>591</v>
      </c>
      <c r="D277" s="663" t="s">
        <v>2375</v>
      </c>
      <c r="E277" s="662" t="s">
        <v>6869</v>
      </c>
      <c r="F277" s="663" t="s">
        <v>6870</v>
      </c>
      <c r="G277" s="662" t="s">
        <v>4660</v>
      </c>
      <c r="H277" s="662" t="s">
        <v>4661</v>
      </c>
      <c r="I277" s="664">
        <v>0.71</v>
      </c>
      <c r="J277" s="664">
        <v>2000</v>
      </c>
      <c r="K277" s="665">
        <v>1420</v>
      </c>
    </row>
    <row r="278" spans="1:11" ht="14.4" customHeight="1" x14ac:dyDescent="0.3">
      <c r="A278" s="660" t="s">
        <v>577</v>
      </c>
      <c r="B278" s="661" t="s">
        <v>578</v>
      </c>
      <c r="C278" s="662" t="s">
        <v>591</v>
      </c>
      <c r="D278" s="663" t="s">
        <v>2375</v>
      </c>
      <c r="E278" s="662" t="s">
        <v>6869</v>
      </c>
      <c r="F278" s="663" t="s">
        <v>6870</v>
      </c>
      <c r="G278" s="662" t="s">
        <v>4660</v>
      </c>
      <c r="H278" s="662" t="s">
        <v>4662</v>
      </c>
      <c r="I278" s="664">
        <v>0.71249999999999991</v>
      </c>
      <c r="J278" s="664">
        <v>5000</v>
      </c>
      <c r="K278" s="665">
        <v>3557.13</v>
      </c>
    </row>
    <row r="279" spans="1:11" ht="14.4" customHeight="1" x14ac:dyDescent="0.3">
      <c r="A279" s="660" t="s">
        <v>577</v>
      </c>
      <c r="B279" s="661" t="s">
        <v>578</v>
      </c>
      <c r="C279" s="662" t="s">
        <v>591</v>
      </c>
      <c r="D279" s="663" t="s">
        <v>2375</v>
      </c>
      <c r="E279" s="662" t="s">
        <v>6869</v>
      </c>
      <c r="F279" s="663" t="s">
        <v>6870</v>
      </c>
      <c r="G279" s="662" t="s">
        <v>4538</v>
      </c>
      <c r="H279" s="662" t="s">
        <v>4539</v>
      </c>
      <c r="I279" s="664">
        <v>0.71</v>
      </c>
      <c r="J279" s="664">
        <v>1000</v>
      </c>
      <c r="K279" s="665">
        <v>710</v>
      </c>
    </row>
    <row r="280" spans="1:11" ht="14.4" customHeight="1" x14ac:dyDescent="0.3">
      <c r="A280" s="660" t="s">
        <v>577</v>
      </c>
      <c r="B280" s="661" t="s">
        <v>578</v>
      </c>
      <c r="C280" s="662" t="s">
        <v>591</v>
      </c>
      <c r="D280" s="663" t="s">
        <v>2375</v>
      </c>
      <c r="E280" s="662" t="s">
        <v>6869</v>
      </c>
      <c r="F280" s="663" t="s">
        <v>6870</v>
      </c>
      <c r="G280" s="662" t="s">
        <v>4538</v>
      </c>
      <c r="H280" s="662" t="s">
        <v>4540</v>
      </c>
      <c r="I280" s="664">
        <v>0.71</v>
      </c>
      <c r="J280" s="664">
        <v>4800</v>
      </c>
      <c r="K280" s="665">
        <v>3408</v>
      </c>
    </row>
    <row r="281" spans="1:11" ht="14.4" customHeight="1" x14ac:dyDescent="0.3">
      <c r="A281" s="660" t="s">
        <v>577</v>
      </c>
      <c r="B281" s="661" t="s">
        <v>578</v>
      </c>
      <c r="C281" s="662" t="s">
        <v>591</v>
      </c>
      <c r="D281" s="663" t="s">
        <v>2375</v>
      </c>
      <c r="E281" s="662" t="s">
        <v>6871</v>
      </c>
      <c r="F281" s="663" t="s">
        <v>6872</v>
      </c>
      <c r="G281" s="662" t="s">
        <v>4663</v>
      </c>
      <c r="H281" s="662" t="s">
        <v>4664</v>
      </c>
      <c r="I281" s="664">
        <v>152.46</v>
      </c>
      <c r="J281" s="664">
        <v>1</v>
      </c>
      <c r="K281" s="665">
        <v>152.46</v>
      </c>
    </row>
    <row r="282" spans="1:11" ht="14.4" customHeight="1" x14ac:dyDescent="0.3">
      <c r="A282" s="660" t="s">
        <v>577</v>
      </c>
      <c r="B282" s="661" t="s">
        <v>578</v>
      </c>
      <c r="C282" s="662" t="s">
        <v>594</v>
      </c>
      <c r="D282" s="663" t="s">
        <v>2376</v>
      </c>
      <c r="E282" s="662" t="s">
        <v>6861</v>
      </c>
      <c r="F282" s="663" t="s">
        <v>6862</v>
      </c>
      <c r="G282" s="662" t="s">
        <v>4543</v>
      </c>
      <c r="H282" s="662" t="s">
        <v>4544</v>
      </c>
      <c r="I282" s="664">
        <v>2.3959999999999999</v>
      </c>
      <c r="J282" s="664">
        <v>280</v>
      </c>
      <c r="K282" s="665">
        <v>671</v>
      </c>
    </row>
    <row r="283" spans="1:11" ht="14.4" customHeight="1" x14ac:dyDescent="0.3">
      <c r="A283" s="660" t="s">
        <v>577</v>
      </c>
      <c r="B283" s="661" t="s">
        <v>578</v>
      </c>
      <c r="C283" s="662" t="s">
        <v>594</v>
      </c>
      <c r="D283" s="663" t="s">
        <v>2376</v>
      </c>
      <c r="E283" s="662" t="s">
        <v>6861</v>
      </c>
      <c r="F283" s="663" t="s">
        <v>6862</v>
      </c>
      <c r="G283" s="662" t="s">
        <v>4665</v>
      </c>
      <c r="H283" s="662" t="s">
        <v>4666</v>
      </c>
      <c r="I283" s="664">
        <v>3.1059999999999999</v>
      </c>
      <c r="J283" s="664">
        <v>280</v>
      </c>
      <c r="K283" s="665">
        <v>869.4</v>
      </c>
    </row>
    <row r="284" spans="1:11" ht="14.4" customHeight="1" x14ac:dyDescent="0.3">
      <c r="A284" s="660" t="s">
        <v>577</v>
      </c>
      <c r="B284" s="661" t="s">
        <v>578</v>
      </c>
      <c r="C284" s="662" t="s">
        <v>594</v>
      </c>
      <c r="D284" s="663" t="s">
        <v>2376</v>
      </c>
      <c r="E284" s="662" t="s">
        <v>6861</v>
      </c>
      <c r="F284" s="663" t="s">
        <v>6862</v>
      </c>
      <c r="G284" s="662" t="s">
        <v>4391</v>
      </c>
      <c r="H284" s="662" t="s">
        <v>4392</v>
      </c>
      <c r="I284" s="664">
        <v>3.79</v>
      </c>
      <c r="J284" s="664">
        <v>100</v>
      </c>
      <c r="K284" s="665">
        <v>379</v>
      </c>
    </row>
    <row r="285" spans="1:11" ht="14.4" customHeight="1" x14ac:dyDescent="0.3">
      <c r="A285" s="660" t="s">
        <v>577</v>
      </c>
      <c r="B285" s="661" t="s">
        <v>578</v>
      </c>
      <c r="C285" s="662" t="s">
        <v>594</v>
      </c>
      <c r="D285" s="663" t="s">
        <v>2376</v>
      </c>
      <c r="E285" s="662" t="s">
        <v>6861</v>
      </c>
      <c r="F285" s="663" t="s">
        <v>6862</v>
      </c>
      <c r="G285" s="662" t="s">
        <v>4604</v>
      </c>
      <c r="H285" s="662" t="s">
        <v>4605</v>
      </c>
      <c r="I285" s="664">
        <v>139.52000000000001</v>
      </c>
      <c r="J285" s="664">
        <v>10</v>
      </c>
      <c r="K285" s="665">
        <v>1395.17</v>
      </c>
    </row>
    <row r="286" spans="1:11" ht="14.4" customHeight="1" x14ac:dyDescent="0.3">
      <c r="A286" s="660" t="s">
        <v>577</v>
      </c>
      <c r="B286" s="661" t="s">
        <v>578</v>
      </c>
      <c r="C286" s="662" t="s">
        <v>594</v>
      </c>
      <c r="D286" s="663" t="s">
        <v>2376</v>
      </c>
      <c r="E286" s="662" t="s">
        <v>6861</v>
      </c>
      <c r="F286" s="663" t="s">
        <v>6862</v>
      </c>
      <c r="G286" s="662" t="s">
        <v>4545</v>
      </c>
      <c r="H286" s="662" t="s">
        <v>4546</v>
      </c>
      <c r="I286" s="664">
        <v>1.8400000000000003</v>
      </c>
      <c r="J286" s="664">
        <v>200</v>
      </c>
      <c r="K286" s="665">
        <v>368</v>
      </c>
    </row>
    <row r="287" spans="1:11" ht="14.4" customHeight="1" x14ac:dyDescent="0.3">
      <c r="A287" s="660" t="s">
        <v>577</v>
      </c>
      <c r="B287" s="661" t="s">
        <v>578</v>
      </c>
      <c r="C287" s="662" t="s">
        <v>594</v>
      </c>
      <c r="D287" s="663" t="s">
        <v>2376</v>
      </c>
      <c r="E287" s="662" t="s">
        <v>6861</v>
      </c>
      <c r="F287" s="663" t="s">
        <v>6862</v>
      </c>
      <c r="G287" s="662" t="s">
        <v>4547</v>
      </c>
      <c r="H287" s="662" t="s">
        <v>4548</v>
      </c>
      <c r="I287" s="664">
        <v>2.3940000000000001</v>
      </c>
      <c r="J287" s="664">
        <v>200</v>
      </c>
      <c r="K287" s="665">
        <v>478.79999999999995</v>
      </c>
    </row>
    <row r="288" spans="1:11" ht="14.4" customHeight="1" x14ac:dyDescent="0.3">
      <c r="A288" s="660" t="s">
        <v>577</v>
      </c>
      <c r="B288" s="661" t="s">
        <v>578</v>
      </c>
      <c r="C288" s="662" t="s">
        <v>594</v>
      </c>
      <c r="D288" s="663" t="s">
        <v>2376</v>
      </c>
      <c r="E288" s="662" t="s">
        <v>6861</v>
      </c>
      <c r="F288" s="663" t="s">
        <v>6862</v>
      </c>
      <c r="G288" s="662" t="s">
        <v>4393</v>
      </c>
      <c r="H288" s="662" t="s">
        <v>4394</v>
      </c>
      <c r="I288" s="664">
        <v>3.5874999999999999</v>
      </c>
      <c r="J288" s="664">
        <v>160</v>
      </c>
      <c r="K288" s="665">
        <v>574</v>
      </c>
    </row>
    <row r="289" spans="1:11" ht="14.4" customHeight="1" x14ac:dyDescent="0.3">
      <c r="A289" s="660" t="s">
        <v>577</v>
      </c>
      <c r="B289" s="661" t="s">
        <v>578</v>
      </c>
      <c r="C289" s="662" t="s">
        <v>594</v>
      </c>
      <c r="D289" s="663" t="s">
        <v>2376</v>
      </c>
      <c r="E289" s="662" t="s">
        <v>6861</v>
      </c>
      <c r="F289" s="663" t="s">
        <v>6862</v>
      </c>
      <c r="G289" s="662" t="s">
        <v>4395</v>
      </c>
      <c r="H289" s="662" t="s">
        <v>4396</v>
      </c>
      <c r="I289" s="664">
        <v>12.08</v>
      </c>
      <c r="J289" s="664">
        <v>50</v>
      </c>
      <c r="K289" s="665">
        <v>604</v>
      </c>
    </row>
    <row r="290" spans="1:11" ht="14.4" customHeight="1" x14ac:dyDescent="0.3">
      <c r="A290" s="660" t="s">
        <v>577</v>
      </c>
      <c r="B290" s="661" t="s">
        <v>578</v>
      </c>
      <c r="C290" s="662" t="s">
        <v>594</v>
      </c>
      <c r="D290" s="663" t="s">
        <v>2376</v>
      </c>
      <c r="E290" s="662" t="s">
        <v>6861</v>
      </c>
      <c r="F290" s="663" t="s">
        <v>6862</v>
      </c>
      <c r="G290" s="662" t="s">
        <v>4549</v>
      </c>
      <c r="H290" s="662" t="s">
        <v>4550</v>
      </c>
      <c r="I290" s="664">
        <v>2.96</v>
      </c>
      <c r="J290" s="664">
        <v>60</v>
      </c>
      <c r="K290" s="665">
        <v>177.6</v>
      </c>
    </row>
    <row r="291" spans="1:11" ht="14.4" customHeight="1" x14ac:dyDescent="0.3">
      <c r="A291" s="660" t="s">
        <v>577</v>
      </c>
      <c r="B291" s="661" t="s">
        <v>578</v>
      </c>
      <c r="C291" s="662" t="s">
        <v>594</v>
      </c>
      <c r="D291" s="663" t="s">
        <v>2376</v>
      </c>
      <c r="E291" s="662" t="s">
        <v>6861</v>
      </c>
      <c r="F291" s="663" t="s">
        <v>6862</v>
      </c>
      <c r="G291" s="662" t="s">
        <v>4667</v>
      </c>
      <c r="H291" s="662" t="s">
        <v>4668</v>
      </c>
      <c r="I291" s="664">
        <v>9.7560000000000002</v>
      </c>
      <c r="J291" s="664">
        <v>90</v>
      </c>
      <c r="K291" s="665">
        <v>878.09999999999991</v>
      </c>
    </row>
    <row r="292" spans="1:11" ht="14.4" customHeight="1" x14ac:dyDescent="0.3">
      <c r="A292" s="660" t="s">
        <v>577</v>
      </c>
      <c r="B292" s="661" t="s">
        <v>578</v>
      </c>
      <c r="C292" s="662" t="s">
        <v>594</v>
      </c>
      <c r="D292" s="663" t="s">
        <v>2376</v>
      </c>
      <c r="E292" s="662" t="s">
        <v>6861</v>
      </c>
      <c r="F292" s="663" t="s">
        <v>6862</v>
      </c>
      <c r="G292" s="662" t="s">
        <v>4669</v>
      </c>
      <c r="H292" s="662" t="s">
        <v>4670</v>
      </c>
      <c r="I292" s="664">
        <v>17.555</v>
      </c>
      <c r="J292" s="664">
        <v>360</v>
      </c>
      <c r="K292" s="665">
        <v>6319.79</v>
      </c>
    </row>
    <row r="293" spans="1:11" ht="14.4" customHeight="1" x14ac:dyDescent="0.3">
      <c r="A293" s="660" t="s">
        <v>577</v>
      </c>
      <c r="B293" s="661" t="s">
        <v>578</v>
      </c>
      <c r="C293" s="662" t="s">
        <v>594</v>
      </c>
      <c r="D293" s="663" t="s">
        <v>2376</v>
      </c>
      <c r="E293" s="662" t="s">
        <v>6861</v>
      </c>
      <c r="F293" s="663" t="s">
        <v>6862</v>
      </c>
      <c r="G293" s="662" t="s">
        <v>4671</v>
      </c>
      <c r="H293" s="662" t="s">
        <v>4672</v>
      </c>
      <c r="I293" s="664">
        <v>210.64</v>
      </c>
      <c r="J293" s="664">
        <v>2</v>
      </c>
      <c r="K293" s="665">
        <v>421.28</v>
      </c>
    </row>
    <row r="294" spans="1:11" ht="14.4" customHeight="1" x14ac:dyDescent="0.3">
      <c r="A294" s="660" t="s">
        <v>577</v>
      </c>
      <c r="B294" s="661" t="s">
        <v>578</v>
      </c>
      <c r="C294" s="662" t="s">
        <v>594</v>
      </c>
      <c r="D294" s="663" t="s">
        <v>2376</v>
      </c>
      <c r="E294" s="662" t="s">
        <v>6861</v>
      </c>
      <c r="F294" s="663" t="s">
        <v>6862</v>
      </c>
      <c r="G294" s="662" t="s">
        <v>4553</v>
      </c>
      <c r="H294" s="662" t="s">
        <v>4554</v>
      </c>
      <c r="I294" s="664">
        <v>7.9839999999999991</v>
      </c>
      <c r="J294" s="664">
        <v>30</v>
      </c>
      <c r="K294" s="665">
        <v>238.55999999999997</v>
      </c>
    </row>
    <row r="295" spans="1:11" ht="14.4" customHeight="1" x14ac:dyDescent="0.3">
      <c r="A295" s="660" t="s">
        <v>577</v>
      </c>
      <c r="B295" s="661" t="s">
        <v>578</v>
      </c>
      <c r="C295" s="662" t="s">
        <v>594</v>
      </c>
      <c r="D295" s="663" t="s">
        <v>2376</v>
      </c>
      <c r="E295" s="662" t="s">
        <v>6861</v>
      </c>
      <c r="F295" s="663" t="s">
        <v>6862</v>
      </c>
      <c r="G295" s="662" t="s">
        <v>4397</v>
      </c>
      <c r="H295" s="662" t="s">
        <v>4398</v>
      </c>
      <c r="I295" s="664">
        <v>39.651666666666664</v>
      </c>
      <c r="J295" s="664">
        <v>36</v>
      </c>
      <c r="K295" s="665">
        <v>1427.46</v>
      </c>
    </row>
    <row r="296" spans="1:11" ht="14.4" customHeight="1" x14ac:dyDescent="0.3">
      <c r="A296" s="660" t="s">
        <v>577</v>
      </c>
      <c r="B296" s="661" t="s">
        <v>578</v>
      </c>
      <c r="C296" s="662" t="s">
        <v>594</v>
      </c>
      <c r="D296" s="663" t="s">
        <v>2376</v>
      </c>
      <c r="E296" s="662" t="s">
        <v>6861</v>
      </c>
      <c r="F296" s="663" t="s">
        <v>6862</v>
      </c>
      <c r="G296" s="662" t="s">
        <v>4557</v>
      </c>
      <c r="H296" s="662" t="s">
        <v>4558</v>
      </c>
      <c r="I296" s="664">
        <v>0.874</v>
      </c>
      <c r="J296" s="664">
        <v>11500</v>
      </c>
      <c r="K296" s="665">
        <v>10060</v>
      </c>
    </row>
    <row r="297" spans="1:11" ht="14.4" customHeight="1" x14ac:dyDescent="0.3">
      <c r="A297" s="660" t="s">
        <v>577</v>
      </c>
      <c r="B297" s="661" t="s">
        <v>578</v>
      </c>
      <c r="C297" s="662" t="s">
        <v>594</v>
      </c>
      <c r="D297" s="663" t="s">
        <v>2376</v>
      </c>
      <c r="E297" s="662" t="s">
        <v>6861</v>
      </c>
      <c r="F297" s="663" t="s">
        <v>6862</v>
      </c>
      <c r="G297" s="662" t="s">
        <v>4409</v>
      </c>
      <c r="H297" s="662" t="s">
        <v>4410</v>
      </c>
      <c r="I297" s="664">
        <v>0.59299999999999986</v>
      </c>
      <c r="J297" s="664">
        <v>19500</v>
      </c>
      <c r="K297" s="665">
        <v>11565</v>
      </c>
    </row>
    <row r="298" spans="1:11" ht="14.4" customHeight="1" x14ac:dyDescent="0.3">
      <c r="A298" s="660" t="s">
        <v>577</v>
      </c>
      <c r="B298" s="661" t="s">
        <v>578</v>
      </c>
      <c r="C298" s="662" t="s">
        <v>594</v>
      </c>
      <c r="D298" s="663" t="s">
        <v>2376</v>
      </c>
      <c r="E298" s="662" t="s">
        <v>6861</v>
      </c>
      <c r="F298" s="663" t="s">
        <v>6862</v>
      </c>
      <c r="G298" s="662" t="s">
        <v>4559</v>
      </c>
      <c r="H298" s="662" t="s">
        <v>4560</v>
      </c>
      <c r="I298" s="664">
        <v>4.266</v>
      </c>
      <c r="J298" s="664">
        <v>260</v>
      </c>
      <c r="K298" s="665">
        <v>1108.8</v>
      </c>
    </row>
    <row r="299" spans="1:11" ht="14.4" customHeight="1" x14ac:dyDescent="0.3">
      <c r="A299" s="660" t="s">
        <v>577</v>
      </c>
      <c r="B299" s="661" t="s">
        <v>578</v>
      </c>
      <c r="C299" s="662" t="s">
        <v>594</v>
      </c>
      <c r="D299" s="663" t="s">
        <v>2376</v>
      </c>
      <c r="E299" s="662" t="s">
        <v>6861</v>
      </c>
      <c r="F299" s="663" t="s">
        <v>6862</v>
      </c>
      <c r="G299" s="662" t="s">
        <v>4413</v>
      </c>
      <c r="H299" s="662" t="s">
        <v>4414</v>
      </c>
      <c r="I299" s="664">
        <v>8.577</v>
      </c>
      <c r="J299" s="664">
        <v>160</v>
      </c>
      <c r="K299" s="665">
        <v>1372.32</v>
      </c>
    </row>
    <row r="300" spans="1:11" ht="14.4" customHeight="1" x14ac:dyDescent="0.3">
      <c r="A300" s="660" t="s">
        <v>577</v>
      </c>
      <c r="B300" s="661" t="s">
        <v>578</v>
      </c>
      <c r="C300" s="662" t="s">
        <v>594</v>
      </c>
      <c r="D300" s="663" t="s">
        <v>2376</v>
      </c>
      <c r="E300" s="662" t="s">
        <v>6861</v>
      </c>
      <c r="F300" s="663" t="s">
        <v>6862</v>
      </c>
      <c r="G300" s="662" t="s">
        <v>4561</v>
      </c>
      <c r="H300" s="662" t="s">
        <v>4562</v>
      </c>
      <c r="I300" s="664">
        <v>13.016666666666666</v>
      </c>
      <c r="J300" s="664">
        <v>20</v>
      </c>
      <c r="K300" s="665">
        <v>260.34000000000003</v>
      </c>
    </row>
    <row r="301" spans="1:11" ht="14.4" customHeight="1" x14ac:dyDescent="0.3">
      <c r="A301" s="660" t="s">
        <v>577</v>
      </c>
      <c r="B301" s="661" t="s">
        <v>578</v>
      </c>
      <c r="C301" s="662" t="s">
        <v>594</v>
      </c>
      <c r="D301" s="663" t="s">
        <v>2376</v>
      </c>
      <c r="E301" s="662" t="s">
        <v>6861</v>
      </c>
      <c r="F301" s="663" t="s">
        <v>6862</v>
      </c>
      <c r="G301" s="662" t="s">
        <v>4561</v>
      </c>
      <c r="H301" s="662" t="s">
        <v>4673</v>
      </c>
      <c r="I301" s="664">
        <v>13.02</v>
      </c>
      <c r="J301" s="664">
        <v>12</v>
      </c>
      <c r="K301" s="665">
        <v>156.24</v>
      </c>
    </row>
    <row r="302" spans="1:11" ht="14.4" customHeight="1" x14ac:dyDescent="0.3">
      <c r="A302" s="660" t="s">
        <v>577</v>
      </c>
      <c r="B302" s="661" t="s">
        <v>578</v>
      </c>
      <c r="C302" s="662" t="s">
        <v>594</v>
      </c>
      <c r="D302" s="663" t="s">
        <v>2376</v>
      </c>
      <c r="E302" s="662" t="s">
        <v>6861</v>
      </c>
      <c r="F302" s="663" t="s">
        <v>6862</v>
      </c>
      <c r="G302" s="662" t="s">
        <v>4674</v>
      </c>
      <c r="H302" s="662" t="s">
        <v>4675</v>
      </c>
      <c r="I302" s="664">
        <v>10.72</v>
      </c>
      <c r="J302" s="664">
        <v>600</v>
      </c>
      <c r="K302" s="665">
        <v>6430.3</v>
      </c>
    </row>
    <row r="303" spans="1:11" ht="14.4" customHeight="1" x14ac:dyDescent="0.3">
      <c r="A303" s="660" t="s">
        <v>577</v>
      </c>
      <c r="B303" s="661" t="s">
        <v>578</v>
      </c>
      <c r="C303" s="662" t="s">
        <v>594</v>
      </c>
      <c r="D303" s="663" t="s">
        <v>2376</v>
      </c>
      <c r="E303" s="662" t="s">
        <v>6861</v>
      </c>
      <c r="F303" s="663" t="s">
        <v>6862</v>
      </c>
      <c r="G303" s="662" t="s">
        <v>4676</v>
      </c>
      <c r="H303" s="662" t="s">
        <v>4677</v>
      </c>
      <c r="I303" s="664">
        <v>9.27</v>
      </c>
      <c r="J303" s="664">
        <v>240</v>
      </c>
      <c r="K303" s="665">
        <v>2224.56</v>
      </c>
    </row>
    <row r="304" spans="1:11" ht="14.4" customHeight="1" x14ac:dyDescent="0.3">
      <c r="A304" s="660" t="s">
        <v>577</v>
      </c>
      <c r="B304" s="661" t="s">
        <v>578</v>
      </c>
      <c r="C304" s="662" t="s">
        <v>594</v>
      </c>
      <c r="D304" s="663" t="s">
        <v>2376</v>
      </c>
      <c r="E304" s="662" t="s">
        <v>6861</v>
      </c>
      <c r="F304" s="663" t="s">
        <v>6862</v>
      </c>
      <c r="G304" s="662" t="s">
        <v>4565</v>
      </c>
      <c r="H304" s="662" t="s">
        <v>4566</v>
      </c>
      <c r="I304" s="664">
        <v>215.20444444444445</v>
      </c>
      <c r="J304" s="664">
        <v>9</v>
      </c>
      <c r="K304" s="665">
        <v>1936.8400000000001</v>
      </c>
    </row>
    <row r="305" spans="1:11" ht="14.4" customHeight="1" x14ac:dyDescent="0.3">
      <c r="A305" s="660" t="s">
        <v>577</v>
      </c>
      <c r="B305" s="661" t="s">
        <v>578</v>
      </c>
      <c r="C305" s="662" t="s">
        <v>594</v>
      </c>
      <c r="D305" s="663" t="s">
        <v>2376</v>
      </c>
      <c r="E305" s="662" t="s">
        <v>6861</v>
      </c>
      <c r="F305" s="663" t="s">
        <v>6862</v>
      </c>
      <c r="G305" s="662" t="s">
        <v>4678</v>
      </c>
      <c r="H305" s="662" t="s">
        <v>4679</v>
      </c>
      <c r="I305" s="664">
        <v>7.51</v>
      </c>
      <c r="J305" s="664">
        <v>16</v>
      </c>
      <c r="K305" s="665">
        <v>120.16</v>
      </c>
    </row>
    <row r="306" spans="1:11" ht="14.4" customHeight="1" x14ac:dyDescent="0.3">
      <c r="A306" s="660" t="s">
        <v>577</v>
      </c>
      <c r="B306" s="661" t="s">
        <v>578</v>
      </c>
      <c r="C306" s="662" t="s">
        <v>594</v>
      </c>
      <c r="D306" s="663" t="s">
        <v>2376</v>
      </c>
      <c r="E306" s="662" t="s">
        <v>6861</v>
      </c>
      <c r="F306" s="663" t="s">
        <v>6862</v>
      </c>
      <c r="G306" s="662" t="s">
        <v>4417</v>
      </c>
      <c r="H306" s="662" t="s">
        <v>4418</v>
      </c>
      <c r="I306" s="664">
        <v>0.85333333333333339</v>
      </c>
      <c r="J306" s="664">
        <v>550</v>
      </c>
      <c r="K306" s="665">
        <v>469.5</v>
      </c>
    </row>
    <row r="307" spans="1:11" ht="14.4" customHeight="1" x14ac:dyDescent="0.3">
      <c r="A307" s="660" t="s">
        <v>577</v>
      </c>
      <c r="B307" s="661" t="s">
        <v>578</v>
      </c>
      <c r="C307" s="662" t="s">
        <v>594</v>
      </c>
      <c r="D307" s="663" t="s">
        <v>2376</v>
      </c>
      <c r="E307" s="662" t="s">
        <v>6861</v>
      </c>
      <c r="F307" s="663" t="s">
        <v>6862</v>
      </c>
      <c r="G307" s="662" t="s">
        <v>4417</v>
      </c>
      <c r="H307" s="662" t="s">
        <v>4419</v>
      </c>
      <c r="I307" s="664">
        <v>0.85749999999999993</v>
      </c>
      <c r="J307" s="664">
        <v>800</v>
      </c>
      <c r="K307" s="665">
        <v>686</v>
      </c>
    </row>
    <row r="308" spans="1:11" ht="14.4" customHeight="1" x14ac:dyDescent="0.3">
      <c r="A308" s="660" t="s">
        <v>577</v>
      </c>
      <c r="B308" s="661" t="s">
        <v>578</v>
      </c>
      <c r="C308" s="662" t="s">
        <v>594</v>
      </c>
      <c r="D308" s="663" t="s">
        <v>2376</v>
      </c>
      <c r="E308" s="662" t="s">
        <v>6861</v>
      </c>
      <c r="F308" s="663" t="s">
        <v>6862</v>
      </c>
      <c r="G308" s="662" t="s">
        <v>4569</v>
      </c>
      <c r="H308" s="662" t="s">
        <v>4570</v>
      </c>
      <c r="I308" s="664">
        <v>2.0649999999999999</v>
      </c>
      <c r="J308" s="664">
        <v>300</v>
      </c>
      <c r="K308" s="665">
        <v>619.5</v>
      </c>
    </row>
    <row r="309" spans="1:11" ht="14.4" customHeight="1" x14ac:dyDescent="0.3">
      <c r="A309" s="660" t="s">
        <v>577</v>
      </c>
      <c r="B309" s="661" t="s">
        <v>578</v>
      </c>
      <c r="C309" s="662" t="s">
        <v>594</v>
      </c>
      <c r="D309" s="663" t="s">
        <v>2376</v>
      </c>
      <c r="E309" s="662" t="s">
        <v>6861</v>
      </c>
      <c r="F309" s="663" t="s">
        <v>6862</v>
      </c>
      <c r="G309" s="662" t="s">
        <v>4422</v>
      </c>
      <c r="H309" s="662" t="s">
        <v>4423</v>
      </c>
      <c r="I309" s="664">
        <v>191.13</v>
      </c>
      <c r="J309" s="664">
        <v>6</v>
      </c>
      <c r="K309" s="665">
        <v>1146.78</v>
      </c>
    </row>
    <row r="310" spans="1:11" ht="14.4" customHeight="1" x14ac:dyDescent="0.3">
      <c r="A310" s="660" t="s">
        <v>577</v>
      </c>
      <c r="B310" s="661" t="s">
        <v>578</v>
      </c>
      <c r="C310" s="662" t="s">
        <v>594</v>
      </c>
      <c r="D310" s="663" t="s">
        <v>2376</v>
      </c>
      <c r="E310" s="662" t="s">
        <v>6861</v>
      </c>
      <c r="F310" s="663" t="s">
        <v>6862</v>
      </c>
      <c r="G310" s="662" t="s">
        <v>4680</v>
      </c>
      <c r="H310" s="662" t="s">
        <v>4681</v>
      </c>
      <c r="I310" s="664">
        <v>243.58</v>
      </c>
      <c r="J310" s="664">
        <v>1</v>
      </c>
      <c r="K310" s="665">
        <v>243.58</v>
      </c>
    </row>
    <row r="311" spans="1:11" ht="14.4" customHeight="1" x14ac:dyDescent="0.3">
      <c r="A311" s="660" t="s">
        <v>577</v>
      </c>
      <c r="B311" s="661" t="s">
        <v>578</v>
      </c>
      <c r="C311" s="662" t="s">
        <v>594</v>
      </c>
      <c r="D311" s="663" t="s">
        <v>2376</v>
      </c>
      <c r="E311" s="662" t="s">
        <v>6861</v>
      </c>
      <c r="F311" s="663" t="s">
        <v>6862</v>
      </c>
      <c r="G311" s="662" t="s">
        <v>4682</v>
      </c>
      <c r="H311" s="662" t="s">
        <v>4683</v>
      </c>
      <c r="I311" s="664">
        <v>7.13</v>
      </c>
      <c r="J311" s="664">
        <v>168</v>
      </c>
      <c r="K311" s="665">
        <v>1197.5</v>
      </c>
    </row>
    <row r="312" spans="1:11" ht="14.4" customHeight="1" x14ac:dyDescent="0.3">
      <c r="A312" s="660" t="s">
        <v>577</v>
      </c>
      <c r="B312" s="661" t="s">
        <v>578</v>
      </c>
      <c r="C312" s="662" t="s">
        <v>594</v>
      </c>
      <c r="D312" s="663" t="s">
        <v>2376</v>
      </c>
      <c r="E312" s="662" t="s">
        <v>6861</v>
      </c>
      <c r="F312" s="663" t="s">
        <v>6862</v>
      </c>
      <c r="G312" s="662" t="s">
        <v>4684</v>
      </c>
      <c r="H312" s="662" t="s">
        <v>4685</v>
      </c>
      <c r="I312" s="664">
        <v>145.81999999999996</v>
      </c>
      <c r="J312" s="664">
        <v>8</v>
      </c>
      <c r="K312" s="665">
        <v>1166.5599999999997</v>
      </c>
    </row>
    <row r="313" spans="1:11" ht="14.4" customHeight="1" x14ac:dyDescent="0.3">
      <c r="A313" s="660" t="s">
        <v>577</v>
      </c>
      <c r="B313" s="661" t="s">
        <v>578</v>
      </c>
      <c r="C313" s="662" t="s">
        <v>594</v>
      </c>
      <c r="D313" s="663" t="s">
        <v>2376</v>
      </c>
      <c r="E313" s="662" t="s">
        <v>6861</v>
      </c>
      <c r="F313" s="663" t="s">
        <v>6862</v>
      </c>
      <c r="G313" s="662" t="s">
        <v>4632</v>
      </c>
      <c r="H313" s="662" t="s">
        <v>4633</v>
      </c>
      <c r="I313" s="664">
        <v>749.27</v>
      </c>
      <c r="J313" s="664">
        <v>1</v>
      </c>
      <c r="K313" s="665">
        <v>749.27</v>
      </c>
    </row>
    <row r="314" spans="1:11" ht="14.4" customHeight="1" x14ac:dyDescent="0.3">
      <c r="A314" s="660" t="s">
        <v>577</v>
      </c>
      <c r="B314" s="661" t="s">
        <v>578</v>
      </c>
      <c r="C314" s="662" t="s">
        <v>594</v>
      </c>
      <c r="D314" s="663" t="s">
        <v>2376</v>
      </c>
      <c r="E314" s="662" t="s">
        <v>6861</v>
      </c>
      <c r="F314" s="663" t="s">
        <v>6862</v>
      </c>
      <c r="G314" s="662" t="s">
        <v>4636</v>
      </c>
      <c r="H314" s="662" t="s">
        <v>4637</v>
      </c>
      <c r="I314" s="664">
        <v>927.67</v>
      </c>
      <c r="J314" s="664">
        <v>1</v>
      </c>
      <c r="K314" s="665">
        <v>927.67</v>
      </c>
    </row>
    <row r="315" spans="1:11" ht="14.4" customHeight="1" x14ac:dyDescent="0.3">
      <c r="A315" s="660" t="s">
        <v>577</v>
      </c>
      <c r="B315" s="661" t="s">
        <v>578</v>
      </c>
      <c r="C315" s="662" t="s">
        <v>594</v>
      </c>
      <c r="D315" s="663" t="s">
        <v>2376</v>
      </c>
      <c r="E315" s="662" t="s">
        <v>6861</v>
      </c>
      <c r="F315" s="663" t="s">
        <v>6862</v>
      </c>
      <c r="G315" s="662" t="s">
        <v>4686</v>
      </c>
      <c r="H315" s="662" t="s">
        <v>4687</v>
      </c>
      <c r="I315" s="664">
        <v>153</v>
      </c>
      <c r="J315" s="664">
        <v>10</v>
      </c>
      <c r="K315" s="665">
        <v>1529.96</v>
      </c>
    </row>
    <row r="316" spans="1:11" ht="14.4" customHeight="1" x14ac:dyDescent="0.3">
      <c r="A316" s="660" t="s">
        <v>577</v>
      </c>
      <c r="B316" s="661" t="s">
        <v>578</v>
      </c>
      <c r="C316" s="662" t="s">
        <v>594</v>
      </c>
      <c r="D316" s="663" t="s">
        <v>2376</v>
      </c>
      <c r="E316" s="662" t="s">
        <v>6861</v>
      </c>
      <c r="F316" s="663" t="s">
        <v>6862</v>
      </c>
      <c r="G316" s="662" t="s">
        <v>4688</v>
      </c>
      <c r="H316" s="662" t="s">
        <v>4689</v>
      </c>
      <c r="I316" s="664">
        <v>148.55000000000001</v>
      </c>
      <c r="J316" s="664">
        <v>-12</v>
      </c>
      <c r="K316" s="665">
        <v>-1782.6</v>
      </c>
    </row>
    <row r="317" spans="1:11" ht="14.4" customHeight="1" x14ac:dyDescent="0.3">
      <c r="A317" s="660" t="s">
        <v>577</v>
      </c>
      <c r="B317" s="661" t="s">
        <v>578</v>
      </c>
      <c r="C317" s="662" t="s">
        <v>594</v>
      </c>
      <c r="D317" s="663" t="s">
        <v>2376</v>
      </c>
      <c r="E317" s="662" t="s">
        <v>6861</v>
      </c>
      <c r="F317" s="663" t="s">
        <v>6862</v>
      </c>
      <c r="G317" s="662" t="s">
        <v>4690</v>
      </c>
      <c r="H317" s="662" t="s">
        <v>4691</v>
      </c>
      <c r="I317" s="664">
        <v>138</v>
      </c>
      <c r="J317" s="664">
        <v>-10</v>
      </c>
      <c r="K317" s="665">
        <v>-1380</v>
      </c>
    </row>
    <row r="318" spans="1:11" ht="14.4" customHeight="1" x14ac:dyDescent="0.3">
      <c r="A318" s="660" t="s">
        <v>577</v>
      </c>
      <c r="B318" s="661" t="s">
        <v>578</v>
      </c>
      <c r="C318" s="662" t="s">
        <v>594</v>
      </c>
      <c r="D318" s="663" t="s">
        <v>2376</v>
      </c>
      <c r="E318" s="662" t="s">
        <v>6861</v>
      </c>
      <c r="F318" s="663" t="s">
        <v>6862</v>
      </c>
      <c r="G318" s="662" t="s">
        <v>4692</v>
      </c>
      <c r="H318" s="662" t="s">
        <v>4693</v>
      </c>
      <c r="I318" s="664">
        <v>105.42</v>
      </c>
      <c r="J318" s="664">
        <v>-2</v>
      </c>
      <c r="K318" s="665">
        <v>-210.84</v>
      </c>
    </row>
    <row r="319" spans="1:11" ht="14.4" customHeight="1" x14ac:dyDescent="0.3">
      <c r="A319" s="660" t="s">
        <v>577</v>
      </c>
      <c r="B319" s="661" t="s">
        <v>578</v>
      </c>
      <c r="C319" s="662" t="s">
        <v>594</v>
      </c>
      <c r="D319" s="663" t="s">
        <v>2376</v>
      </c>
      <c r="E319" s="662" t="s">
        <v>6863</v>
      </c>
      <c r="F319" s="663" t="s">
        <v>6864</v>
      </c>
      <c r="G319" s="662" t="s">
        <v>4438</v>
      </c>
      <c r="H319" s="662" t="s">
        <v>4439</v>
      </c>
      <c r="I319" s="664">
        <v>1.0109999999999999</v>
      </c>
      <c r="J319" s="664">
        <v>2800</v>
      </c>
      <c r="K319" s="665">
        <v>2831</v>
      </c>
    </row>
    <row r="320" spans="1:11" ht="14.4" customHeight="1" x14ac:dyDescent="0.3">
      <c r="A320" s="660" t="s">
        <v>577</v>
      </c>
      <c r="B320" s="661" t="s">
        <v>578</v>
      </c>
      <c r="C320" s="662" t="s">
        <v>594</v>
      </c>
      <c r="D320" s="663" t="s">
        <v>2376</v>
      </c>
      <c r="E320" s="662" t="s">
        <v>6863</v>
      </c>
      <c r="F320" s="663" t="s">
        <v>6864</v>
      </c>
      <c r="G320" s="662" t="s">
        <v>4440</v>
      </c>
      <c r="H320" s="662" t="s">
        <v>4441</v>
      </c>
      <c r="I320" s="664">
        <v>1.5422222222222222</v>
      </c>
      <c r="J320" s="664">
        <v>900</v>
      </c>
      <c r="K320" s="665">
        <v>1388</v>
      </c>
    </row>
    <row r="321" spans="1:11" ht="14.4" customHeight="1" x14ac:dyDescent="0.3">
      <c r="A321" s="660" t="s">
        <v>577</v>
      </c>
      <c r="B321" s="661" t="s">
        <v>578</v>
      </c>
      <c r="C321" s="662" t="s">
        <v>594</v>
      </c>
      <c r="D321" s="663" t="s">
        <v>2376</v>
      </c>
      <c r="E321" s="662" t="s">
        <v>6863</v>
      </c>
      <c r="F321" s="663" t="s">
        <v>6864</v>
      </c>
      <c r="G321" s="662" t="s">
        <v>4442</v>
      </c>
      <c r="H321" s="662" t="s">
        <v>4443</v>
      </c>
      <c r="I321" s="664">
        <v>0.44499999999999995</v>
      </c>
      <c r="J321" s="664">
        <v>3400</v>
      </c>
      <c r="K321" s="665">
        <v>1520</v>
      </c>
    </row>
    <row r="322" spans="1:11" ht="14.4" customHeight="1" x14ac:dyDescent="0.3">
      <c r="A322" s="660" t="s">
        <v>577</v>
      </c>
      <c r="B322" s="661" t="s">
        <v>578</v>
      </c>
      <c r="C322" s="662" t="s">
        <v>594</v>
      </c>
      <c r="D322" s="663" t="s">
        <v>2376</v>
      </c>
      <c r="E322" s="662" t="s">
        <v>6863</v>
      </c>
      <c r="F322" s="663" t="s">
        <v>6864</v>
      </c>
      <c r="G322" s="662" t="s">
        <v>4444</v>
      </c>
      <c r="H322" s="662" t="s">
        <v>4445</v>
      </c>
      <c r="I322" s="664">
        <v>0.626</v>
      </c>
      <c r="J322" s="664">
        <v>1000</v>
      </c>
      <c r="K322" s="665">
        <v>626</v>
      </c>
    </row>
    <row r="323" spans="1:11" ht="14.4" customHeight="1" x14ac:dyDescent="0.3">
      <c r="A323" s="660" t="s">
        <v>577</v>
      </c>
      <c r="B323" s="661" t="s">
        <v>578</v>
      </c>
      <c r="C323" s="662" t="s">
        <v>594</v>
      </c>
      <c r="D323" s="663" t="s">
        <v>2376</v>
      </c>
      <c r="E323" s="662" t="s">
        <v>6863</v>
      </c>
      <c r="F323" s="663" t="s">
        <v>6864</v>
      </c>
      <c r="G323" s="662" t="s">
        <v>4694</v>
      </c>
      <c r="H323" s="662" t="s">
        <v>4695</v>
      </c>
      <c r="I323" s="664">
        <v>15.3</v>
      </c>
      <c r="J323" s="664">
        <v>5</v>
      </c>
      <c r="K323" s="665">
        <v>76.5</v>
      </c>
    </row>
    <row r="324" spans="1:11" ht="14.4" customHeight="1" x14ac:dyDescent="0.3">
      <c r="A324" s="660" t="s">
        <v>577</v>
      </c>
      <c r="B324" s="661" t="s">
        <v>578</v>
      </c>
      <c r="C324" s="662" t="s">
        <v>594</v>
      </c>
      <c r="D324" s="663" t="s">
        <v>2376</v>
      </c>
      <c r="E324" s="662" t="s">
        <v>6863</v>
      </c>
      <c r="F324" s="663" t="s">
        <v>6864</v>
      </c>
      <c r="G324" s="662" t="s">
        <v>4448</v>
      </c>
      <c r="H324" s="662" t="s">
        <v>4449</v>
      </c>
      <c r="I324" s="664">
        <v>5.3244444444444445</v>
      </c>
      <c r="J324" s="664">
        <v>900</v>
      </c>
      <c r="K324" s="665">
        <v>4792.8</v>
      </c>
    </row>
    <row r="325" spans="1:11" ht="14.4" customHeight="1" x14ac:dyDescent="0.3">
      <c r="A325" s="660" t="s">
        <v>577</v>
      </c>
      <c r="B325" s="661" t="s">
        <v>578</v>
      </c>
      <c r="C325" s="662" t="s">
        <v>594</v>
      </c>
      <c r="D325" s="663" t="s">
        <v>2376</v>
      </c>
      <c r="E325" s="662" t="s">
        <v>6863</v>
      </c>
      <c r="F325" s="663" t="s">
        <v>6864</v>
      </c>
      <c r="G325" s="662" t="s">
        <v>4696</v>
      </c>
      <c r="H325" s="662" t="s">
        <v>4697</v>
      </c>
      <c r="I325" s="664">
        <v>1.8050000000000002</v>
      </c>
      <c r="J325" s="664">
        <v>40</v>
      </c>
      <c r="K325" s="665">
        <v>72.2</v>
      </c>
    </row>
    <row r="326" spans="1:11" ht="14.4" customHeight="1" x14ac:dyDescent="0.3">
      <c r="A326" s="660" t="s">
        <v>577</v>
      </c>
      <c r="B326" s="661" t="s">
        <v>578</v>
      </c>
      <c r="C326" s="662" t="s">
        <v>594</v>
      </c>
      <c r="D326" s="663" t="s">
        <v>2376</v>
      </c>
      <c r="E326" s="662" t="s">
        <v>6863</v>
      </c>
      <c r="F326" s="663" t="s">
        <v>6864</v>
      </c>
      <c r="G326" s="662" t="s">
        <v>4457</v>
      </c>
      <c r="H326" s="662" t="s">
        <v>4458</v>
      </c>
      <c r="I326" s="664">
        <v>1.8050000000000002</v>
      </c>
      <c r="J326" s="664">
        <v>100</v>
      </c>
      <c r="K326" s="665">
        <v>180.5</v>
      </c>
    </row>
    <row r="327" spans="1:11" ht="14.4" customHeight="1" x14ac:dyDescent="0.3">
      <c r="A327" s="660" t="s">
        <v>577</v>
      </c>
      <c r="B327" s="661" t="s">
        <v>578</v>
      </c>
      <c r="C327" s="662" t="s">
        <v>594</v>
      </c>
      <c r="D327" s="663" t="s">
        <v>2376</v>
      </c>
      <c r="E327" s="662" t="s">
        <v>6863</v>
      </c>
      <c r="F327" s="663" t="s">
        <v>6864</v>
      </c>
      <c r="G327" s="662" t="s">
        <v>4459</v>
      </c>
      <c r="H327" s="662" t="s">
        <v>4460</v>
      </c>
      <c r="I327" s="664">
        <v>1.9</v>
      </c>
      <c r="J327" s="664">
        <v>250</v>
      </c>
      <c r="K327" s="665">
        <v>475</v>
      </c>
    </row>
    <row r="328" spans="1:11" ht="14.4" customHeight="1" x14ac:dyDescent="0.3">
      <c r="A328" s="660" t="s">
        <v>577</v>
      </c>
      <c r="B328" s="661" t="s">
        <v>578</v>
      </c>
      <c r="C328" s="662" t="s">
        <v>594</v>
      </c>
      <c r="D328" s="663" t="s">
        <v>2376</v>
      </c>
      <c r="E328" s="662" t="s">
        <v>6863</v>
      </c>
      <c r="F328" s="663" t="s">
        <v>6864</v>
      </c>
      <c r="G328" s="662" t="s">
        <v>4463</v>
      </c>
      <c r="H328" s="662" t="s">
        <v>4464</v>
      </c>
      <c r="I328" s="664">
        <v>1.8633333333333333</v>
      </c>
      <c r="J328" s="664">
        <v>150</v>
      </c>
      <c r="K328" s="665">
        <v>279.5</v>
      </c>
    </row>
    <row r="329" spans="1:11" ht="14.4" customHeight="1" x14ac:dyDescent="0.3">
      <c r="A329" s="660" t="s">
        <v>577</v>
      </c>
      <c r="B329" s="661" t="s">
        <v>578</v>
      </c>
      <c r="C329" s="662" t="s">
        <v>594</v>
      </c>
      <c r="D329" s="663" t="s">
        <v>2376</v>
      </c>
      <c r="E329" s="662" t="s">
        <v>6863</v>
      </c>
      <c r="F329" s="663" t="s">
        <v>6864</v>
      </c>
      <c r="G329" s="662" t="s">
        <v>4469</v>
      </c>
      <c r="H329" s="662" t="s">
        <v>4470</v>
      </c>
      <c r="I329" s="664">
        <v>1.99</v>
      </c>
      <c r="J329" s="664">
        <v>50</v>
      </c>
      <c r="K329" s="665">
        <v>99.5</v>
      </c>
    </row>
    <row r="330" spans="1:11" ht="14.4" customHeight="1" x14ac:dyDescent="0.3">
      <c r="A330" s="660" t="s">
        <v>577</v>
      </c>
      <c r="B330" s="661" t="s">
        <v>578</v>
      </c>
      <c r="C330" s="662" t="s">
        <v>594</v>
      </c>
      <c r="D330" s="663" t="s">
        <v>2376</v>
      </c>
      <c r="E330" s="662" t="s">
        <v>6863</v>
      </c>
      <c r="F330" s="663" t="s">
        <v>6864</v>
      </c>
      <c r="G330" s="662" t="s">
        <v>4471</v>
      </c>
      <c r="H330" s="662" t="s">
        <v>4472</v>
      </c>
      <c r="I330" s="664">
        <v>2.41</v>
      </c>
      <c r="J330" s="664">
        <v>100</v>
      </c>
      <c r="K330" s="665">
        <v>241</v>
      </c>
    </row>
    <row r="331" spans="1:11" ht="14.4" customHeight="1" x14ac:dyDescent="0.3">
      <c r="A331" s="660" t="s">
        <v>577</v>
      </c>
      <c r="B331" s="661" t="s">
        <v>578</v>
      </c>
      <c r="C331" s="662" t="s">
        <v>594</v>
      </c>
      <c r="D331" s="663" t="s">
        <v>2376</v>
      </c>
      <c r="E331" s="662" t="s">
        <v>6863</v>
      </c>
      <c r="F331" s="663" t="s">
        <v>6864</v>
      </c>
      <c r="G331" s="662" t="s">
        <v>4479</v>
      </c>
      <c r="H331" s="662" t="s">
        <v>4480</v>
      </c>
      <c r="I331" s="664">
        <v>2.0509090909090912</v>
      </c>
      <c r="J331" s="664">
        <v>260</v>
      </c>
      <c r="K331" s="665">
        <v>533.62</v>
      </c>
    </row>
    <row r="332" spans="1:11" ht="14.4" customHeight="1" x14ac:dyDescent="0.3">
      <c r="A332" s="660" t="s">
        <v>577</v>
      </c>
      <c r="B332" s="661" t="s">
        <v>578</v>
      </c>
      <c r="C332" s="662" t="s">
        <v>594</v>
      </c>
      <c r="D332" s="663" t="s">
        <v>2376</v>
      </c>
      <c r="E332" s="662" t="s">
        <v>6863</v>
      </c>
      <c r="F332" s="663" t="s">
        <v>6864</v>
      </c>
      <c r="G332" s="662" t="s">
        <v>4487</v>
      </c>
      <c r="H332" s="662" t="s">
        <v>4488</v>
      </c>
      <c r="I332" s="664">
        <v>15</v>
      </c>
      <c r="J332" s="664">
        <v>17</v>
      </c>
      <c r="K332" s="665">
        <v>255</v>
      </c>
    </row>
    <row r="333" spans="1:11" ht="14.4" customHeight="1" x14ac:dyDescent="0.3">
      <c r="A333" s="660" t="s">
        <v>577</v>
      </c>
      <c r="B333" s="661" t="s">
        <v>578</v>
      </c>
      <c r="C333" s="662" t="s">
        <v>594</v>
      </c>
      <c r="D333" s="663" t="s">
        <v>2376</v>
      </c>
      <c r="E333" s="662" t="s">
        <v>6863</v>
      </c>
      <c r="F333" s="663" t="s">
        <v>6864</v>
      </c>
      <c r="G333" s="662" t="s">
        <v>4491</v>
      </c>
      <c r="H333" s="662" t="s">
        <v>4493</v>
      </c>
      <c r="I333" s="664">
        <v>3.7549999999999999</v>
      </c>
      <c r="J333" s="664">
        <v>15</v>
      </c>
      <c r="K333" s="665">
        <v>58.6</v>
      </c>
    </row>
    <row r="334" spans="1:11" ht="14.4" customHeight="1" x14ac:dyDescent="0.3">
      <c r="A334" s="660" t="s">
        <v>577</v>
      </c>
      <c r="B334" s="661" t="s">
        <v>578</v>
      </c>
      <c r="C334" s="662" t="s">
        <v>594</v>
      </c>
      <c r="D334" s="663" t="s">
        <v>2376</v>
      </c>
      <c r="E334" s="662" t="s">
        <v>6863</v>
      </c>
      <c r="F334" s="663" t="s">
        <v>6864</v>
      </c>
      <c r="G334" s="662" t="s">
        <v>4500</v>
      </c>
      <c r="H334" s="662" t="s">
        <v>4501</v>
      </c>
      <c r="I334" s="664">
        <v>20.305</v>
      </c>
      <c r="J334" s="664">
        <v>65</v>
      </c>
      <c r="K334" s="665">
        <v>1288.0999999999999</v>
      </c>
    </row>
    <row r="335" spans="1:11" ht="14.4" customHeight="1" x14ac:dyDescent="0.3">
      <c r="A335" s="660" t="s">
        <v>577</v>
      </c>
      <c r="B335" s="661" t="s">
        <v>578</v>
      </c>
      <c r="C335" s="662" t="s">
        <v>594</v>
      </c>
      <c r="D335" s="663" t="s">
        <v>2376</v>
      </c>
      <c r="E335" s="662" t="s">
        <v>6863</v>
      </c>
      <c r="F335" s="663" t="s">
        <v>6864</v>
      </c>
      <c r="G335" s="662" t="s">
        <v>4506</v>
      </c>
      <c r="H335" s="662" t="s">
        <v>4507</v>
      </c>
      <c r="I335" s="664">
        <v>2.88</v>
      </c>
      <c r="J335" s="664">
        <v>10</v>
      </c>
      <c r="K335" s="665">
        <v>28.8</v>
      </c>
    </row>
    <row r="336" spans="1:11" ht="14.4" customHeight="1" x14ac:dyDescent="0.3">
      <c r="A336" s="660" t="s">
        <v>577</v>
      </c>
      <c r="B336" s="661" t="s">
        <v>578</v>
      </c>
      <c r="C336" s="662" t="s">
        <v>594</v>
      </c>
      <c r="D336" s="663" t="s">
        <v>2376</v>
      </c>
      <c r="E336" s="662" t="s">
        <v>6863</v>
      </c>
      <c r="F336" s="663" t="s">
        <v>6864</v>
      </c>
      <c r="G336" s="662" t="s">
        <v>4506</v>
      </c>
      <c r="H336" s="662" t="s">
        <v>4508</v>
      </c>
      <c r="I336" s="664">
        <v>2.58</v>
      </c>
      <c r="J336" s="664">
        <v>10</v>
      </c>
      <c r="K336" s="665">
        <v>25.8</v>
      </c>
    </row>
    <row r="337" spans="1:11" ht="14.4" customHeight="1" x14ac:dyDescent="0.3">
      <c r="A337" s="660" t="s">
        <v>577</v>
      </c>
      <c r="B337" s="661" t="s">
        <v>578</v>
      </c>
      <c r="C337" s="662" t="s">
        <v>594</v>
      </c>
      <c r="D337" s="663" t="s">
        <v>2376</v>
      </c>
      <c r="E337" s="662" t="s">
        <v>6863</v>
      </c>
      <c r="F337" s="663" t="s">
        <v>6864</v>
      </c>
      <c r="G337" s="662" t="s">
        <v>4698</v>
      </c>
      <c r="H337" s="662" t="s">
        <v>4699</v>
      </c>
      <c r="I337" s="664">
        <v>121</v>
      </c>
      <c r="J337" s="664">
        <v>2</v>
      </c>
      <c r="K337" s="665">
        <v>242</v>
      </c>
    </row>
    <row r="338" spans="1:11" ht="14.4" customHeight="1" x14ac:dyDescent="0.3">
      <c r="A338" s="660" t="s">
        <v>577</v>
      </c>
      <c r="B338" s="661" t="s">
        <v>578</v>
      </c>
      <c r="C338" s="662" t="s">
        <v>594</v>
      </c>
      <c r="D338" s="663" t="s">
        <v>2376</v>
      </c>
      <c r="E338" s="662" t="s">
        <v>6865</v>
      </c>
      <c r="F338" s="663" t="s">
        <v>6866</v>
      </c>
      <c r="G338" s="662" t="s">
        <v>4700</v>
      </c>
      <c r="H338" s="662" t="s">
        <v>4701</v>
      </c>
      <c r="I338" s="664">
        <v>1989.97</v>
      </c>
      <c r="J338" s="664">
        <v>20</v>
      </c>
      <c r="K338" s="665">
        <v>39799.32</v>
      </c>
    </row>
    <row r="339" spans="1:11" ht="14.4" customHeight="1" x14ac:dyDescent="0.3">
      <c r="A339" s="660" t="s">
        <v>577</v>
      </c>
      <c r="B339" s="661" t="s">
        <v>578</v>
      </c>
      <c r="C339" s="662" t="s">
        <v>594</v>
      </c>
      <c r="D339" s="663" t="s">
        <v>2376</v>
      </c>
      <c r="E339" s="662" t="s">
        <v>6867</v>
      </c>
      <c r="F339" s="663" t="s">
        <v>6868</v>
      </c>
      <c r="G339" s="662" t="s">
        <v>4597</v>
      </c>
      <c r="H339" s="662" t="s">
        <v>4598</v>
      </c>
      <c r="I339" s="664">
        <v>0.30333333333333334</v>
      </c>
      <c r="J339" s="664">
        <v>800</v>
      </c>
      <c r="K339" s="665">
        <v>242</v>
      </c>
    </row>
    <row r="340" spans="1:11" ht="14.4" customHeight="1" x14ac:dyDescent="0.3">
      <c r="A340" s="660" t="s">
        <v>577</v>
      </c>
      <c r="B340" s="661" t="s">
        <v>578</v>
      </c>
      <c r="C340" s="662" t="s">
        <v>594</v>
      </c>
      <c r="D340" s="663" t="s">
        <v>2376</v>
      </c>
      <c r="E340" s="662" t="s">
        <v>6867</v>
      </c>
      <c r="F340" s="663" t="s">
        <v>6868</v>
      </c>
      <c r="G340" s="662" t="s">
        <v>4597</v>
      </c>
      <c r="H340" s="662" t="s">
        <v>4702</v>
      </c>
      <c r="I340" s="664">
        <v>0.30249999999999999</v>
      </c>
      <c r="J340" s="664">
        <v>400</v>
      </c>
      <c r="K340" s="665">
        <v>121</v>
      </c>
    </row>
    <row r="341" spans="1:11" ht="14.4" customHeight="1" x14ac:dyDescent="0.3">
      <c r="A341" s="660" t="s">
        <v>577</v>
      </c>
      <c r="B341" s="661" t="s">
        <v>578</v>
      </c>
      <c r="C341" s="662" t="s">
        <v>594</v>
      </c>
      <c r="D341" s="663" t="s">
        <v>2376</v>
      </c>
      <c r="E341" s="662" t="s">
        <v>6867</v>
      </c>
      <c r="F341" s="663" t="s">
        <v>6868</v>
      </c>
      <c r="G341" s="662" t="s">
        <v>4523</v>
      </c>
      <c r="H341" s="662" t="s">
        <v>4524</v>
      </c>
      <c r="I341" s="664">
        <v>0.30333333333333334</v>
      </c>
      <c r="J341" s="664">
        <v>2100</v>
      </c>
      <c r="K341" s="665">
        <v>638</v>
      </c>
    </row>
    <row r="342" spans="1:11" ht="14.4" customHeight="1" x14ac:dyDescent="0.3">
      <c r="A342" s="660" t="s">
        <v>577</v>
      </c>
      <c r="B342" s="661" t="s">
        <v>578</v>
      </c>
      <c r="C342" s="662" t="s">
        <v>594</v>
      </c>
      <c r="D342" s="663" t="s">
        <v>2376</v>
      </c>
      <c r="E342" s="662" t="s">
        <v>6867</v>
      </c>
      <c r="F342" s="663" t="s">
        <v>6868</v>
      </c>
      <c r="G342" s="662" t="s">
        <v>4523</v>
      </c>
      <c r="H342" s="662" t="s">
        <v>4655</v>
      </c>
      <c r="I342" s="664">
        <v>0.3</v>
      </c>
      <c r="J342" s="664">
        <v>1300</v>
      </c>
      <c r="K342" s="665">
        <v>390</v>
      </c>
    </row>
    <row r="343" spans="1:11" ht="14.4" customHeight="1" x14ac:dyDescent="0.3">
      <c r="A343" s="660" t="s">
        <v>577</v>
      </c>
      <c r="B343" s="661" t="s">
        <v>578</v>
      </c>
      <c r="C343" s="662" t="s">
        <v>594</v>
      </c>
      <c r="D343" s="663" t="s">
        <v>2376</v>
      </c>
      <c r="E343" s="662" t="s">
        <v>6867</v>
      </c>
      <c r="F343" s="663" t="s">
        <v>6868</v>
      </c>
      <c r="G343" s="662" t="s">
        <v>4525</v>
      </c>
      <c r="H343" s="662" t="s">
        <v>4526</v>
      </c>
      <c r="I343" s="664">
        <v>0.3066666666666667</v>
      </c>
      <c r="J343" s="664">
        <v>1100</v>
      </c>
      <c r="K343" s="665">
        <v>337</v>
      </c>
    </row>
    <row r="344" spans="1:11" ht="14.4" customHeight="1" x14ac:dyDescent="0.3">
      <c r="A344" s="660" t="s">
        <v>577</v>
      </c>
      <c r="B344" s="661" t="s">
        <v>578</v>
      </c>
      <c r="C344" s="662" t="s">
        <v>594</v>
      </c>
      <c r="D344" s="663" t="s">
        <v>2376</v>
      </c>
      <c r="E344" s="662" t="s">
        <v>6867</v>
      </c>
      <c r="F344" s="663" t="s">
        <v>6868</v>
      </c>
      <c r="G344" s="662" t="s">
        <v>4525</v>
      </c>
      <c r="H344" s="662" t="s">
        <v>4599</v>
      </c>
      <c r="I344" s="664">
        <v>0.30249999999999999</v>
      </c>
      <c r="J344" s="664">
        <v>700</v>
      </c>
      <c r="K344" s="665">
        <v>213</v>
      </c>
    </row>
    <row r="345" spans="1:11" ht="14.4" customHeight="1" x14ac:dyDescent="0.3">
      <c r="A345" s="660" t="s">
        <v>577</v>
      </c>
      <c r="B345" s="661" t="s">
        <v>578</v>
      </c>
      <c r="C345" s="662" t="s">
        <v>594</v>
      </c>
      <c r="D345" s="663" t="s">
        <v>2376</v>
      </c>
      <c r="E345" s="662" t="s">
        <v>6867</v>
      </c>
      <c r="F345" s="663" t="s">
        <v>6868</v>
      </c>
      <c r="G345" s="662" t="s">
        <v>4527</v>
      </c>
      <c r="H345" s="662" t="s">
        <v>4528</v>
      </c>
      <c r="I345" s="664">
        <v>0.39</v>
      </c>
      <c r="J345" s="664">
        <v>3300</v>
      </c>
      <c r="K345" s="665">
        <v>1244</v>
      </c>
    </row>
    <row r="346" spans="1:11" ht="14.4" customHeight="1" x14ac:dyDescent="0.3">
      <c r="A346" s="660" t="s">
        <v>577</v>
      </c>
      <c r="B346" s="661" t="s">
        <v>578</v>
      </c>
      <c r="C346" s="662" t="s">
        <v>594</v>
      </c>
      <c r="D346" s="663" t="s">
        <v>2376</v>
      </c>
      <c r="E346" s="662" t="s">
        <v>6867</v>
      </c>
      <c r="F346" s="663" t="s">
        <v>6868</v>
      </c>
      <c r="G346" s="662" t="s">
        <v>4529</v>
      </c>
      <c r="H346" s="662" t="s">
        <v>4530</v>
      </c>
      <c r="I346" s="664">
        <v>1.76</v>
      </c>
      <c r="J346" s="664">
        <v>200</v>
      </c>
      <c r="K346" s="665">
        <v>352</v>
      </c>
    </row>
    <row r="347" spans="1:11" ht="14.4" customHeight="1" x14ac:dyDescent="0.3">
      <c r="A347" s="660" t="s">
        <v>577</v>
      </c>
      <c r="B347" s="661" t="s">
        <v>578</v>
      </c>
      <c r="C347" s="662" t="s">
        <v>594</v>
      </c>
      <c r="D347" s="663" t="s">
        <v>2376</v>
      </c>
      <c r="E347" s="662" t="s">
        <v>6869</v>
      </c>
      <c r="F347" s="663" t="s">
        <v>6870</v>
      </c>
      <c r="G347" s="662" t="s">
        <v>4531</v>
      </c>
      <c r="H347" s="662" t="s">
        <v>4532</v>
      </c>
      <c r="I347" s="664">
        <v>0.77500000000000013</v>
      </c>
      <c r="J347" s="664">
        <v>1100</v>
      </c>
      <c r="K347" s="665">
        <v>854</v>
      </c>
    </row>
    <row r="348" spans="1:11" ht="14.4" customHeight="1" x14ac:dyDescent="0.3">
      <c r="A348" s="660" t="s">
        <v>577</v>
      </c>
      <c r="B348" s="661" t="s">
        <v>578</v>
      </c>
      <c r="C348" s="662" t="s">
        <v>594</v>
      </c>
      <c r="D348" s="663" t="s">
        <v>2376</v>
      </c>
      <c r="E348" s="662" t="s">
        <v>6869</v>
      </c>
      <c r="F348" s="663" t="s">
        <v>6870</v>
      </c>
      <c r="G348" s="662" t="s">
        <v>4533</v>
      </c>
      <c r="H348" s="662" t="s">
        <v>4534</v>
      </c>
      <c r="I348" s="664">
        <v>0.77500000000000013</v>
      </c>
      <c r="J348" s="664">
        <v>2400</v>
      </c>
      <c r="K348" s="665">
        <v>1858</v>
      </c>
    </row>
    <row r="349" spans="1:11" ht="14.4" customHeight="1" x14ac:dyDescent="0.3">
      <c r="A349" s="660" t="s">
        <v>577</v>
      </c>
      <c r="B349" s="661" t="s">
        <v>578</v>
      </c>
      <c r="C349" s="662" t="s">
        <v>594</v>
      </c>
      <c r="D349" s="663" t="s">
        <v>2376</v>
      </c>
      <c r="E349" s="662" t="s">
        <v>6869</v>
      </c>
      <c r="F349" s="663" t="s">
        <v>6870</v>
      </c>
      <c r="G349" s="662" t="s">
        <v>4535</v>
      </c>
      <c r="H349" s="662" t="s">
        <v>4536</v>
      </c>
      <c r="I349" s="664">
        <v>0.71499999999999997</v>
      </c>
      <c r="J349" s="664">
        <v>1400</v>
      </c>
      <c r="K349" s="665">
        <v>1002</v>
      </c>
    </row>
    <row r="350" spans="1:11" ht="14.4" customHeight="1" x14ac:dyDescent="0.3">
      <c r="A350" s="660" t="s">
        <v>577</v>
      </c>
      <c r="B350" s="661" t="s">
        <v>578</v>
      </c>
      <c r="C350" s="662" t="s">
        <v>594</v>
      </c>
      <c r="D350" s="663" t="s">
        <v>2376</v>
      </c>
      <c r="E350" s="662" t="s">
        <v>6869</v>
      </c>
      <c r="F350" s="663" t="s">
        <v>6870</v>
      </c>
      <c r="G350" s="662" t="s">
        <v>4535</v>
      </c>
      <c r="H350" s="662" t="s">
        <v>4537</v>
      </c>
      <c r="I350" s="664">
        <v>0.71</v>
      </c>
      <c r="J350" s="664">
        <v>3200</v>
      </c>
      <c r="K350" s="665">
        <v>2272</v>
      </c>
    </row>
    <row r="351" spans="1:11" ht="14.4" customHeight="1" x14ac:dyDescent="0.3">
      <c r="A351" s="660" t="s">
        <v>577</v>
      </c>
      <c r="B351" s="661" t="s">
        <v>578</v>
      </c>
      <c r="C351" s="662" t="s">
        <v>594</v>
      </c>
      <c r="D351" s="663" t="s">
        <v>2376</v>
      </c>
      <c r="E351" s="662" t="s">
        <v>6869</v>
      </c>
      <c r="F351" s="663" t="s">
        <v>6870</v>
      </c>
      <c r="G351" s="662" t="s">
        <v>4660</v>
      </c>
      <c r="H351" s="662" t="s">
        <v>4662</v>
      </c>
      <c r="I351" s="664">
        <v>0.71333333333333326</v>
      </c>
      <c r="J351" s="664">
        <v>1400</v>
      </c>
      <c r="K351" s="665">
        <v>997</v>
      </c>
    </row>
    <row r="352" spans="1:11" ht="14.4" customHeight="1" x14ac:dyDescent="0.3">
      <c r="A352" s="660" t="s">
        <v>577</v>
      </c>
      <c r="B352" s="661" t="s">
        <v>578</v>
      </c>
      <c r="C352" s="662" t="s">
        <v>594</v>
      </c>
      <c r="D352" s="663" t="s">
        <v>2376</v>
      </c>
      <c r="E352" s="662" t="s">
        <v>6869</v>
      </c>
      <c r="F352" s="663" t="s">
        <v>6870</v>
      </c>
      <c r="G352" s="662" t="s">
        <v>4538</v>
      </c>
      <c r="H352" s="662" t="s">
        <v>4539</v>
      </c>
      <c r="I352" s="664">
        <v>0.71</v>
      </c>
      <c r="J352" s="664">
        <v>1200</v>
      </c>
      <c r="K352" s="665">
        <v>852</v>
      </c>
    </row>
    <row r="353" spans="1:11" ht="14.4" customHeight="1" x14ac:dyDescent="0.3">
      <c r="A353" s="660" t="s">
        <v>577</v>
      </c>
      <c r="B353" s="661" t="s">
        <v>578</v>
      </c>
      <c r="C353" s="662" t="s">
        <v>594</v>
      </c>
      <c r="D353" s="663" t="s">
        <v>2376</v>
      </c>
      <c r="E353" s="662" t="s">
        <v>6869</v>
      </c>
      <c r="F353" s="663" t="s">
        <v>6870</v>
      </c>
      <c r="G353" s="662" t="s">
        <v>4538</v>
      </c>
      <c r="H353" s="662" t="s">
        <v>4540</v>
      </c>
      <c r="I353" s="664">
        <v>0.71</v>
      </c>
      <c r="J353" s="664">
        <v>3000</v>
      </c>
      <c r="K353" s="665">
        <v>2130</v>
      </c>
    </row>
    <row r="354" spans="1:11" ht="14.4" customHeight="1" x14ac:dyDescent="0.3">
      <c r="A354" s="660" t="s">
        <v>577</v>
      </c>
      <c r="B354" s="661" t="s">
        <v>578</v>
      </c>
      <c r="C354" s="662" t="s">
        <v>597</v>
      </c>
      <c r="D354" s="663" t="s">
        <v>2377</v>
      </c>
      <c r="E354" s="662" t="s">
        <v>6861</v>
      </c>
      <c r="F354" s="663" t="s">
        <v>6862</v>
      </c>
      <c r="G354" s="662" t="s">
        <v>4541</v>
      </c>
      <c r="H354" s="662" t="s">
        <v>4542</v>
      </c>
      <c r="I354" s="664">
        <v>129.25624999999999</v>
      </c>
      <c r="J354" s="664">
        <v>19</v>
      </c>
      <c r="K354" s="665">
        <v>2455.8599999999997</v>
      </c>
    </row>
    <row r="355" spans="1:11" ht="14.4" customHeight="1" x14ac:dyDescent="0.3">
      <c r="A355" s="660" t="s">
        <v>577</v>
      </c>
      <c r="B355" s="661" t="s">
        <v>578</v>
      </c>
      <c r="C355" s="662" t="s">
        <v>597</v>
      </c>
      <c r="D355" s="663" t="s">
        <v>2377</v>
      </c>
      <c r="E355" s="662" t="s">
        <v>6861</v>
      </c>
      <c r="F355" s="663" t="s">
        <v>6862</v>
      </c>
      <c r="G355" s="662" t="s">
        <v>4389</v>
      </c>
      <c r="H355" s="662" t="s">
        <v>4390</v>
      </c>
      <c r="I355" s="664">
        <v>260.29714285714283</v>
      </c>
      <c r="J355" s="664">
        <v>20</v>
      </c>
      <c r="K355" s="665">
        <v>5205.9400000000005</v>
      </c>
    </row>
    <row r="356" spans="1:11" ht="14.4" customHeight="1" x14ac:dyDescent="0.3">
      <c r="A356" s="660" t="s">
        <v>577</v>
      </c>
      <c r="B356" s="661" t="s">
        <v>578</v>
      </c>
      <c r="C356" s="662" t="s">
        <v>597</v>
      </c>
      <c r="D356" s="663" t="s">
        <v>2377</v>
      </c>
      <c r="E356" s="662" t="s">
        <v>6861</v>
      </c>
      <c r="F356" s="663" t="s">
        <v>6862</v>
      </c>
      <c r="G356" s="662" t="s">
        <v>4703</v>
      </c>
      <c r="H356" s="662" t="s">
        <v>4704</v>
      </c>
      <c r="I356" s="664">
        <v>123.05</v>
      </c>
      <c r="J356" s="664">
        <v>50</v>
      </c>
      <c r="K356" s="665">
        <v>6152.5</v>
      </c>
    </row>
    <row r="357" spans="1:11" ht="14.4" customHeight="1" x14ac:dyDescent="0.3">
      <c r="A357" s="660" t="s">
        <v>577</v>
      </c>
      <c r="B357" s="661" t="s">
        <v>578</v>
      </c>
      <c r="C357" s="662" t="s">
        <v>597</v>
      </c>
      <c r="D357" s="663" t="s">
        <v>2377</v>
      </c>
      <c r="E357" s="662" t="s">
        <v>6861</v>
      </c>
      <c r="F357" s="663" t="s">
        <v>6862</v>
      </c>
      <c r="G357" s="662" t="s">
        <v>4665</v>
      </c>
      <c r="H357" s="662" t="s">
        <v>4666</v>
      </c>
      <c r="I357" s="664">
        <v>3.11</v>
      </c>
      <c r="J357" s="664">
        <v>60</v>
      </c>
      <c r="K357" s="665">
        <v>186.6</v>
      </c>
    </row>
    <row r="358" spans="1:11" ht="14.4" customHeight="1" x14ac:dyDescent="0.3">
      <c r="A358" s="660" t="s">
        <v>577</v>
      </c>
      <c r="B358" s="661" t="s">
        <v>578</v>
      </c>
      <c r="C358" s="662" t="s">
        <v>597</v>
      </c>
      <c r="D358" s="663" t="s">
        <v>2377</v>
      </c>
      <c r="E358" s="662" t="s">
        <v>6861</v>
      </c>
      <c r="F358" s="663" t="s">
        <v>6862</v>
      </c>
      <c r="G358" s="662" t="s">
        <v>4391</v>
      </c>
      <c r="H358" s="662" t="s">
        <v>4392</v>
      </c>
      <c r="I358" s="664">
        <v>3.79</v>
      </c>
      <c r="J358" s="664">
        <v>20</v>
      </c>
      <c r="K358" s="665">
        <v>75.8</v>
      </c>
    </row>
    <row r="359" spans="1:11" ht="14.4" customHeight="1" x14ac:dyDescent="0.3">
      <c r="A359" s="660" t="s">
        <v>577</v>
      </c>
      <c r="B359" s="661" t="s">
        <v>578</v>
      </c>
      <c r="C359" s="662" t="s">
        <v>597</v>
      </c>
      <c r="D359" s="663" t="s">
        <v>2377</v>
      </c>
      <c r="E359" s="662" t="s">
        <v>6861</v>
      </c>
      <c r="F359" s="663" t="s">
        <v>6862</v>
      </c>
      <c r="G359" s="662" t="s">
        <v>4604</v>
      </c>
      <c r="H359" s="662" t="s">
        <v>4605</v>
      </c>
      <c r="I359" s="664">
        <v>139.52000000000001</v>
      </c>
      <c r="J359" s="664">
        <v>10</v>
      </c>
      <c r="K359" s="665">
        <v>1395.17</v>
      </c>
    </row>
    <row r="360" spans="1:11" ht="14.4" customHeight="1" x14ac:dyDescent="0.3">
      <c r="A360" s="660" t="s">
        <v>577</v>
      </c>
      <c r="B360" s="661" t="s">
        <v>578</v>
      </c>
      <c r="C360" s="662" t="s">
        <v>597</v>
      </c>
      <c r="D360" s="663" t="s">
        <v>2377</v>
      </c>
      <c r="E360" s="662" t="s">
        <v>6861</v>
      </c>
      <c r="F360" s="663" t="s">
        <v>6862</v>
      </c>
      <c r="G360" s="662" t="s">
        <v>4395</v>
      </c>
      <c r="H360" s="662" t="s">
        <v>4396</v>
      </c>
      <c r="I360" s="664">
        <v>12.078999999999999</v>
      </c>
      <c r="J360" s="664">
        <v>2060</v>
      </c>
      <c r="K360" s="665">
        <v>24881.8</v>
      </c>
    </row>
    <row r="361" spans="1:11" ht="14.4" customHeight="1" x14ac:dyDescent="0.3">
      <c r="A361" s="660" t="s">
        <v>577</v>
      </c>
      <c r="B361" s="661" t="s">
        <v>578</v>
      </c>
      <c r="C361" s="662" t="s">
        <v>597</v>
      </c>
      <c r="D361" s="663" t="s">
        <v>2377</v>
      </c>
      <c r="E361" s="662" t="s">
        <v>6861</v>
      </c>
      <c r="F361" s="663" t="s">
        <v>6862</v>
      </c>
      <c r="G361" s="662" t="s">
        <v>4555</v>
      </c>
      <c r="H361" s="662" t="s">
        <v>4556</v>
      </c>
      <c r="I361" s="664">
        <v>3.01</v>
      </c>
      <c r="J361" s="664">
        <v>50</v>
      </c>
      <c r="K361" s="665">
        <v>150.5</v>
      </c>
    </row>
    <row r="362" spans="1:11" ht="14.4" customHeight="1" x14ac:dyDescent="0.3">
      <c r="A362" s="660" t="s">
        <v>577</v>
      </c>
      <c r="B362" s="661" t="s">
        <v>578</v>
      </c>
      <c r="C362" s="662" t="s">
        <v>597</v>
      </c>
      <c r="D362" s="663" t="s">
        <v>2377</v>
      </c>
      <c r="E362" s="662" t="s">
        <v>6861</v>
      </c>
      <c r="F362" s="663" t="s">
        <v>6862</v>
      </c>
      <c r="G362" s="662" t="s">
        <v>4557</v>
      </c>
      <c r="H362" s="662" t="s">
        <v>4558</v>
      </c>
      <c r="I362" s="664">
        <v>0.88</v>
      </c>
      <c r="J362" s="664">
        <v>200</v>
      </c>
      <c r="K362" s="665">
        <v>176</v>
      </c>
    </row>
    <row r="363" spans="1:11" ht="14.4" customHeight="1" x14ac:dyDescent="0.3">
      <c r="A363" s="660" t="s">
        <v>577</v>
      </c>
      <c r="B363" s="661" t="s">
        <v>578</v>
      </c>
      <c r="C363" s="662" t="s">
        <v>597</v>
      </c>
      <c r="D363" s="663" t="s">
        <v>2377</v>
      </c>
      <c r="E363" s="662" t="s">
        <v>6861</v>
      </c>
      <c r="F363" s="663" t="s">
        <v>6862</v>
      </c>
      <c r="G363" s="662" t="s">
        <v>4401</v>
      </c>
      <c r="H363" s="662" t="s">
        <v>4402</v>
      </c>
      <c r="I363" s="664">
        <v>6.7</v>
      </c>
      <c r="J363" s="664">
        <v>100</v>
      </c>
      <c r="K363" s="665">
        <v>669.64</v>
      </c>
    </row>
    <row r="364" spans="1:11" ht="14.4" customHeight="1" x14ac:dyDescent="0.3">
      <c r="A364" s="660" t="s">
        <v>577</v>
      </c>
      <c r="B364" s="661" t="s">
        <v>578</v>
      </c>
      <c r="C364" s="662" t="s">
        <v>597</v>
      </c>
      <c r="D364" s="663" t="s">
        <v>2377</v>
      </c>
      <c r="E364" s="662" t="s">
        <v>6861</v>
      </c>
      <c r="F364" s="663" t="s">
        <v>6862</v>
      </c>
      <c r="G364" s="662" t="s">
        <v>4610</v>
      </c>
      <c r="H364" s="662" t="s">
        <v>4611</v>
      </c>
      <c r="I364" s="664">
        <v>233.79428571428571</v>
      </c>
      <c r="J364" s="664">
        <v>60</v>
      </c>
      <c r="K364" s="665">
        <v>14027.739999999998</v>
      </c>
    </row>
    <row r="365" spans="1:11" ht="14.4" customHeight="1" x14ac:dyDescent="0.3">
      <c r="A365" s="660" t="s">
        <v>577</v>
      </c>
      <c r="B365" s="661" t="s">
        <v>578</v>
      </c>
      <c r="C365" s="662" t="s">
        <v>597</v>
      </c>
      <c r="D365" s="663" t="s">
        <v>2377</v>
      </c>
      <c r="E365" s="662" t="s">
        <v>6861</v>
      </c>
      <c r="F365" s="663" t="s">
        <v>6862</v>
      </c>
      <c r="G365" s="662" t="s">
        <v>4403</v>
      </c>
      <c r="H365" s="662" t="s">
        <v>4404</v>
      </c>
      <c r="I365" s="664">
        <v>20.927500000000002</v>
      </c>
      <c r="J365" s="664">
        <v>70</v>
      </c>
      <c r="K365" s="665">
        <v>1497.6</v>
      </c>
    </row>
    <row r="366" spans="1:11" ht="14.4" customHeight="1" x14ac:dyDescent="0.3">
      <c r="A366" s="660" t="s">
        <v>577</v>
      </c>
      <c r="B366" s="661" t="s">
        <v>578</v>
      </c>
      <c r="C366" s="662" t="s">
        <v>597</v>
      </c>
      <c r="D366" s="663" t="s">
        <v>2377</v>
      </c>
      <c r="E366" s="662" t="s">
        <v>6861</v>
      </c>
      <c r="F366" s="663" t="s">
        <v>6862</v>
      </c>
      <c r="G366" s="662" t="s">
        <v>4614</v>
      </c>
      <c r="H366" s="662" t="s">
        <v>4615</v>
      </c>
      <c r="I366" s="664">
        <v>272.43</v>
      </c>
      <c r="J366" s="664">
        <v>6</v>
      </c>
      <c r="K366" s="665">
        <v>1634.58</v>
      </c>
    </row>
    <row r="367" spans="1:11" ht="14.4" customHeight="1" x14ac:dyDescent="0.3">
      <c r="A367" s="660" t="s">
        <v>577</v>
      </c>
      <c r="B367" s="661" t="s">
        <v>578</v>
      </c>
      <c r="C367" s="662" t="s">
        <v>597</v>
      </c>
      <c r="D367" s="663" t="s">
        <v>2377</v>
      </c>
      <c r="E367" s="662" t="s">
        <v>6861</v>
      </c>
      <c r="F367" s="663" t="s">
        <v>6862</v>
      </c>
      <c r="G367" s="662" t="s">
        <v>4705</v>
      </c>
      <c r="H367" s="662" t="s">
        <v>4706</v>
      </c>
      <c r="I367" s="664">
        <v>12.42</v>
      </c>
      <c r="J367" s="664">
        <v>300</v>
      </c>
      <c r="K367" s="665">
        <v>3726</v>
      </c>
    </row>
    <row r="368" spans="1:11" ht="14.4" customHeight="1" x14ac:dyDescent="0.3">
      <c r="A368" s="660" t="s">
        <v>577</v>
      </c>
      <c r="B368" s="661" t="s">
        <v>578</v>
      </c>
      <c r="C368" s="662" t="s">
        <v>597</v>
      </c>
      <c r="D368" s="663" t="s">
        <v>2377</v>
      </c>
      <c r="E368" s="662" t="s">
        <v>6861</v>
      </c>
      <c r="F368" s="663" t="s">
        <v>6862</v>
      </c>
      <c r="G368" s="662" t="s">
        <v>4707</v>
      </c>
      <c r="H368" s="662" t="s">
        <v>4708</v>
      </c>
      <c r="I368" s="664">
        <v>1.1499999999999999</v>
      </c>
      <c r="J368" s="664">
        <v>1500</v>
      </c>
      <c r="K368" s="665">
        <v>1718</v>
      </c>
    </row>
    <row r="369" spans="1:11" ht="14.4" customHeight="1" x14ac:dyDescent="0.3">
      <c r="A369" s="660" t="s">
        <v>577</v>
      </c>
      <c r="B369" s="661" t="s">
        <v>578</v>
      </c>
      <c r="C369" s="662" t="s">
        <v>597</v>
      </c>
      <c r="D369" s="663" t="s">
        <v>2377</v>
      </c>
      <c r="E369" s="662" t="s">
        <v>6861</v>
      </c>
      <c r="F369" s="663" t="s">
        <v>6862</v>
      </c>
      <c r="G369" s="662" t="s">
        <v>4409</v>
      </c>
      <c r="H369" s="662" t="s">
        <v>4410</v>
      </c>
      <c r="I369" s="664">
        <v>0.59699999999999986</v>
      </c>
      <c r="J369" s="664">
        <v>10500</v>
      </c>
      <c r="K369" s="665">
        <v>6260</v>
      </c>
    </row>
    <row r="370" spans="1:11" ht="14.4" customHeight="1" x14ac:dyDescent="0.3">
      <c r="A370" s="660" t="s">
        <v>577</v>
      </c>
      <c r="B370" s="661" t="s">
        <v>578</v>
      </c>
      <c r="C370" s="662" t="s">
        <v>597</v>
      </c>
      <c r="D370" s="663" t="s">
        <v>2377</v>
      </c>
      <c r="E370" s="662" t="s">
        <v>6861</v>
      </c>
      <c r="F370" s="663" t="s">
        <v>6862</v>
      </c>
      <c r="G370" s="662" t="s">
        <v>4411</v>
      </c>
      <c r="H370" s="662" t="s">
        <v>4412</v>
      </c>
      <c r="I370" s="664">
        <v>3.4224999999999999</v>
      </c>
      <c r="J370" s="664">
        <v>3000</v>
      </c>
      <c r="K370" s="665">
        <v>10266.5</v>
      </c>
    </row>
    <row r="371" spans="1:11" ht="14.4" customHeight="1" x14ac:dyDescent="0.3">
      <c r="A371" s="660" t="s">
        <v>577</v>
      </c>
      <c r="B371" s="661" t="s">
        <v>578</v>
      </c>
      <c r="C371" s="662" t="s">
        <v>597</v>
      </c>
      <c r="D371" s="663" t="s">
        <v>2377</v>
      </c>
      <c r="E371" s="662" t="s">
        <v>6861</v>
      </c>
      <c r="F371" s="663" t="s">
        <v>6862</v>
      </c>
      <c r="G371" s="662" t="s">
        <v>4709</v>
      </c>
      <c r="H371" s="662" t="s">
        <v>4710</v>
      </c>
      <c r="I371" s="664">
        <v>119.46</v>
      </c>
      <c r="J371" s="664">
        <v>20</v>
      </c>
      <c r="K371" s="665">
        <v>2389.1999999999998</v>
      </c>
    </row>
    <row r="372" spans="1:11" ht="14.4" customHeight="1" x14ac:dyDescent="0.3">
      <c r="A372" s="660" t="s">
        <v>577</v>
      </c>
      <c r="B372" s="661" t="s">
        <v>578</v>
      </c>
      <c r="C372" s="662" t="s">
        <v>597</v>
      </c>
      <c r="D372" s="663" t="s">
        <v>2377</v>
      </c>
      <c r="E372" s="662" t="s">
        <v>6861</v>
      </c>
      <c r="F372" s="663" t="s">
        <v>6862</v>
      </c>
      <c r="G372" s="662" t="s">
        <v>4413</v>
      </c>
      <c r="H372" s="662" t="s">
        <v>4414</v>
      </c>
      <c r="I372" s="664">
        <v>8.5774999999999988</v>
      </c>
      <c r="J372" s="664">
        <v>192</v>
      </c>
      <c r="K372" s="665">
        <v>1646.88</v>
      </c>
    </row>
    <row r="373" spans="1:11" ht="14.4" customHeight="1" x14ac:dyDescent="0.3">
      <c r="A373" s="660" t="s">
        <v>577</v>
      </c>
      <c r="B373" s="661" t="s">
        <v>578</v>
      </c>
      <c r="C373" s="662" t="s">
        <v>597</v>
      </c>
      <c r="D373" s="663" t="s">
        <v>2377</v>
      </c>
      <c r="E373" s="662" t="s">
        <v>6861</v>
      </c>
      <c r="F373" s="663" t="s">
        <v>6862</v>
      </c>
      <c r="G373" s="662" t="s">
        <v>4415</v>
      </c>
      <c r="H373" s="662" t="s">
        <v>4416</v>
      </c>
      <c r="I373" s="664">
        <v>8.59</v>
      </c>
      <c r="J373" s="664">
        <v>640</v>
      </c>
      <c r="K373" s="665">
        <v>5498.29</v>
      </c>
    </row>
    <row r="374" spans="1:11" ht="14.4" customHeight="1" x14ac:dyDescent="0.3">
      <c r="A374" s="660" t="s">
        <v>577</v>
      </c>
      <c r="B374" s="661" t="s">
        <v>578</v>
      </c>
      <c r="C374" s="662" t="s">
        <v>597</v>
      </c>
      <c r="D374" s="663" t="s">
        <v>2377</v>
      </c>
      <c r="E374" s="662" t="s">
        <v>6861</v>
      </c>
      <c r="F374" s="663" t="s">
        <v>6862</v>
      </c>
      <c r="G374" s="662" t="s">
        <v>4620</v>
      </c>
      <c r="H374" s="662" t="s">
        <v>4621</v>
      </c>
      <c r="I374" s="664">
        <v>283.0157142857143</v>
      </c>
      <c r="J374" s="664">
        <v>50</v>
      </c>
      <c r="K374" s="665">
        <v>14150.67</v>
      </c>
    </row>
    <row r="375" spans="1:11" ht="14.4" customHeight="1" x14ac:dyDescent="0.3">
      <c r="A375" s="660" t="s">
        <v>577</v>
      </c>
      <c r="B375" s="661" t="s">
        <v>578</v>
      </c>
      <c r="C375" s="662" t="s">
        <v>597</v>
      </c>
      <c r="D375" s="663" t="s">
        <v>2377</v>
      </c>
      <c r="E375" s="662" t="s">
        <v>6861</v>
      </c>
      <c r="F375" s="663" t="s">
        <v>6862</v>
      </c>
      <c r="G375" s="662" t="s">
        <v>4711</v>
      </c>
      <c r="H375" s="662" t="s">
        <v>4712</v>
      </c>
      <c r="I375" s="664">
        <v>120.69</v>
      </c>
      <c r="J375" s="664">
        <v>10</v>
      </c>
      <c r="K375" s="665">
        <v>1206.93</v>
      </c>
    </row>
    <row r="376" spans="1:11" ht="14.4" customHeight="1" x14ac:dyDescent="0.3">
      <c r="A376" s="660" t="s">
        <v>577</v>
      </c>
      <c r="B376" s="661" t="s">
        <v>578</v>
      </c>
      <c r="C376" s="662" t="s">
        <v>597</v>
      </c>
      <c r="D376" s="663" t="s">
        <v>2377</v>
      </c>
      <c r="E376" s="662" t="s">
        <v>6861</v>
      </c>
      <c r="F376" s="663" t="s">
        <v>6862</v>
      </c>
      <c r="G376" s="662" t="s">
        <v>4417</v>
      </c>
      <c r="H376" s="662" t="s">
        <v>4418</v>
      </c>
      <c r="I376" s="664">
        <v>0.85499999999999998</v>
      </c>
      <c r="J376" s="664">
        <v>100</v>
      </c>
      <c r="K376" s="665">
        <v>85.5</v>
      </c>
    </row>
    <row r="377" spans="1:11" ht="14.4" customHeight="1" x14ac:dyDescent="0.3">
      <c r="A377" s="660" t="s">
        <v>577</v>
      </c>
      <c r="B377" s="661" t="s">
        <v>578</v>
      </c>
      <c r="C377" s="662" t="s">
        <v>597</v>
      </c>
      <c r="D377" s="663" t="s">
        <v>2377</v>
      </c>
      <c r="E377" s="662" t="s">
        <v>6861</v>
      </c>
      <c r="F377" s="663" t="s">
        <v>6862</v>
      </c>
      <c r="G377" s="662" t="s">
        <v>4417</v>
      </c>
      <c r="H377" s="662" t="s">
        <v>4419</v>
      </c>
      <c r="I377" s="664">
        <v>0.85</v>
      </c>
      <c r="J377" s="664">
        <v>100</v>
      </c>
      <c r="K377" s="665">
        <v>85</v>
      </c>
    </row>
    <row r="378" spans="1:11" ht="14.4" customHeight="1" x14ac:dyDescent="0.3">
      <c r="A378" s="660" t="s">
        <v>577</v>
      </c>
      <c r="B378" s="661" t="s">
        <v>578</v>
      </c>
      <c r="C378" s="662" t="s">
        <v>597</v>
      </c>
      <c r="D378" s="663" t="s">
        <v>2377</v>
      </c>
      <c r="E378" s="662" t="s">
        <v>6861</v>
      </c>
      <c r="F378" s="663" t="s">
        <v>6862</v>
      </c>
      <c r="G378" s="662" t="s">
        <v>4567</v>
      </c>
      <c r="H378" s="662" t="s">
        <v>4568</v>
      </c>
      <c r="I378" s="664">
        <v>1.51</v>
      </c>
      <c r="J378" s="664">
        <v>100</v>
      </c>
      <c r="K378" s="665">
        <v>151</v>
      </c>
    </row>
    <row r="379" spans="1:11" ht="14.4" customHeight="1" x14ac:dyDescent="0.3">
      <c r="A379" s="660" t="s">
        <v>577</v>
      </c>
      <c r="B379" s="661" t="s">
        <v>578</v>
      </c>
      <c r="C379" s="662" t="s">
        <v>597</v>
      </c>
      <c r="D379" s="663" t="s">
        <v>2377</v>
      </c>
      <c r="E379" s="662" t="s">
        <v>6861</v>
      </c>
      <c r="F379" s="663" t="s">
        <v>6862</v>
      </c>
      <c r="G379" s="662" t="s">
        <v>4626</v>
      </c>
      <c r="H379" s="662" t="s">
        <v>4627</v>
      </c>
      <c r="I379" s="664">
        <v>1253.33</v>
      </c>
      <c r="J379" s="664">
        <v>3</v>
      </c>
      <c r="K379" s="665">
        <v>3760</v>
      </c>
    </row>
    <row r="380" spans="1:11" ht="14.4" customHeight="1" x14ac:dyDescent="0.3">
      <c r="A380" s="660" t="s">
        <v>577</v>
      </c>
      <c r="B380" s="661" t="s">
        <v>578</v>
      </c>
      <c r="C380" s="662" t="s">
        <v>597</v>
      </c>
      <c r="D380" s="663" t="s">
        <v>2377</v>
      </c>
      <c r="E380" s="662" t="s">
        <v>6861</v>
      </c>
      <c r="F380" s="663" t="s">
        <v>6862</v>
      </c>
      <c r="G380" s="662" t="s">
        <v>4713</v>
      </c>
      <c r="H380" s="662" t="s">
        <v>4714</v>
      </c>
      <c r="I380" s="664">
        <v>89.64</v>
      </c>
      <c r="J380" s="664">
        <v>15</v>
      </c>
      <c r="K380" s="665">
        <v>1344.54</v>
      </c>
    </row>
    <row r="381" spans="1:11" ht="14.4" customHeight="1" x14ac:dyDescent="0.3">
      <c r="A381" s="660" t="s">
        <v>577</v>
      </c>
      <c r="B381" s="661" t="s">
        <v>578</v>
      </c>
      <c r="C381" s="662" t="s">
        <v>597</v>
      </c>
      <c r="D381" s="663" t="s">
        <v>2377</v>
      </c>
      <c r="E381" s="662" t="s">
        <v>6861</v>
      </c>
      <c r="F381" s="663" t="s">
        <v>6862</v>
      </c>
      <c r="G381" s="662" t="s">
        <v>4422</v>
      </c>
      <c r="H381" s="662" t="s">
        <v>4423</v>
      </c>
      <c r="I381" s="664">
        <v>191.13</v>
      </c>
      <c r="J381" s="664">
        <v>10</v>
      </c>
      <c r="K381" s="665">
        <v>1911.3</v>
      </c>
    </row>
    <row r="382" spans="1:11" ht="14.4" customHeight="1" x14ac:dyDescent="0.3">
      <c r="A382" s="660" t="s">
        <v>577</v>
      </c>
      <c r="B382" s="661" t="s">
        <v>578</v>
      </c>
      <c r="C382" s="662" t="s">
        <v>597</v>
      </c>
      <c r="D382" s="663" t="s">
        <v>2377</v>
      </c>
      <c r="E382" s="662" t="s">
        <v>6861</v>
      </c>
      <c r="F382" s="663" t="s">
        <v>6862</v>
      </c>
      <c r="G382" s="662" t="s">
        <v>4630</v>
      </c>
      <c r="H382" s="662" t="s">
        <v>4631</v>
      </c>
      <c r="I382" s="664">
        <v>1318.33</v>
      </c>
      <c r="J382" s="664">
        <v>3</v>
      </c>
      <c r="K382" s="665">
        <v>3955</v>
      </c>
    </row>
    <row r="383" spans="1:11" ht="14.4" customHeight="1" x14ac:dyDescent="0.3">
      <c r="A383" s="660" t="s">
        <v>577</v>
      </c>
      <c r="B383" s="661" t="s">
        <v>578</v>
      </c>
      <c r="C383" s="662" t="s">
        <v>597</v>
      </c>
      <c r="D383" s="663" t="s">
        <v>2377</v>
      </c>
      <c r="E383" s="662" t="s">
        <v>6861</v>
      </c>
      <c r="F383" s="663" t="s">
        <v>6862</v>
      </c>
      <c r="G383" s="662" t="s">
        <v>4424</v>
      </c>
      <c r="H383" s="662" t="s">
        <v>4425</v>
      </c>
      <c r="I383" s="664">
        <v>11.99625</v>
      </c>
      <c r="J383" s="664">
        <v>900</v>
      </c>
      <c r="K383" s="665">
        <v>10796.91</v>
      </c>
    </row>
    <row r="384" spans="1:11" ht="14.4" customHeight="1" x14ac:dyDescent="0.3">
      <c r="A384" s="660" t="s">
        <v>577</v>
      </c>
      <c r="B384" s="661" t="s">
        <v>578</v>
      </c>
      <c r="C384" s="662" t="s">
        <v>597</v>
      </c>
      <c r="D384" s="663" t="s">
        <v>2377</v>
      </c>
      <c r="E384" s="662" t="s">
        <v>6861</v>
      </c>
      <c r="F384" s="663" t="s">
        <v>6862</v>
      </c>
      <c r="G384" s="662" t="s">
        <v>4715</v>
      </c>
      <c r="H384" s="662" t="s">
        <v>4716</v>
      </c>
      <c r="I384" s="664">
        <v>123.05</v>
      </c>
      <c r="J384" s="664">
        <v>36</v>
      </c>
      <c r="K384" s="665">
        <v>4429.7999999999993</v>
      </c>
    </row>
    <row r="385" spans="1:11" ht="14.4" customHeight="1" x14ac:dyDescent="0.3">
      <c r="A385" s="660" t="s">
        <v>577</v>
      </c>
      <c r="B385" s="661" t="s">
        <v>578</v>
      </c>
      <c r="C385" s="662" t="s">
        <v>597</v>
      </c>
      <c r="D385" s="663" t="s">
        <v>2377</v>
      </c>
      <c r="E385" s="662" t="s">
        <v>6861</v>
      </c>
      <c r="F385" s="663" t="s">
        <v>6862</v>
      </c>
      <c r="G385" s="662" t="s">
        <v>4717</v>
      </c>
      <c r="H385" s="662" t="s">
        <v>4718</v>
      </c>
      <c r="I385" s="664">
        <v>170.63</v>
      </c>
      <c r="J385" s="664">
        <v>2</v>
      </c>
      <c r="K385" s="665">
        <v>341.26</v>
      </c>
    </row>
    <row r="386" spans="1:11" ht="14.4" customHeight="1" x14ac:dyDescent="0.3">
      <c r="A386" s="660" t="s">
        <v>577</v>
      </c>
      <c r="B386" s="661" t="s">
        <v>578</v>
      </c>
      <c r="C386" s="662" t="s">
        <v>597</v>
      </c>
      <c r="D386" s="663" t="s">
        <v>2377</v>
      </c>
      <c r="E386" s="662" t="s">
        <v>6861</v>
      </c>
      <c r="F386" s="663" t="s">
        <v>6862</v>
      </c>
      <c r="G386" s="662" t="s">
        <v>4632</v>
      </c>
      <c r="H386" s="662" t="s">
        <v>4633</v>
      </c>
      <c r="I386" s="664">
        <v>893.46</v>
      </c>
      <c r="J386" s="664">
        <v>1</v>
      </c>
      <c r="K386" s="665">
        <v>893.46</v>
      </c>
    </row>
    <row r="387" spans="1:11" ht="14.4" customHeight="1" x14ac:dyDescent="0.3">
      <c r="A387" s="660" t="s">
        <v>577</v>
      </c>
      <c r="B387" s="661" t="s">
        <v>578</v>
      </c>
      <c r="C387" s="662" t="s">
        <v>597</v>
      </c>
      <c r="D387" s="663" t="s">
        <v>2377</v>
      </c>
      <c r="E387" s="662" t="s">
        <v>6861</v>
      </c>
      <c r="F387" s="663" t="s">
        <v>6862</v>
      </c>
      <c r="G387" s="662" t="s">
        <v>4636</v>
      </c>
      <c r="H387" s="662" t="s">
        <v>4719</v>
      </c>
      <c r="I387" s="664">
        <v>905.63</v>
      </c>
      <c r="J387" s="664">
        <v>2</v>
      </c>
      <c r="K387" s="665">
        <v>1811.25</v>
      </c>
    </row>
    <row r="388" spans="1:11" ht="14.4" customHeight="1" x14ac:dyDescent="0.3">
      <c r="A388" s="660" t="s">
        <v>577</v>
      </c>
      <c r="B388" s="661" t="s">
        <v>578</v>
      </c>
      <c r="C388" s="662" t="s">
        <v>597</v>
      </c>
      <c r="D388" s="663" t="s">
        <v>2377</v>
      </c>
      <c r="E388" s="662" t="s">
        <v>6861</v>
      </c>
      <c r="F388" s="663" t="s">
        <v>6862</v>
      </c>
      <c r="G388" s="662" t="s">
        <v>4720</v>
      </c>
      <c r="H388" s="662" t="s">
        <v>4721</v>
      </c>
      <c r="I388" s="664">
        <v>380.88</v>
      </c>
      <c r="J388" s="664">
        <v>30</v>
      </c>
      <c r="K388" s="665">
        <v>11426.4</v>
      </c>
    </row>
    <row r="389" spans="1:11" ht="14.4" customHeight="1" x14ac:dyDescent="0.3">
      <c r="A389" s="660" t="s">
        <v>577</v>
      </c>
      <c r="B389" s="661" t="s">
        <v>578</v>
      </c>
      <c r="C389" s="662" t="s">
        <v>597</v>
      </c>
      <c r="D389" s="663" t="s">
        <v>2377</v>
      </c>
      <c r="E389" s="662" t="s">
        <v>6861</v>
      </c>
      <c r="F389" s="663" t="s">
        <v>6862</v>
      </c>
      <c r="G389" s="662" t="s">
        <v>4722</v>
      </c>
      <c r="H389" s="662" t="s">
        <v>4723</v>
      </c>
      <c r="I389" s="664">
        <v>29.130000000000003</v>
      </c>
      <c r="J389" s="664">
        <v>175</v>
      </c>
      <c r="K389" s="665">
        <v>5098.55</v>
      </c>
    </row>
    <row r="390" spans="1:11" ht="14.4" customHeight="1" x14ac:dyDescent="0.3">
      <c r="A390" s="660" t="s">
        <v>577</v>
      </c>
      <c r="B390" s="661" t="s">
        <v>578</v>
      </c>
      <c r="C390" s="662" t="s">
        <v>597</v>
      </c>
      <c r="D390" s="663" t="s">
        <v>2377</v>
      </c>
      <c r="E390" s="662" t="s">
        <v>6861</v>
      </c>
      <c r="F390" s="663" t="s">
        <v>6862</v>
      </c>
      <c r="G390" s="662" t="s">
        <v>4428</v>
      </c>
      <c r="H390" s="662" t="s">
        <v>4429</v>
      </c>
      <c r="I390" s="664">
        <v>497.70499999999998</v>
      </c>
      <c r="J390" s="664">
        <v>2</v>
      </c>
      <c r="K390" s="665">
        <v>995.41</v>
      </c>
    </row>
    <row r="391" spans="1:11" ht="14.4" customHeight="1" x14ac:dyDescent="0.3">
      <c r="A391" s="660" t="s">
        <v>577</v>
      </c>
      <c r="B391" s="661" t="s">
        <v>578</v>
      </c>
      <c r="C391" s="662" t="s">
        <v>597</v>
      </c>
      <c r="D391" s="663" t="s">
        <v>2377</v>
      </c>
      <c r="E391" s="662" t="s">
        <v>6861</v>
      </c>
      <c r="F391" s="663" t="s">
        <v>6862</v>
      </c>
      <c r="G391" s="662" t="s">
        <v>4724</v>
      </c>
      <c r="H391" s="662" t="s">
        <v>4725</v>
      </c>
      <c r="I391" s="664">
        <v>5.0149999999999997</v>
      </c>
      <c r="J391" s="664">
        <v>100</v>
      </c>
      <c r="K391" s="665">
        <v>501.5</v>
      </c>
    </row>
    <row r="392" spans="1:11" ht="14.4" customHeight="1" x14ac:dyDescent="0.3">
      <c r="A392" s="660" t="s">
        <v>577</v>
      </c>
      <c r="B392" s="661" t="s">
        <v>578</v>
      </c>
      <c r="C392" s="662" t="s">
        <v>597</v>
      </c>
      <c r="D392" s="663" t="s">
        <v>2377</v>
      </c>
      <c r="E392" s="662" t="s">
        <v>6863</v>
      </c>
      <c r="F392" s="663" t="s">
        <v>6864</v>
      </c>
      <c r="G392" s="662" t="s">
        <v>4638</v>
      </c>
      <c r="H392" s="662" t="s">
        <v>4639</v>
      </c>
      <c r="I392" s="664">
        <v>2.7900000000000005</v>
      </c>
      <c r="J392" s="664">
        <v>80</v>
      </c>
      <c r="K392" s="665">
        <v>226.3</v>
      </c>
    </row>
    <row r="393" spans="1:11" ht="14.4" customHeight="1" x14ac:dyDescent="0.3">
      <c r="A393" s="660" t="s">
        <v>577</v>
      </c>
      <c r="B393" s="661" t="s">
        <v>578</v>
      </c>
      <c r="C393" s="662" t="s">
        <v>597</v>
      </c>
      <c r="D393" s="663" t="s">
        <v>2377</v>
      </c>
      <c r="E393" s="662" t="s">
        <v>6863</v>
      </c>
      <c r="F393" s="663" t="s">
        <v>6864</v>
      </c>
      <c r="G393" s="662" t="s">
        <v>4436</v>
      </c>
      <c r="H393" s="662" t="s">
        <v>4437</v>
      </c>
      <c r="I393" s="664">
        <v>11.145</v>
      </c>
      <c r="J393" s="664">
        <v>200</v>
      </c>
      <c r="K393" s="665">
        <v>2229</v>
      </c>
    </row>
    <row r="394" spans="1:11" ht="14.4" customHeight="1" x14ac:dyDescent="0.3">
      <c r="A394" s="660" t="s">
        <v>577</v>
      </c>
      <c r="B394" s="661" t="s">
        <v>578</v>
      </c>
      <c r="C394" s="662" t="s">
        <v>597</v>
      </c>
      <c r="D394" s="663" t="s">
        <v>2377</v>
      </c>
      <c r="E394" s="662" t="s">
        <v>6863</v>
      </c>
      <c r="F394" s="663" t="s">
        <v>6864</v>
      </c>
      <c r="G394" s="662" t="s">
        <v>4640</v>
      </c>
      <c r="H394" s="662" t="s">
        <v>4641</v>
      </c>
      <c r="I394" s="664">
        <v>7.43</v>
      </c>
      <c r="J394" s="664">
        <v>170</v>
      </c>
      <c r="K394" s="665">
        <v>1263.0999999999999</v>
      </c>
    </row>
    <row r="395" spans="1:11" ht="14.4" customHeight="1" x14ac:dyDescent="0.3">
      <c r="A395" s="660" t="s">
        <v>577</v>
      </c>
      <c r="B395" s="661" t="s">
        <v>578</v>
      </c>
      <c r="C395" s="662" t="s">
        <v>597</v>
      </c>
      <c r="D395" s="663" t="s">
        <v>2377</v>
      </c>
      <c r="E395" s="662" t="s">
        <v>6863</v>
      </c>
      <c r="F395" s="663" t="s">
        <v>6864</v>
      </c>
      <c r="G395" s="662" t="s">
        <v>4438</v>
      </c>
      <c r="H395" s="662" t="s">
        <v>4439</v>
      </c>
      <c r="I395" s="664">
        <v>1.01125</v>
      </c>
      <c r="J395" s="664">
        <v>3500</v>
      </c>
      <c r="K395" s="665">
        <v>3455</v>
      </c>
    </row>
    <row r="396" spans="1:11" ht="14.4" customHeight="1" x14ac:dyDescent="0.3">
      <c r="A396" s="660" t="s">
        <v>577</v>
      </c>
      <c r="B396" s="661" t="s">
        <v>578</v>
      </c>
      <c r="C396" s="662" t="s">
        <v>597</v>
      </c>
      <c r="D396" s="663" t="s">
        <v>2377</v>
      </c>
      <c r="E396" s="662" t="s">
        <v>6863</v>
      </c>
      <c r="F396" s="663" t="s">
        <v>6864</v>
      </c>
      <c r="G396" s="662" t="s">
        <v>4440</v>
      </c>
      <c r="H396" s="662" t="s">
        <v>4441</v>
      </c>
      <c r="I396" s="664">
        <v>1.4366666666666668</v>
      </c>
      <c r="J396" s="664">
        <v>300</v>
      </c>
      <c r="K396" s="665">
        <v>431</v>
      </c>
    </row>
    <row r="397" spans="1:11" ht="14.4" customHeight="1" x14ac:dyDescent="0.3">
      <c r="A397" s="660" t="s">
        <v>577</v>
      </c>
      <c r="B397" s="661" t="s">
        <v>578</v>
      </c>
      <c r="C397" s="662" t="s">
        <v>597</v>
      </c>
      <c r="D397" s="663" t="s">
        <v>2377</v>
      </c>
      <c r="E397" s="662" t="s">
        <v>6863</v>
      </c>
      <c r="F397" s="663" t="s">
        <v>6864</v>
      </c>
      <c r="G397" s="662" t="s">
        <v>4442</v>
      </c>
      <c r="H397" s="662" t="s">
        <v>4443</v>
      </c>
      <c r="I397" s="664">
        <v>0.44374999999999998</v>
      </c>
      <c r="J397" s="664">
        <v>1500</v>
      </c>
      <c r="K397" s="665">
        <v>674</v>
      </c>
    </row>
    <row r="398" spans="1:11" ht="14.4" customHeight="1" x14ac:dyDescent="0.3">
      <c r="A398" s="660" t="s">
        <v>577</v>
      </c>
      <c r="B398" s="661" t="s">
        <v>578</v>
      </c>
      <c r="C398" s="662" t="s">
        <v>597</v>
      </c>
      <c r="D398" s="663" t="s">
        <v>2377</v>
      </c>
      <c r="E398" s="662" t="s">
        <v>6863</v>
      </c>
      <c r="F398" s="663" t="s">
        <v>6864</v>
      </c>
      <c r="G398" s="662" t="s">
        <v>4444</v>
      </c>
      <c r="H398" s="662" t="s">
        <v>4445</v>
      </c>
      <c r="I398" s="664">
        <v>0.629</v>
      </c>
      <c r="J398" s="664">
        <v>8000</v>
      </c>
      <c r="K398" s="665">
        <v>5050</v>
      </c>
    </row>
    <row r="399" spans="1:11" ht="14.4" customHeight="1" x14ac:dyDescent="0.3">
      <c r="A399" s="660" t="s">
        <v>577</v>
      </c>
      <c r="B399" s="661" t="s">
        <v>578</v>
      </c>
      <c r="C399" s="662" t="s">
        <v>597</v>
      </c>
      <c r="D399" s="663" t="s">
        <v>2377</v>
      </c>
      <c r="E399" s="662" t="s">
        <v>6863</v>
      </c>
      <c r="F399" s="663" t="s">
        <v>6864</v>
      </c>
      <c r="G399" s="662" t="s">
        <v>4448</v>
      </c>
      <c r="H399" s="662" t="s">
        <v>4449</v>
      </c>
      <c r="I399" s="664">
        <v>5.3220000000000001</v>
      </c>
      <c r="J399" s="664">
        <v>500</v>
      </c>
      <c r="K399" s="665">
        <v>2661.6000000000004</v>
      </c>
    </row>
    <row r="400" spans="1:11" ht="14.4" customHeight="1" x14ac:dyDescent="0.3">
      <c r="A400" s="660" t="s">
        <v>577</v>
      </c>
      <c r="B400" s="661" t="s">
        <v>578</v>
      </c>
      <c r="C400" s="662" t="s">
        <v>597</v>
      </c>
      <c r="D400" s="663" t="s">
        <v>2377</v>
      </c>
      <c r="E400" s="662" t="s">
        <v>6863</v>
      </c>
      <c r="F400" s="663" t="s">
        <v>6864</v>
      </c>
      <c r="G400" s="662" t="s">
        <v>4450</v>
      </c>
      <c r="H400" s="662" t="s">
        <v>4451</v>
      </c>
      <c r="I400" s="664">
        <v>2.4074999999999998</v>
      </c>
      <c r="J400" s="664">
        <v>650</v>
      </c>
      <c r="K400" s="665">
        <v>1567.5</v>
      </c>
    </row>
    <row r="401" spans="1:11" ht="14.4" customHeight="1" x14ac:dyDescent="0.3">
      <c r="A401" s="660" t="s">
        <v>577</v>
      </c>
      <c r="B401" s="661" t="s">
        <v>578</v>
      </c>
      <c r="C401" s="662" t="s">
        <v>597</v>
      </c>
      <c r="D401" s="663" t="s">
        <v>2377</v>
      </c>
      <c r="E401" s="662" t="s">
        <v>6863</v>
      </c>
      <c r="F401" s="663" t="s">
        <v>6864</v>
      </c>
      <c r="G401" s="662" t="s">
        <v>4450</v>
      </c>
      <c r="H401" s="662" t="s">
        <v>4452</v>
      </c>
      <c r="I401" s="664">
        <v>2.46</v>
      </c>
      <c r="J401" s="664">
        <v>200</v>
      </c>
      <c r="K401" s="665">
        <v>492</v>
      </c>
    </row>
    <row r="402" spans="1:11" ht="14.4" customHeight="1" x14ac:dyDescent="0.3">
      <c r="A402" s="660" t="s">
        <v>577</v>
      </c>
      <c r="B402" s="661" t="s">
        <v>578</v>
      </c>
      <c r="C402" s="662" t="s">
        <v>597</v>
      </c>
      <c r="D402" s="663" t="s">
        <v>2377</v>
      </c>
      <c r="E402" s="662" t="s">
        <v>6863</v>
      </c>
      <c r="F402" s="663" t="s">
        <v>6864</v>
      </c>
      <c r="G402" s="662" t="s">
        <v>4726</v>
      </c>
      <c r="H402" s="662" t="s">
        <v>4727</v>
      </c>
      <c r="I402" s="664">
        <v>16.173333333333332</v>
      </c>
      <c r="J402" s="664">
        <v>150</v>
      </c>
      <c r="K402" s="665">
        <v>2427</v>
      </c>
    </row>
    <row r="403" spans="1:11" ht="14.4" customHeight="1" x14ac:dyDescent="0.3">
      <c r="A403" s="660" t="s">
        <v>577</v>
      </c>
      <c r="B403" s="661" t="s">
        <v>578</v>
      </c>
      <c r="C403" s="662" t="s">
        <v>597</v>
      </c>
      <c r="D403" s="663" t="s">
        <v>2377</v>
      </c>
      <c r="E403" s="662" t="s">
        <v>6863</v>
      </c>
      <c r="F403" s="663" t="s">
        <v>6864</v>
      </c>
      <c r="G403" s="662" t="s">
        <v>4726</v>
      </c>
      <c r="H403" s="662" t="s">
        <v>4728</v>
      </c>
      <c r="I403" s="664">
        <v>13.974285714285713</v>
      </c>
      <c r="J403" s="664">
        <v>460</v>
      </c>
      <c r="K403" s="665">
        <v>6426.7999999999993</v>
      </c>
    </row>
    <row r="404" spans="1:11" ht="14.4" customHeight="1" x14ac:dyDescent="0.3">
      <c r="A404" s="660" t="s">
        <v>577</v>
      </c>
      <c r="B404" s="661" t="s">
        <v>578</v>
      </c>
      <c r="C404" s="662" t="s">
        <v>597</v>
      </c>
      <c r="D404" s="663" t="s">
        <v>2377</v>
      </c>
      <c r="E404" s="662" t="s">
        <v>6863</v>
      </c>
      <c r="F404" s="663" t="s">
        <v>6864</v>
      </c>
      <c r="G404" s="662" t="s">
        <v>4453</v>
      </c>
      <c r="H404" s="662" t="s">
        <v>4454</v>
      </c>
      <c r="I404" s="664">
        <v>5.5649999999999995</v>
      </c>
      <c r="J404" s="664">
        <v>160</v>
      </c>
      <c r="K404" s="665">
        <v>890.30000000000007</v>
      </c>
    </row>
    <row r="405" spans="1:11" ht="14.4" customHeight="1" x14ac:dyDescent="0.3">
      <c r="A405" s="660" t="s">
        <v>577</v>
      </c>
      <c r="B405" s="661" t="s">
        <v>578</v>
      </c>
      <c r="C405" s="662" t="s">
        <v>597</v>
      </c>
      <c r="D405" s="663" t="s">
        <v>2377</v>
      </c>
      <c r="E405" s="662" t="s">
        <v>6863</v>
      </c>
      <c r="F405" s="663" t="s">
        <v>6864</v>
      </c>
      <c r="G405" s="662" t="s">
        <v>4729</v>
      </c>
      <c r="H405" s="662" t="s">
        <v>4730</v>
      </c>
      <c r="I405" s="664">
        <v>2951.19</v>
      </c>
      <c r="J405" s="664">
        <v>5</v>
      </c>
      <c r="K405" s="665">
        <v>14755.95</v>
      </c>
    </row>
    <row r="406" spans="1:11" ht="14.4" customHeight="1" x14ac:dyDescent="0.3">
      <c r="A406" s="660" t="s">
        <v>577</v>
      </c>
      <c r="B406" s="661" t="s">
        <v>578</v>
      </c>
      <c r="C406" s="662" t="s">
        <v>597</v>
      </c>
      <c r="D406" s="663" t="s">
        <v>2377</v>
      </c>
      <c r="E406" s="662" t="s">
        <v>6863</v>
      </c>
      <c r="F406" s="663" t="s">
        <v>6864</v>
      </c>
      <c r="G406" s="662" t="s">
        <v>4731</v>
      </c>
      <c r="H406" s="662" t="s">
        <v>4732</v>
      </c>
      <c r="I406" s="664">
        <v>2.33</v>
      </c>
      <c r="J406" s="664">
        <v>100</v>
      </c>
      <c r="K406" s="665">
        <v>233</v>
      </c>
    </row>
    <row r="407" spans="1:11" ht="14.4" customHeight="1" x14ac:dyDescent="0.3">
      <c r="A407" s="660" t="s">
        <v>577</v>
      </c>
      <c r="B407" s="661" t="s">
        <v>578</v>
      </c>
      <c r="C407" s="662" t="s">
        <v>597</v>
      </c>
      <c r="D407" s="663" t="s">
        <v>2377</v>
      </c>
      <c r="E407" s="662" t="s">
        <v>6863</v>
      </c>
      <c r="F407" s="663" t="s">
        <v>6864</v>
      </c>
      <c r="G407" s="662" t="s">
        <v>4455</v>
      </c>
      <c r="H407" s="662" t="s">
        <v>4456</v>
      </c>
      <c r="I407" s="664">
        <v>173.88799999999998</v>
      </c>
      <c r="J407" s="664">
        <v>28</v>
      </c>
      <c r="K407" s="665">
        <v>4907.32</v>
      </c>
    </row>
    <row r="408" spans="1:11" ht="14.4" customHeight="1" x14ac:dyDescent="0.3">
      <c r="A408" s="660" t="s">
        <v>577</v>
      </c>
      <c r="B408" s="661" t="s">
        <v>578</v>
      </c>
      <c r="C408" s="662" t="s">
        <v>597</v>
      </c>
      <c r="D408" s="663" t="s">
        <v>2377</v>
      </c>
      <c r="E408" s="662" t="s">
        <v>6863</v>
      </c>
      <c r="F408" s="663" t="s">
        <v>6864</v>
      </c>
      <c r="G408" s="662" t="s">
        <v>4696</v>
      </c>
      <c r="H408" s="662" t="s">
        <v>4697</v>
      </c>
      <c r="I408" s="664">
        <v>1.81</v>
      </c>
      <c r="J408" s="664">
        <v>50</v>
      </c>
      <c r="K408" s="665">
        <v>90.5</v>
      </c>
    </row>
    <row r="409" spans="1:11" ht="14.4" customHeight="1" x14ac:dyDescent="0.3">
      <c r="A409" s="660" t="s">
        <v>577</v>
      </c>
      <c r="B409" s="661" t="s">
        <v>578</v>
      </c>
      <c r="C409" s="662" t="s">
        <v>597</v>
      </c>
      <c r="D409" s="663" t="s">
        <v>2377</v>
      </c>
      <c r="E409" s="662" t="s">
        <v>6863</v>
      </c>
      <c r="F409" s="663" t="s">
        <v>6864</v>
      </c>
      <c r="G409" s="662" t="s">
        <v>4457</v>
      </c>
      <c r="H409" s="662" t="s">
        <v>4458</v>
      </c>
      <c r="I409" s="664">
        <v>1.8</v>
      </c>
      <c r="J409" s="664">
        <v>150</v>
      </c>
      <c r="K409" s="665">
        <v>270</v>
      </c>
    </row>
    <row r="410" spans="1:11" ht="14.4" customHeight="1" x14ac:dyDescent="0.3">
      <c r="A410" s="660" t="s">
        <v>577</v>
      </c>
      <c r="B410" s="661" t="s">
        <v>578</v>
      </c>
      <c r="C410" s="662" t="s">
        <v>597</v>
      </c>
      <c r="D410" s="663" t="s">
        <v>2377</v>
      </c>
      <c r="E410" s="662" t="s">
        <v>6863</v>
      </c>
      <c r="F410" s="663" t="s">
        <v>6864</v>
      </c>
      <c r="G410" s="662" t="s">
        <v>4642</v>
      </c>
      <c r="H410" s="662" t="s">
        <v>4643</v>
      </c>
      <c r="I410" s="664">
        <v>2.3716666666666666</v>
      </c>
      <c r="J410" s="664">
        <v>300</v>
      </c>
      <c r="K410" s="665">
        <v>711.5</v>
      </c>
    </row>
    <row r="411" spans="1:11" ht="14.4" customHeight="1" x14ac:dyDescent="0.3">
      <c r="A411" s="660" t="s">
        <v>577</v>
      </c>
      <c r="B411" s="661" t="s">
        <v>578</v>
      </c>
      <c r="C411" s="662" t="s">
        <v>597</v>
      </c>
      <c r="D411" s="663" t="s">
        <v>2377</v>
      </c>
      <c r="E411" s="662" t="s">
        <v>6863</v>
      </c>
      <c r="F411" s="663" t="s">
        <v>6864</v>
      </c>
      <c r="G411" s="662" t="s">
        <v>4459</v>
      </c>
      <c r="H411" s="662" t="s">
        <v>4460</v>
      </c>
      <c r="I411" s="664">
        <v>1.857</v>
      </c>
      <c r="J411" s="664">
        <v>1800</v>
      </c>
      <c r="K411" s="665">
        <v>3334</v>
      </c>
    </row>
    <row r="412" spans="1:11" ht="14.4" customHeight="1" x14ac:dyDescent="0.3">
      <c r="A412" s="660" t="s">
        <v>577</v>
      </c>
      <c r="B412" s="661" t="s">
        <v>578</v>
      </c>
      <c r="C412" s="662" t="s">
        <v>597</v>
      </c>
      <c r="D412" s="663" t="s">
        <v>2377</v>
      </c>
      <c r="E412" s="662" t="s">
        <v>6863</v>
      </c>
      <c r="F412" s="663" t="s">
        <v>6864</v>
      </c>
      <c r="G412" s="662" t="s">
        <v>4461</v>
      </c>
      <c r="H412" s="662" t="s">
        <v>4462</v>
      </c>
      <c r="I412" s="664">
        <v>1.79</v>
      </c>
      <c r="J412" s="664">
        <v>100</v>
      </c>
      <c r="K412" s="665">
        <v>179</v>
      </c>
    </row>
    <row r="413" spans="1:11" ht="14.4" customHeight="1" x14ac:dyDescent="0.3">
      <c r="A413" s="660" t="s">
        <v>577</v>
      </c>
      <c r="B413" s="661" t="s">
        <v>578</v>
      </c>
      <c r="C413" s="662" t="s">
        <v>597</v>
      </c>
      <c r="D413" s="663" t="s">
        <v>2377</v>
      </c>
      <c r="E413" s="662" t="s">
        <v>6863</v>
      </c>
      <c r="F413" s="663" t="s">
        <v>6864</v>
      </c>
      <c r="G413" s="662" t="s">
        <v>4465</v>
      </c>
      <c r="H413" s="662" t="s">
        <v>4466</v>
      </c>
      <c r="I413" s="664">
        <v>4.8133333333333335</v>
      </c>
      <c r="J413" s="664">
        <v>230</v>
      </c>
      <c r="K413" s="665">
        <v>1107.3</v>
      </c>
    </row>
    <row r="414" spans="1:11" ht="14.4" customHeight="1" x14ac:dyDescent="0.3">
      <c r="A414" s="660" t="s">
        <v>577</v>
      </c>
      <c r="B414" s="661" t="s">
        <v>578</v>
      </c>
      <c r="C414" s="662" t="s">
        <v>597</v>
      </c>
      <c r="D414" s="663" t="s">
        <v>2377</v>
      </c>
      <c r="E414" s="662" t="s">
        <v>6863</v>
      </c>
      <c r="F414" s="663" t="s">
        <v>6864</v>
      </c>
      <c r="G414" s="662" t="s">
        <v>4467</v>
      </c>
      <c r="H414" s="662" t="s">
        <v>4468</v>
      </c>
      <c r="I414" s="664">
        <v>1.3636363636363636E-2</v>
      </c>
      <c r="J414" s="664">
        <v>1150</v>
      </c>
      <c r="K414" s="665">
        <v>15</v>
      </c>
    </row>
    <row r="415" spans="1:11" ht="14.4" customHeight="1" x14ac:dyDescent="0.3">
      <c r="A415" s="660" t="s">
        <v>577</v>
      </c>
      <c r="B415" s="661" t="s">
        <v>578</v>
      </c>
      <c r="C415" s="662" t="s">
        <v>597</v>
      </c>
      <c r="D415" s="663" t="s">
        <v>2377</v>
      </c>
      <c r="E415" s="662" t="s">
        <v>6863</v>
      </c>
      <c r="F415" s="663" t="s">
        <v>6864</v>
      </c>
      <c r="G415" s="662" t="s">
        <v>4469</v>
      </c>
      <c r="H415" s="662" t="s">
        <v>4470</v>
      </c>
      <c r="I415" s="664">
        <v>2.0825</v>
      </c>
      <c r="J415" s="664">
        <v>200</v>
      </c>
      <c r="K415" s="665">
        <v>416.5</v>
      </c>
    </row>
    <row r="416" spans="1:11" ht="14.4" customHeight="1" x14ac:dyDescent="0.3">
      <c r="A416" s="660" t="s">
        <v>577</v>
      </c>
      <c r="B416" s="661" t="s">
        <v>578</v>
      </c>
      <c r="C416" s="662" t="s">
        <v>597</v>
      </c>
      <c r="D416" s="663" t="s">
        <v>2377</v>
      </c>
      <c r="E416" s="662" t="s">
        <v>6863</v>
      </c>
      <c r="F416" s="663" t="s">
        <v>6864</v>
      </c>
      <c r="G416" s="662" t="s">
        <v>4471</v>
      </c>
      <c r="H416" s="662" t="s">
        <v>4472</v>
      </c>
      <c r="I416" s="664">
        <v>2.407</v>
      </c>
      <c r="J416" s="664">
        <v>2100</v>
      </c>
      <c r="K416" s="665">
        <v>5054</v>
      </c>
    </row>
    <row r="417" spans="1:11" ht="14.4" customHeight="1" x14ac:dyDescent="0.3">
      <c r="A417" s="660" t="s">
        <v>577</v>
      </c>
      <c r="B417" s="661" t="s">
        <v>578</v>
      </c>
      <c r="C417" s="662" t="s">
        <v>597</v>
      </c>
      <c r="D417" s="663" t="s">
        <v>2377</v>
      </c>
      <c r="E417" s="662" t="s">
        <v>6863</v>
      </c>
      <c r="F417" s="663" t="s">
        <v>6864</v>
      </c>
      <c r="G417" s="662" t="s">
        <v>4733</v>
      </c>
      <c r="H417" s="662" t="s">
        <v>4734</v>
      </c>
      <c r="I417" s="664">
        <v>90.995000000000005</v>
      </c>
      <c r="J417" s="664">
        <v>100</v>
      </c>
      <c r="K417" s="665">
        <v>9099.5</v>
      </c>
    </row>
    <row r="418" spans="1:11" ht="14.4" customHeight="1" x14ac:dyDescent="0.3">
      <c r="A418" s="660" t="s">
        <v>577</v>
      </c>
      <c r="B418" s="661" t="s">
        <v>578</v>
      </c>
      <c r="C418" s="662" t="s">
        <v>597</v>
      </c>
      <c r="D418" s="663" t="s">
        <v>2377</v>
      </c>
      <c r="E418" s="662" t="s">
        <v>6863</v>
      </c>
      <c r="F418" s="663" t="s">
        <v>6864</v>
      </c>
      <c r="G418" s="662" t="s">
        <v>4735</v>
      </c>
      <c r="H418" s="662" t="s">
        <v>4736</v>
      </c>
      <c r="I418" s="664">
        <v>35.01</v>
      </c>
      <c r="J418" s="664">
        <v>20</v>
      </c>
      <c r="K418" s="665">
        <v>700.12</v>
      </c>
    </row>
    <row r="419" spans="1:11" ht="14.4" customHeight="1" x14ac:dyDescent="0.3">
      <c r="A419" s="660" t="s">
        <v>577</v>
      </c>
      <c r="B419" s="661" t="s">
        <v>578</v>
      </c>
      <c r="C419" s="662" t="s">
        <v>597</v>
      </c>
      <c r="D419" s="663" t="s">
        <v>2377</v>
      </c>
      <c r="E419" s="662" t="s">
        <v>6863</v>
      </c>
      <c r="F419" s="663" t="s">
        <v>6864</v>
      </c>
      <c r="G419" s="662" t="s">
        <v>4473</v>
      </c>
      <c r="H419" s="662" t="s">
        <v>4474</v>
      </c>
      <c r="I419" s="664">
        <v>2.1749999999999998</v>
      </c>
      <c r="J419" s="664">
        <v>800</v>
      </c>
      <c r="K419" s="665">
        <v>1740</v>
      </c>
    </row>
    <row r="420" spans="1:11" ht="14.4" customHeight="1" x14ac:dyDescent="0.3">
      <c r="A420" s="660" t="s">
        <v>577</v>
      </c>
      <c r="B420" s="661" t="s">
        <v>578</v>
      </c>
      <c r="C420" s="662" t="s">
        <v>597</v>
      </c>
      <c r="D420" s="663" t="s">
        <v>2377</v>
      </c>
      <c r="E420" s="662" t="s">
        <v>6863</v>
      </c>
      <c r="F420" s="663" t="s">
        <v>6864</v>
      </c>
      <c r="G420" s="662" t="s">
        <v>4475</v>
      </c>
      <c r="H420" s="662" t="s">
        <v>4476</v>
      </c>
      <c r="I420" s="664">
        <v>2.86</v>
      </c>
      <c r="J420" s="664">
        <v>100</v>
      </c>
      <c r="K420" s="665">
        <v>286</v>
      </c>
    </row>
    <row r="421" spans="1:11" ht="14.4" customHeight="1" x14ac:dyDescent="0.3">
      <c r="A421" s="660" t="s">
        <v>577</v>
      </c>
      <c r="B421" s="661" t="s">
        <v>578</v>
      </c>
      <c r="C421" s="662" t="s">
        <v>597</v>
      </c>
      <c r="D421" s="663" t="s">
        <v>2377</v>
      </c>
      <c r="E421" s="662" t="s">
        <v>6863</v>
      </c>
      <c r="F421" s="663" t="s">
        <v>6864</v>
      </c>
      <c r="G421" s="662" t="s">
        <v>4737</v>
      </c>
      <c r="H421" s="662" t="s">
        <v>4738</v>
      </c>
      <c r="I421" s="664">
        <v>29.9</v>
      </c>
      <c r="J421" s="664">
        <v>20</v>
      </c>
      <c r="K421" s="665">
        <v>598</v>
      </c>
    </row>
    <row r="422" spans="1:11" ht="14.4" customHeight="1" x14ac:dyDescent="0.3">
      <c r="A422" s="660" t="s">
        <v>577</v>
      </c>
      <c r="B422" s="661" t="s">
        <v>578</v>
      </c>
      <c r="C422" s="662" t="s">
        <v>597</v>
      </c>
      <c r="D422" s="663" t="s">
        <v>2377</v>
      </c>
      <c r="E422" s="662" t="s">
        <v>6863</v>
      </c>
      <c r="F422" s="663" t="s">
        <v>6864</v>
      </c>
      <c r="G422" s="662" t="s">
        <v>4477</v>
      </c>
      <c r="H422" s="662" t="s">
        <v>4478</v>
      </c>
      <c r="I422" s="664">
        <v>5.9924999999999997</v>
      </c>
      <c r="J422" s="664">
        <v>505</v>
      </c>
      <c r="K422" s="665">
        <v>3026</v>
      </c>
    </row>
    <row r="423" spans="1:11" ht="14.4" customHeight="1" x14ac:dyDescent="0.3">
      <c r="A423" s="660" t="s">
        <v>577</v>
      </c>
      <c r="B423" s="661" t="s">
        <v>578</v>
      </c>
      <c r="C423" s="662" t="s">
        <v>597</v>
      </c>
      <c r="D423" s="663" t="s">
        <v>2377</v>
      </c>
      <c r="E423" s="662" t="s">
        <v>6863</v>
      </c>
      <c r="F423" s="663" t="s">
        <v>6864</v>
      </c>
      <c r="G423" s="662" t="s">
        <v>4739</v>
      </c>
      <c r="H423" s="662" t="s">
        <v>4740</v>
      </c>
      <c r="I423" s="664">
        <v>1.607</v>
      </c>
      <c r="J423" s="664">
        <v>4200</v>
      </c>
      <c r="K423" s="665">
        <v>6735</v>
      </c>
    </row>
    <row r="424" spans="1:11" ht="14.4" customHeight="1" x14ac:dyDescent="0.3">
      <c r="A424" s="660" t="s">
        <v>577</v>
      </c>
      <c r="B424" s="661" t="s">
        <v>578</v>
      </c>
      <c r="C424" s="662" t="s">
        <v>597</v>
      </c>
      <c r="D424" s="663" t="s">
        <v>2377</v>
      </c>
      <c r="E424" s="662" t="s">
        <v>6863</v>
      </c>
      <c r="F424" s="663" t="s">
        <v>6864</v>
      </c>
      <c r="G424" s="662" t="s">
        <v>4481</v>
      </c>
      <c r="H424" s="662" t="s">
        <v>4482</v>
      </c>
      <c r="I424" s="664">
        <v>5.1333333333333337</v>
      </c>
      <c r="J424" s="664">
        <v>1620</v>
      </c>
      <c r="K424" s="665">
        <v>8316.6</v>
      </c>
    </row>
    <row r="425" spans="1:11" ht="14.4" customHeight="1" x14ac:dyDescent="0.3">
      <c r="A425" s="660" t="s">
        <v>577</v>
      </c>
      <c r="B425" s="661" t="s">
        <v>578</v>
      </c>
      <c r="C425" s="662" t="s">
        <v>597</v>
      </c>
      <c r="D425" s="663" t="s">
        <v>2377</v>
      </c>
      <c r="E425" s="662" t="s">
        <v>6863</v>
      </c>
      <c r="F425" s="663" t="s">
        <v>6864</v>
      </c>
      <c r="G425" s="662" t="s">
        <v>4646</v>
      </c>
      <c r="H425" s="662" t="s">
        <v>4647</v>
      </c>
      <c r="I425" s="664">
        <v>125.48666666666666</v>
      </c>
      <c r="J425" s="664">
        <v>12</v>
      </c>
      <c r="K425" s="665">
        <v>1504.92</v>
      </c>
    </row>
    <row r="426" spans="1:11" ht="14.4" customHeight="1" x14ac:dyDescent="0.3">
      <c r="A426" s="660" t="s">
        <v>577</v>
      </c>
      <c r="B426" s="661" t="s">
        <v>578</v>
      </c>
      <c r="C426" s="662" t="s">
        <v>597</v>
      </c>
      <c r="D426" s="663" t="s">
        <v>2377</v>
      </c>
      <c r="E426" s="662" t="s">
        <v>6863</v>
      </c>
      <c r="F426" s="663" t="s">
        <v>6864</v>
      </c>
      <c r="G426" s="662" t="s">
        <v>4648</v>
      </c>
      <c r="H426" s="662" t="s">
        <v>4650</v>
      </c>
      <c r="I426" s="664">
        <v>138.01</v>
      </c>
      <c r="J426" s="664">
        <v>20</v>
      </c>
      <c r="K426" s="665">
        <v>2760.2</v>
      </c>
    </row>
    <row r="427" spans="1:11" ht="14.4" customHeight="1" x14ac:dyDescent="0.3">
      <c r="A427" s="660" t="s">
        <v>577</v>
      </c>
      <c r="B427" s="661" t="s">
        <v>578</v>
      </c>
      <c r="C427" s="662" t="s">
        <v>597</v>
      </c>
      <c r="D427" s="663" t="s">
        <v>2377</v>
      </c>
      <c r="E427" s="662" t="s">
        <v>6863</v>
      </c>
      <c r="F427" s="663" t="s">
        <v>6864</v>
      </c>
      <c r="G427" s="662" t="s">
        <v>4741</v>
      </c>
      <c r="H427" s="662" t="s">
        <v>4742</v>
      </c>
      <c r="I427" s="664">
        <v>34.51</v>
      </c>
      <c r="J427" s="664">
        <v>20</v>
      </c>
      <c r="K427" s="665">
        <v>690.2</v>
      </c>
    </row>
    <row r="428" spans="1:11" ht="14.4" customHeight="1" x14ac:dyDescent="0.3">
      <c r="A428" s="660" t="s">
        <v>577</v>
      </c>
      <c r="B428" s="661" t="s">
        <v>578</v>
      </c>
      <c r="C428" s="662" t="s">
        <v>597</v>
      </c>
      <c r="D428" s="663" t="s">
        <v>2377</v>
      </c>
      <c r="E428" s="662" t="s">
        <v>6863</v>
      </c>
      <c r="F428" s="663" t="s">
        <v>6864</v>
      </c>
      <c r="G428" s="662" t="s">
        <v>4743</v>
      </c>
      <c r="H428" s="662" t="s">
        <v>4744</v>
      </c>
      <c r="I428" s="664">
        <v>84.909999999999982</v>
      </c>
      <c r="J428" s="664">
        <v>160</v>
      </c>
      <c r="K428" s="665">
        <v>13584.880000000001</v>
      </c>
    </row>
    <row r="429" spans="1:11" ht="14.4" customHeight="1" x14ac:dyDescent="0.3">
      <c r="A429" s="660" t="s">
        <v>577</v>
      </c>
      <c r="B429" s="661" t="s">
        <v>578</v>
      </c>
      <c r="C429" s="662" t="s">
        <v>597</v>
      </c>
      <c r="D429" s="663" t="s">
        <v>2377</v>
      </c>
      <c r="E429" s="662" t="s">
        <v>6863</v>
      </c>
      <c r="F429" s="663" t="s">
        <v>6864</v>
      </c>
      <c r="G429" s="662" t="s">
        <v>4583</v>
      </c>
      <c r="H429" s="662" t="s">
        <v>4584</v>
      </c>
      <c r="I429" s="664">
        <v>17.989999999999998</v>
      </c>
      <c r="J429" s="664">
        <v>50</v>
      </c>
      <c r="K429" s="665">
        <v>899.5</v>
      </c>
    </row>
    <row r="430" spans="1:11" ht="14.4" customHeight="1" x14ac:dyDescent="0.3">
      <c r="A430" s="660" t="s">
        <v>577</v>
      </c>
      <c r="B430" s="661" t="s">
        <v>578</v>
      </c>
      <c r="C430" s="662" t="s">
        <v>597</v>
      </c>
      <c r="D430" s="663" t="s">
        <v>2377</v>
      </c>
      <c r="E430" s="662" t="s">
        <v>6863</v>
      </c>
      <c r="F430" s="663" t="s">
        <v>6864</v>
      </c>
      <c r="G430" s="662" t="s">
        <v>4483</v>
      </c>
      <c r="H430" s="662" t="s">
        <v>4484</v>
      </c>
      <c r="I430" s="664">
        <v>17.986000000000001</v>
      </c>
      <c r="J430" s="664">
        <v>250</v>
      </c>
      <c r="K430" s="665">
        <v>4496.5</v>
      </c>
    </row>
    <row r="431" spans="1:11" ht="14.4" customHeight="1" x14ac:dyDescent="0.3">
      <c r="A431" s="660" t="s">
        <v>577</v>
      </c>
      <c r="B431" s="661" t="s">
        <v>578</v>
      </c>
      <c r="C431" s="662" t="s">
        <v>597</v>
      </c>
      <c r="D431" s="663" t="s">
        <v>2377</v>
      </c>
      <c r="E431" s="662" t="s">
        <v>6863</v>
      </c>
      <c r="F431" s="663" t="s">
        <v>6864</v>
      </c>
      <c r="G431" s="662" t="s">
        <v>4745</v>
      </c>
      <c r="H431" s="662" t="s">
        <v>4746</v>
      </c>
      <c r="I431" s="664">
        <v>11.77</v>
      </c>
      <c r="J431" s="664">
        <v>25</v>
      </c>
      <c r="K431" s="665">
        <v>294.25</v>
      </c>
    </row>
    <row r="432" spans="1:11" ht="14.4" customHeight="1" x14ac:dyDescent="0.3">
      <c r="A432" s="660" t="s">
        <v>577</v>
      </c>
      <c r="B432" s="661" t="s">
        <v>578</v>
      </c>
      <c r="C432" s="662" t="s">
        <v>597</v>
      </c>
      <c r="D432" s="663" t="s">
        <v>2377</v>
      </c>
      <c r="E432" s="662" t="s">
        <v>6863</v>
      </c>
      <c r="F432" s="663" t="s">
        <v>6864</v>
      </c>
      <c r="G432" s="662" t="s">
        <v>4485</v>
      </c>
      <c r="H432" s="662" t="s">
        <v>4486</v>
      </c>
      <c r="I432" s="664">
        <v>17.98</v>
      </c>
      <c r="J432" s="664">
        <v>50</v>
      </c>
      <c r="K432" s="665">
        <v>899</v>
      </c>
    </row>
    <row r="433" spans="1:11" ht="14.4" customHeight="1" x14ac:dyDescent="0.3">
      <c r="A433" s="660" t="s">
        <v>577</v>
      </c>
      <c r="B433" s="661" t="s">
        <v>578</v>
      </c>
      <c r="C433" s="662" t="s">
        <v>597</v>
      </c>
      <c r="D433" s="663" t="s">
        <v>2377</v>
      </c>
      <c r="E433" s="662" t="s">
        <v>6863</v>
      </c>
      <c r="F433" s="663" t="s">
        <v>6864</v>
      </c>
      <c r="G433" s="662" t="s">
        <v>4489</v>
      </c>
      <c r="H433" s="662" t="s">
        <v>4490</v>
      </c>
      <c r="I433" s="664">
        <v>12.104444444444443</v>
      </c>
      <c r="J433" s="664">
        <v>210</v>
      </c>
      <c r="K433" s="665">
        <v>2542</v>
      </c>
    </row>
    <row r="434" spans="1:11" ht="14.4" customHeight="1" x14ac:dyDescent="0.3">
      <c r="A434" s="660" t="s">
        <v>577</v>
      </c>
      <c r="B434" s="661" t="s">
        <v>578</v>
      </c>
      <c r="C434" s="662" t="s">
        <v>597</v>
      </c>
      <c r="D434" s="663" t="s">
        <v>2377</v>
      </c>
      <c r="E434" s="662" t="s">
        <v>6863</v>
      </c>
      <c r="F434" s="663" t="s">
        <v>6864</v>
      </c>
      <c r="G434" s="662" t="s">
        <v>4491</v>
      </c>
      <c r="H434" s="662" t="s">
        <v>4493</v>
      </c>
      <c r="I434" s="664">
        <v>2.5499999999999998</v>
      </c>
      <c r="J434" s="664">
        <v>50</v>
      </c>
      <c r="K434" s="665">
        <v>127.5</v>
      </c>
    </row>
    <row r="435" spans="1:11" ht="14.4" customHeight="1" x14ac:dyDescent="0.3">
      <c r="A435" s="660" t="s">
        <v>577</v>
      </c>
      <c r="B435" s="661" t="s">
        <v>578</v>
      </c>
      <c r="C435" s="662" t="s">
        <v>597</v>
      </c>
      <c r="D435" s="663" t="s">
        <v>2377</v>
      </c>
      <c r="E435" s="662" t="s">
        <v>6863</v>
      </c>
      <c r="F435" s="663" t="s">
        <v>6864</v>
      </c>
      <c r="G435" s="662" t="s">
        <v>4494</v>
      </c>
      <c r="H435" s="662" t="s">
        <v>4495</v>
      </c>
      <c r="I435" s="664">
        <v>13.21</v>
      </c>
      <c r="J435" s="664">
        <v>20</v>
      </c>
      <c r="K435" s="665">
        <v>264.2</v>
      </c>
    </row>
    <row r="436" spans="1:11" ht="14.4" customHeight="1" x14ac:dyDescent="0.3">
      <c r="A436" s="660" t="s">
        <v>577</v>
      </c>
      <c r="B436" s="661" t="s">
        <v>578</v>
      </c>
      <c r="C436" s="662" t="s">
        <v>597</v>
      </c>
      <c r="D436" s="663" t="s">
        <v>2377</v>
      </c>
      <c r="E436" s="662" t="s">
        <v>6863</v>
      </c>
      <c r="F436" s="663" t="s">
        <v>6864</v>
      </c>
      <c r="G436" s="662" t="s">
        <v>4747</v>
      </c>
      <c r="H436" s="662" t="s">
        <v>4748</v>
      </c>
      <c r="I436" s="664">
        <v>1.5350000000000001</v>
      </c>
      <c r="J436" s="664">
        <v>1577</v>
      </c>
      <c r="K436" s="665">
        <v>2422.25</v>
      </c>
    </row>
    <row r="437" spans="1:11" ht="14.4" customHeight="1" x14ac:dyDescent="0.3">
      <c r="A437" s="660" t="s">
        <v>577</v>
      </c>
      <c r="B437" s="661" t="s">
        <v>578</v>
      </c>
      <c r="C437" s="662" t="s">
        <v>597</v>
      </c>
      <c r="D437" s="663" t="s">
        <v>2377</v>
      </c>
      <c r="E437" s="662" t="s">
        <v>6863</v>
      </c>
      <c r="F437" s="663" t="s">
        <v>6864</v>
      </c>
      <c r="G437" s="662" t="s">
        <v>4500</v>
      </c>
      <c r="H437" s="662" t="s">
        <v>4501</v>
      </c>
      <c r="I437" s="664">
        <v>21.23</v>
      </c>
      <c r="J437" s="664">
        <v>10</v>
      </c>
      <c r="K437" s="665">
        <v>212.3</v>
      </c>
    </row>
    <row r="438" spans="1:11" ht="14.4" customHeight="1" x14ac:dyDescent="0.3">
      <c r="A438" s="660" t="s">
        <v>577</v>
      </c>
      <c r="B438" s="661" t="s">
        <v>578</v>
      </c>
      <c r="C438" s="662" t="s">
        <v>597</v>
      </c>
      <c r="D438" s="663" t="s">
        <v>2377</v>
      </c>
      <c r="E438" s="662" t="s">
        <v>6863</v>
      </c>
      <c r="F438" s="663" t="s">
        <v>6864</v>
      </c>
      <c r="G438" s="662" t="s">
        <v>4502</v>
      </c>
      <c r="H438" s="662" t="s">
        <v>4503</v>
      </c>
      <c r="I438" s="664">
        <v>21.24</v>
      </c>
      <c r="J438" s="664">
        <v>10</v>
      </c>
      <c r="K438" s="665">
        <v>212.4</v>
      </c>
    </row>
    <row r="439" spans="1:11" ht="14.4" customHeight="1" x14ac:dyDescent="0.3">
      <c r="A439" s="660" t="s">
        <v>577</v>
      </c>
      <c r="B439" s="661" t="s">
        <v>578</v>
      </c>
      <c r="C439" s="662" t="s">
        <v>597</v>
      </c>
      <c r="D439" s="663" t="s">
        <v>2377</v>
      </c>
      <c r="E439" s="662" t="s">
        <v>6863</v>
      </c>
      <c r="F439" s="663" t="s">
        <v>6864</v>
      </c>
      <c r="G439" s="662" t="s">
        <v>4749</v>
      </c>
      <c r="H439" s="662" t="s">
        <v>4750</v>
      </c>
      <c r="I439" s="664">
        <v>0.47399999999999992</v>
      </c>
      <c r="J439" s="664">
        <v>3100</v>
      </c>
      <c r="K439" s="665">
        <v>1471</v>
      </c>
    </row>
    <row r="440" spans="1:11" ht="14.4" customHeight="1" x14ac:dyDescent="0.3">
      <c r="A440" s="660" t="s">
        <v>577</v>
      </c>
      <c r="B440" s="661" t="s">
        <v>578</v>
      </c>
      <c r="C440" s="662" t="s">
        <v>597</v>
      </c>
      <c r="D440" s="663" t="s">
        <v>2377</v>
      </c>
      <c r="E440" s="662" t="s">
        <v>6863</v>
      </c>
      <c r="F440" s="663" t="s">
        <v>6864</v>
      </c>
      <c r="G440" s="662" t="s">
        <v>4751</v>
      </c>
      <c r="H440" s="662" t="s">
        <v>4752</v>
      </c>
      <c r="I440" s="664">
        <v>0.47333333333333333</v>
      </c>
      <c r="J440" s="664">
        <v>600</v>
      </c>
      <c r="K440" s="665">
        <v>284</v>
      </c>
    </row>
    <row r="441" spans="1:11" ht="14.4" customHeight="1" x14ac:dyDescent="0.3">
      <c r="A441" s="660" t="s">
        <v>577</v>
      </c>
      <c r="B441" s="661" t="s">
        <v>578</v>
      </c>
      <c r="C441" s="662" t="s">
        <v>597</v>
      </c>
      <c r="D441" s="663" t="s">
        <v>2377</v>
      </c>
      <c r="E441" s="662" t="s">
        <v>6863</v>
      </c>
      <c r="F441" s="663" t="s">
        <v>6864</v>
      </c>
      <c r="G441" s="662" t="s">
        <v>4653</v>
      </c>
      <c r="H441" s="662" t="s">
        <v>4654</v>
      </c>
      <c r="I441" s="664">
        <v>4.0250000000000004</v>
      </c>
      <c r="J441" s="664">
        <v>1300</v>
      </c>
      <c r="K441" s="665">
        <v>5233</v>
      </c>
    </row>
    <row r="442" spans="1:11" ht="14.4" customHeight="1" x14ac:dyDescent="0.3">
      <c r="A442" s="660" t="s">
        <v>577</v>
      </c>
      <c r="B442" s="661" t="s">
        <v>578</v>
      </c>
      <c r="C442" s="662" t="s">
        <v>597</v>
      </c>
      <c r="D442" s="663" t="s">
        <v>2377</v>
      </c>
      <c r="E442" s="662" t="s">
        <v>6863</v>
      </c>
      <c r="F442" s="663" t="s">
        <v>6864</v>
      </c>
      <c r="G442" s="662" t="s">
        <v>4506</v>
      </c>
      <c r="H442" s="662" t="s">
        <v>4508</v>
      </c>
      <c r="I442" s="664">
        <v>2.58</v>
      </c>
      <c r="J442" s="664">
        <v>50</v>
      </c>
      <c r="K442" s="665">
        <v>129</v>
      </c>
    </row>
    <row r="443" spans="1:11" ht="14.4" customHeight="1" x14ac:dyDescent="0.3">
      <c r="A443" s="660" t="s">
        <v>577</v>
      </c>
      <c r="B443" s="661" t="s">
        <v>578</v>
      </c>
      <c r="C443" s="662" t="s">
        <v>597</v>
      </c>
      <c r="D443" s="663" t="s">
        <v>2377</v>
      </c>
      <c r="E443" s="662" t="s">
        <v>6863</v>
      </c>
      <c r="F443" s="663" t="s">
        <v>6864</v>
      </c>
      <c r="G443" s="662" t="s">
        <v>4753</v>
      </c>
      <c r="H443" s="662" t="s">
        <v>4754</v>
      </c>
      <c r="I443" s="664">
        <v>2400.64</v>
      </c>
      <c r="J443" s="664">
        <v>2</v>
      </c>
      <c r="K443" s="665">
        <v>4801.28</v>
      </c>
    </row>
    <row r="444" spans="1:11" ht="14.4" customHeight="1" x14ac:dyDescent="0.3">
      <c r="A444" s="660" t="s">
        <v>577</v>
      </c>
      <c r="B444" s="661" t="s">
        <v>578</v>
      </c>
      <c r="C444" s="662" t="s">
        <v>597</v>
      </c>
      <c r="D444" s="663" t="s">
        <v>2377</v>
      </c>
      <c r="E444" s="662" t="s">
        <v>6863</v>
      </c>
      <c r="F444" s="663" t="s">
        <v>6864</v>
      </c>
      <c r="G444" s="662" t="s">
        <v>4509</v>
      </c>
      <c r="H444" s="662" t="s">
        <v>4510</v>
      </c>
      <c r="I444" s="664">
        <v>9.5966666666666658</v>
      </c>
      <c r="J444" s="664">
        <v>400</v>
      </c>
      <c r="K444" s="665">
        <v>3839</v>
      </c>
    </row>
    <row r="445" spans="1:11" ht="14.4" customHeight="1" x14ac:dyDescent="0.3">
      <c r="A445" s="660" t="s">
        <v>577</v>
      </c>
      <c r="B445" s="661" t="s">
        <v>578</v>
      </c>
      <c r="C445" s="662" t="s">
        <v>597</v>
      </c>
      <c r="D445" s="663" t="s">
        <v>2377</v>
      </c>
      <c r="E445" s="662" t="s">
        <v>6863</v>
      </c>
      <c r="F445" s="663" t="s">
        <v>6864</v>
      </c>
      <c r="G445" s="662" t="s">
        <v>4509</v>
      </c>
      <c r="H445" s="662" t="s">
        <v>4511</v>
      </c>
      <c r="I445" s="664">
        <v>9.6</v>
      </c>
      <c r="J445" s="664">
        <v>400</v>
      </c>
      <c r="K445" s="665">
        <v>3840</v>
      </c>
    </row>
    <row r="446" spans="1:11" ht="14.4" customHeight="1" x14ac:dyDescent="0.3">
      <c r="A446" s="660" t="s">
        <v>577</v>
      </c>
      <c r="B446" s="661" t="s">
        <v>578</v>
      </c>
      <c r="C446" s="662" t="s">
        <v>597</v>
      </c>
      <c r="D446" s="663" t="s">
        <v>2377</v>
      </c>
      <c r="E446" s="662" t="s">
        <v>6863</v>
      </c>
      <c r="F446" s="663" t="s">
        <v>6864</v>
      </c>
      <c r="G446" s="662" t="s">
        <v>4512</v>
      </c>
      <c r="H446" s="662" t="s">
        <v>4513</v>
      </c>
      <c r="I446" s="664">
        <v>9.2000000000000011</v>
      </c>
      <c r="J446" s="664">
        <v>1300</v>
      </c>
      <c r="K446" s="665">
        <v>11960</v>
      </c>
    </row>
    <row r="447" spans="1:11" ht="14.4" customHeight="1" x14ac:dyDescent="0.3">
      <c r="A447" s="660" t="s">
        <v>577</v>
      </c>
      <c r="B447" s="661" t="s">
        <v>578</v>
      </c>
      <c r="C447" s="662" t="s">
        <v>597</v>
      </c>
      <c r="D447" s="663" t="s">
        <v>2377</v>
      </c>
      <c r="E447" s="662" t="s">
        <v>6863</v>
      </c>
      <c r="F447" s="663" t="s">
        <v>6864</v>
      </c>
      <c r="G447" s="662" t="s">
        <v>4514</v>
      </c>
      <c r="H447" s="662" t="s">
        <v>4515</v>
      </c>
      <c r="I447" s="664">
        <v>172.5</v>
      </c>
      <c r="J447" s="664">
        <v>3</v>
      </c>
      <c r="K447" s="665">
        <v>517.5</v>
      </c>
    </row>
    <row r="448" spans="1:11" ht="14.4" customHeight="1" x14ac:dyDescent="0.3">
      <c r="A448" s="660" t="s">
        <v>577</v>
      </c>
      <c r="B448" s="661" t="s">
        <v>578</v>
      </c>
      <c r="C448" s="662" t="s">
        <v>597</v>
      </c>
      <c r="D448" s="663" t="s">
        <v>2377</v>
      </c>
      <c r="E448" s="662" t="s">
        <v>6863</v>
      </c>
      <c r="F448" s="663" t="s">
        <v>6864</v>
      </c>
      <c r="G448" s="662" t="s">
        <v>4516</v>
      </c>
      <c r="H448" s="662" t="s">
        <v>4517</v>
      </c>
      <c r="I448" s="664">
        <v>9.68</v>
      </c>
      <c r="J448" s="664">
        <v>300</v>
      </c>
      <c r="K448" s="665">
        <v>2904</v>
      </c>
    </row>
    <row r="449" spans="1:11" ht="14.4" customHeight="1" x14ac:dyDescent="0.3">
      <c r="A449" s="660" t="s">
        <v>577</v>
      </c>
      <c r="B449" s="661" t="s">
        <v>578</v>
      </c>
      <c r="C449" s="662" t="s">
        <v>597</v>
      </c>
      <c r="D449" s="663" t="s">
        <v>2377</v>
      </c>
      <c r="E449" s="662" t="s">
        <v>6863</v>
      </c>
      <c r="F449" s="663" t="s">
        <v>6864</v>
      </c>
      <c r="G449" s="662" t="s">
        <v>4755</v>
      </c>
      <c r="H449" s="662" t="s">
        <v>4756</v>
      </c>
      <c r="I449" s="664">
        <v>11.5</v>
      </c>
      <c r="J449" s="664">
        <v>100</v>
      </c>
      <c r="K449" s="665">
        <v>1149.51</v>
      </c>
    </row>
    <row r="450" spans="1:11" ht="14.4" customHeight="1" x14ac:dyDescent="0.3">
      <c r="A450" s="660" t="s">
        <v>577</v>
      </c>
      <c r="B450" s="661" t="s">
        <v>578</v>
      </c>
      <c r="C450" s="662" t="s">
        <v>597</v>
      </c>
      <c r="D450" s="663" t="s">
        <v>2377</v>
      </c>
      <c r="E450" s="662" t="s">
        <v>6863</v>
      </c>
      <c r="F450" s="663" t="s">
        <v>6864</v>
      </c>
      <c r="G450" s="662" t="s">
        <v>4593</v>
      </c>
      <c r="H450" s="662" t="s">
        <v>4594</v>
      </c>
      <c r="I450" s="664">
        <v>32.344000000000001</v>
      </c>
      <c r="J450" s="664">
        <v>250</v>
      </c>
      <c r="K450" s="665">
        <v>8086</v>
      </c>
    </row>
    <row r="451" spans="1:11" ht="14.4" customHeight="1" x14ac:dyDescent="0.3">
      <c r="A451" s="660" t="s">
        <v>577</v>
      </c>
      <c r="B451" s="661" t="s">
        <v>578</v>
      </c>
      <c r="C451" s="662" t="s">
        <v>597</v>
      </c>
      <c r="D451" s="663" t="s">
        <v>2377</v>
      </c>
      <c r="E451" s="662" t="s">
        <v>6863</v>
      </c>
      <c r="F451" s="663" t="s">
        <v>6864</v>
      </c>
      <c r="G451" s="662" t="s">
        <v>4757</v>
      </c>
      <c r="H451" s="662" t="s">
        <v>4758</v>
      </c>
      <c r="I451" s="664">
        <v>22.99</v>
      </c>
      <c r="J451" s="664">
        <v>20</v>
      </c>
      <c r="K451" s="665">
        <v>459.8</v>
      </c>
    </row>
    <row r="452" spans="1:11" ht="14.4" customHeight="1" x14ac:dyDescent="0.3">
      <c r="A452" s="660" t="s">
        <v>577</v>
      </c>
      <c r="B452" s="661" t="s">
        <v>578</v>
      </c>
      <c r="C452" s="662" t="s">
        <v>597</v>
      </c>
      <c r="D452" s="663" t="s">
        <v>2377</v>
      </c>
      <c r="E452" s="662" t="s">
        <v>6863</v>
      </c>
      <c r="F452" s="663" t="s">
        <v>6864</v>
      </c>
      <c r="G452" s="662" t="s">
        <v>4759</v>
      </c>
      <c r="H452" s="662" t="s">
        <v>4760</v>
      </c>
      <c r="I452" s="664">
        <v>87.6</v>
      </c>
      <c r="J452" s="664">
        <v>20</v>
      </c>
      <c r="K452" s="665">
        <v>1752.1</v>
      </c>
    </row>
    <row r="453" spans="1:11" ht="14.4" customHeight="1" x14ac:dyDescent="0.3">
      <c r="A453" s="660" t="s">
        <v>577</v>
      </c>
      <c r="B453" s="661" t="s">
        <v>578</v>
      </c>
      <c r="C453" s="662" t="s">
        <v>597</v>
      </c>
      <c r="D453" s="663" t="s">
        <v>2377</v>
      </c>
      <c r="E453" s="662" t="s">
        <v>6873</v>
      </c>
      <c r="F453" s="663" t="s">
        <v>6874</v>
      </c>
      <c r="G453" s="662" t="s">
        <v>4761</v>
      </c>
      <c r="H453" s="662" t="s">
        <v>4762</v>
      </c>
      <c r="I453" s="664">
        <v>442.39</v>
      </c>
      <c r="J453" s="664">
        <v>20</v>
      </c>
      <c r="K453" s="665">
        <v>8847.76</v>
      </c>
    </row>
    <row r="454" spans="1:11" ht="14.4" customHeight="1" x14ac:dyDescent="0.3">
      <c r="A454" s="660" t="s">
        <v>577</v>
      </c>
      <c r="B454" s="661" t="s">
        <v>578</v>
      </c>
      <c r="C454" s="662" t="s">
        <v>597</v>
      </c>
      <c r="D454" s="663" t="s">
        <v>2377</v>
      </c>
      <c r="E454" s="662" t="s">
        <v>6865</v>
      </c>
      <c r="F454" s="663" t="s">
        <v>6866</v>
      </c>
      <c r="G454" s="662" t="s">
        <v>4518</v>
      </c>
      <c r="H454" s="662" t="s">
        <v>4519</v>
      </c>
      <c r="I454" s="664">
        <v>8.163333333333334</v>
      </c>
      <c r="J454" s="664">
        <v>1000</v>
      </c>
      <c r="K454" s="665">
        <v>8164</v>
      </c>
    </row>
    <row r="455" spans="1:11" ht="14.4" customHeight="1" x14ac:dyDescent="0.3">
      <c r="A455" s="660" t="s">
        <v>577</v>
      </c>
      <c r="B455" s="661" t="s">
        <v>578</v>
      </c>
      <c r="C455" s="662" t="s">
        <v>597</v>
      </c>
      <c r="D455" s="663" t="s">
        <v>2377</v>
      </c>
      <c r="E455" s="662" t="s">
        <v>6865</v>
      </c>
      <c r="F455" s="663" t="s">
        <v>6866</v>
      </c>
      <c r="G455" s="662" t="s">
        <v>4518</v>
      </c>
      <c r="H455" s="662" t="s">
        <v>4520</v>
      </c>
      <c r="I455" s="664">
        <v>8.1642857142857128</v>
      </c>
      <c r="J455" s="664">
        <v>2400</v>
      </c>
      <c r="K455" s="665">
        <v>19593</v>
      </c>
    </row>
    <row r="456" spans="1:11" ht="14.4" customHeight="1" x14ac:dyDescent="0.3">
      <c r="A456" s="660" t="s">
        <v>577</v>
      </c>
      <c r="B456" s="661" t="s">
        <v>578</v>
      </c>
      <c r="C456" s="662" t="s">
        <v>597</v>
      </c>
      <c r="D456" s="663" t="s">
        <v>2377</v>
      </c>
      <c r="E456" s="662" t="s">
        <v>6865</v>
      </c>
      <c r="F456" s="663" t="s">
        <v>6866</v>
      </c>
      <c r="G456" s="662" t="s">
        <v>4521</v>
      </c>
      <c r="H456" s="662" t="s">
        <v>4522</v>
      </c>
      <c r="I456" s="664">
        <v>12.70857142857143</v>
      </c>
      <c r="J456" s="664">
        <v>700</v>
      </c>
      <c r="K456" s="665">
        <v>8896</v>
      </c>
    </row>
    <row r="457" spans="1:11" ht="14.4" customHeight="1" x14ac:dyDescent="0.3">
      <c r="A457" s="660" t="s">
        <v>577</v>
      </c>
      <c r="B457" s="661" t="s">
        <v>578</v>
      </c>
      <c r="C457" s="662" t="s">
        <v>597</v>
      </c>
      <c r="D457" s="663" t="s">
        <v>2377</v>
      </c>
      <c r="E457" s="662" t="s">
        <v>6867</v>
      </c>
      <c r="F457" s="663" t="s">
        <v>6868</v>
      </c>
      <c r="G457" s="662" t="s">
        <v>4523</v>
      </c>
      <c r="H457" s="662" t="s">
        <v>4524</v>
      </c>
      <c r="I457" s="664">
        <v>0.30666666666666664</v>
      </c>
      <c r="J457" s="664">
        <v>700</v>
      </c>
      <c r="K457" s="665">
        <v>212</v>
      </c>
    </row>
    <row r="458" spans="1:11" ht="14.4" customHeight="1" x14ac:dyDescent="0.3">
      <c r="A458" s="660" t="s">
        <v>577</v>
      </c>
      <c r="B458" s="661" t="s">
        <v>578</v>
      </c>
      <c r="C458" s="662" t="s">
        <v>597</v>
      </c>
      <c r="D458" s="663" t="s">
        <v>2377</v>
      </c>
      <c r="E458" s="662" t="s">
        <v>6867</v>
      </c>
      <c r="F458" s="663" t="s">
        <v>6868</v>
      </c>
      <c r="G458" s="662" t="s">
        <v>4523</v>
      </c>
      <c r="H458" s="662" t="s">
        <v>4655</v>
      </c>
      <c r="I458" s="664">
        <v>0.31</v>
      </c>
      <c r="J458" s="664">
        <v>700</v>
      </c>
      <c r="K458" s="665">
        <v>217</v>
      </c>
    </row>
    <row r="459" spans="1:11" ht="14.4" customHeight="1" x14ac:dyDescent="0.3">
      <c r="A459" s="660" t="s">
        <v>577</v>
      </c>
      <c r="B459" s="661" t="s">
        <v>578</v>
      </c>
      <c r="C459" s="662" t="s">
        <v>597</v>
      </c>
      <c r="D459" s="663" t="s">
        <v>2377</v>
      </c>
      <c r="E459" s="662" t="s">
        <v>6867</v>
      </c>
      <c r="F459" s="663" t="s">
        <v>6868</v>
      </c>
      <c r="G459" s="662" t="s">
        <v>4527</v>
      </c>
      <c r="H459" s="662" t="s">
        <v>4528</v>
      </c>
      <c r="I459" s="664">
        <v>0.4</v>
      </c>
      <c r="J459" s="664">
        <v>6300</v>
      </c>
      <c r="K459" s="665">
        <v>2508</v>
      </c>
    </row>
    <row r="460" spans="1:11" ht="14.4" customHeight="1" x14ac:dyDescent="0.3">
      <c r="A460" s="660" t="s">
        <v>577</v>
      </c>
      <c r="B460" s="661" t="s">
        <v>578</v>
      </c>
      <c r="C460" s="662" t="s">
        <v>597</v>
      </c>
      <c r="D460" s="663" t="s">
        <v>2377</v>
      </c>
      <c r="E460" s="662" t="s">
        <v>6867</v>
      </c>
      <c r="F460" s="663" t="s">
        <v>6868</v>
      </c>
      <c r="G460" s="662" t="s">
        <v>4529</v>
      </c>
      <c r="H460" s="662" t="s">
        <v>4530</v>
      </c>
      <c r="I460" s="664">
        <v>1.752</v>
      </c>
      <c r="J460" s="664">
        <v>700</v>
      </c>
      <c r="K460" s="665">
        <v>1226</v>
      </c>
    </row>
    <row r="461" spans="1:11" ht="14.4" customHeight="1" x14ac:dyDescent="0.3">
      <c r="A461" s="660" t="s">
        <v>577</v>
      </c>
      <c r="B461" s="661" t="s">
        <v>578</v>
      </c>
      <c r="C461" s="662" t="s">
        <v>597</v>
      </c>
      <c r="D461" s="663" t="s">
        <v>2377</v>
      </c>
      <c r="E461" s="662" t="s">
        <v>6869</v>
      </c>
      <c r="F461" s="663" t="s">
        <v>6870</v>
      </c>
      <c r="G461" s="662" t="s">
        <v>4763</v>
      </c>
      <c r="H461" s="662" t="s">
        <v>4764</v>
      </c>
      <c r="I461" s="664">
        <v>1.21</v>
      </c>
      <c r="J461" s="664">
        <v>200</v>
      </c>
      <c r="K461" s="665">
        <v>242</v>
      </c>
    </row>
    <row r="462" spans="1:11" ht="14.4" customHeight="1" x14ac:dyDescent="0.3">
      <c r="A462" s="660" t="s">
        <v>577</v>
      </c>
      <c r="B462" s="661" t="s">
        <v>578</v>
      </c>
      <c r="C462" s="662" t="s">
        <v>597</v>
      </c>
      <c r="D462" s="663" t="s">
        <v>2377</v>
      </c>
      <c r="E462" s="662" t="s">
        <v>6869</v>
      </c>
      <c r="F462" s="663" t="s">
        <v>6870</v>
      </c>
      <c r="G462" s="662" t="s">
        <v>4765</v>
      </c>
      <c r="H462" s="662" t="s">
        <v>4766</v>
      </c>
      <c r="I462" s="664">
        <v>0.64</v>
      </c>
      <c r="J462" s="664">
        <v>1000</v>
      </c>
      <c r="K462" s="665">
        <v>641.29999999999995</v>
      </c>
    </row>
    <row r="463" spans="1:11" ht="14.4" customHeight="1" x14ac:dyDescent="0.3">
      <c r="A463" s="660" t="s">
        <v>577</v>
      </c>
      <c r="B463" s="661" t="s">
        <v>578</v>
      </c>
      <c r="C463" s="662" t="s">
        <v>597</v>
      </c>
      <c r="D463" s="663" t="s">
        <v>2377</v>
      </c>
      <c r="E463" s="662" t="s">
        <v>6869</v>
      </c>
      <c r="F463" s="663" t="s">
        <v>6870</v>
      </c>
      <c r="G463" s="662" t="s">
        <v>4656</v>
      </c>
      <c r="H463" s="662" t="s">
        <v>4657</v>
      </c>
      <c r="I463" s="664">
        <v>0.73</v>
      </c>
      <c r="J463" s="664">
        <v>1000</v>
      </c>
      <c r="K463" s="665">
        <v>726</v>
      </c>
    </row>
    <row r="464" spans="1:11" ht="14.4" customHeight="1" x14ac:dyDescent="0.3">
      <c r="A464" s="660" t="s">
        <v>577</v>
      </c>
      <c r="B464" s="661" t="s">
        <v>578</v>
      </c>
      <c r="C464" s="662" t="s">
        <v>597</v>
      </c>
      <c r="D464" s="663" t="s">
        <v>2377</v>
      </c>
      <c r="E464" s="662" t="s">
        <v>6869</v>
      </c>
      <c r="F464" s="663" t="s">
        <v>6870</v>
      </c>
      <c r="G464" s="662" t="s">
        <v>4767</v>
      </c>
      <c r="H464" s="662" t="s">
        <v>4768</v>
      </c>
      <c r="I464" s="664">
        <v>0.73</v>
      </c>
      <c r="J464" s="664">
        <v>1000</v>
      </c>
      <c r="K464" s="665">
        <v>726</v>
      </c>
    </row>
    <row r="465" spans="1:11" ht="14.4" customHeight="1" x14ac:dyDescent="0.3">
      <c r="A465" s="660" t="s">
        <v>577</v>
      </c>
      <c r="B465" s="661" t="s">
        <v>578</v>
      </c>
      <c r="C465" s="662" t="s">
        <v>597</v>
      </c>
      <c r="D465" s="663" t="s">
        <v>2377</v>
      </c>
      <c r="E465" s="662" t="s">
        <v>6869</v>
      </c>
      <c r="F465" s="663" t="s">
        <v>6870</v>
      </c>
      <c r="G465" s="662" t="s">
        <v>4531</v>
      </c>
      <c r="H465" s="662" t="s">
        <v>4532</v>
      </c>
      <c r="I465" s="664">
        <v>0.77</v>
      </c>
      <c r="J465" s="664">
        <v>2000</v>
      </c>
      <c r="K465" s="665">
        <v>1540</v>
      </c>
    </row>
    <row r="466" spans="1:11" ht="14.4" customHeight="1" x14ac:dyDescent="0.3">
      <c r="A466" s="660" t="s">
        <v>577</v>
      </c>
      <c r="B466" s="661" t="s">
        <v>578</v>
      </c>
      <c r="C466" s="662" t="s">
        <v>597</v>
      </c>
      <c r="D466" s="663" t="s">
        <v>2377</v>
      </c>
      <c r="E466" s="662" t="s">
        <v>6869</v>
      </c>
      <c r="F466" s="663" t="s">
        <v>6870</v>
      </c>
      <c r="G466" s="662" t="s">
        <v>4533</v>
      </c>
      <c r="H466" s="662" t="s">
        <v>4534</v>
      </c>
      <c r="I466" s="664">
        <v>0.77750000000000008</v>
      </c>
      <c r="J466" s="664">
        <v>8500</v>
      </c>
      <c r="K466" s="665">
        <v>6610</v>
      </c>
    </row>
    <row r="467" spans="1:11" ht="14.4" customHeight="1" x14ac:dyDescent="0.3">
      <c r="A467" s="660" t="s">
        <v>577</v>
      </c>
      <c r="B467" s="661" t="s">
        <v>578</v>
      </c>
      <c r="C467" s="662" t="s">
        <v>597</v>
      </c>
      <c r="D467" s="663" t="s">
        <v>2377</v>
      </c>
      <c r="E467" s="662" t="s">
        <v>6869</v>
      </c>
      <c r="F467" s="663" t="s">
        <v>6870</v>
      </c>
      <c r="G467" s="662" t="s">
        <v>4658</v>
      </c>
      <c r="H467" s="662" t="s">
        <v>4659</v>
      </c>
      <c r="I467" s="664">
        <v>0.77666666666666673</v>
      </c>
      <c r="J467" s="664">
        <v>6000</v>
      </c>
      <c r="K467" s="665">
        <v>4660</v>
      </c>
    </row>
    <row r="468" spans="1:11" ht="14.4" customHeight="1" x14ac:dyDescent="0.3">
      <c r="A468" s="660" t="s">
        <v>577</v>
      </c>
      <c r="B468" s="661" t="s">
        <v>578</v>
      </c>
      <c r="C468" s="662" t="s">
        <v>597</v>
      </c>
      <c r="D468" s="663" t="s">
        <v>2377</v>
      </c>
      <c r="E468" s="662" t="s">
        <v>6869</v>
      </c>
      <c r="F468" s="663" t="s">
        <v>6870</v>
      </c>
      <c r="G468" s="662" t="s">
        <v>4535</v>
      </c>
      <c r="H468" s="662" t="s">
        <v>4536</v>
      </c>
      <c r="I468" s="664">
        <v>0.71</v>
      </c>
      <c r="J468" s="664">
        <v>2000</v>
      </c>
      <c r="K468" s="665">
        <v>1420</v>
      </c>
    </row>
    <row r="469" spans="1:11" ht="14.4" customHeight="1" x14ac:dyDescent="0.3">
      <c r="A469" s="660" t="s">
        <v>577</v>
      </c>
      <c r="B469" s="661" t="s">
        <v>578</v>
      </c>
      <c r="C469" s="662" t="s">
        <v>597</v>
      </c>
      <c r="D469" s="663" t="s">
        <v>2377</v>
      </c>
      <c r="E469" s="662" t="s">
        <v>6869</v>
      </c>
      <c r="F469" s="663" t="s">
        <v>6870</v>
      </c>
      <c r="G469" s="662" t="s">
        <v>4535</v>
      </c>
      <c r="H469" s="662" t="s">
        <v>4537</v>
      </c>
      <c r="I469" s="664">
        <v>0.71</v>
      </c>
      <c r="J469" s="664">
        <v>7000</v>
      </c>
      <c r="K469" s="665">
        <v>4970</v>
      </c>
    </row>
    <row r="470" spans="1:11" ht="14.4" customHeight="1" x14ac:dyDescent="0.3">
      <c r="A470" s="660" t="s">
        <v>577</v>
      </c>
      <c r="B470" s="661" t="s">
        <v>578</v>
      </c>
      <c r="C470" s="662" t="s">
        <v>597</v>
      </c>
      <c r="D470" s="663" t="s">
        <v>2377</v>
      </c>
      <c r="E470" s="662" t="s">
        <v>6869</v>
      </c>
      <c r="F470" s="663" t="s">
        <v>6870</v>
      </c>
      <c r="G470" s="662" t="s">
        <v>4769</v>
      </c>
      <c r="H470" s="662" t="s">
        <v>4770</v>
      </c>
      <c r="I470" s="664">
        <v>0.71</v>
      </c>
      <c r="J470" s="664">
        <v>540</v>
      </c>
      <c r="K470" s="665">
        <v>383.4</v>
      </c>
    </row>
    <row r="471" spans="1:11" ht="14.4" customHeight="1" x14ac:dyDescent="0.3">
      <c r="A471" s="660" t="s">
        <v>577</v>
      </c>
      <c r="B471" s="661" t="s">
        <v>578</v>
      </c>
      <c r="C471" s="662" t="s">
        <v>597</v>
      </c>
      <c r="D471" s="663" t="s">
        <v>2377</v>
      </c>
      <c r="E471" s="662" t="s">
        <v>6869</v>
      </c>
      <c r="F471" s="663" t="s">
        <v>6870</v>
      </c>
      <c r="G471" s="662" t="s">
        <v>4769</v>
      </c>
      <c r="H471" s="662" t="s">
        <v>4771</v>
      </c>
      <c r="I471" s="664">
        <v>0.71</v>
      </c>
      <c r="J471" s="664">
        <v>360</v>
      </c>
      <c r="K471" s="665">
        <v>255.6</v>
      </c>
    </row>
    <row r="472" spans="1:11" ht="14.4" customHeight="1" x14ac:dyDescent="0.3">
      <c r="A472" s="660" t="s">
        <v>577</v>
      </c>
      <c r="B472" s="661" t="s">
        <v>578</v>
      </c>
      <c r="C472" s="662" t="s">
        <v>597</v>
      </c>
      <c r="D472" s="663" t="s">
        <v>2377</v>
      </c>
      <c r="E472" s="662" t="s">
        <v>6869</v>
      </c>
      <c r="F472" s="663" t="s">
        <v>6870</v>
      </c>
      <c r="G472" s="662" t="s">
        <v>4660</v>
      </c>
      <c r="H472" s="662" t="s">
        <v>4661</v>
      </c>
      <c r="I472" s="664">
        <v>0.71</v>
      </c>
      <c r="J472" s="664">
        <v>4000</v>
      </c>
      <c r="K472" s="665">
        <v>2840</v>
      </c>
    </row>
    <row r="473" spans="1:11" ht="14.4" customHeight="1" x14ac:dyDescent="0.3">
      <c r="A473" s="660" t="s">
        <v>577</v>
      </c>
      <c r="B473" s="661" t="s">
        <v>578</v>
      </c>
      <c r="C473" s="662" t="s">
        <v>597</v>
      </c>
      <c r="D473" s="663" t="s">
        <v>2377</v>
      </c>
      <c r="E473" s="662" t="s">
        <v>6869</v>
      </c>
      <c r="F473" s="663" t="s">
        <v>6870</v>
      </c>
      <c r="G473" s="662" t="s">
        <v>4660</v>
      </c>
      <c r="H473" s="662" t="s">
        <v>4662</v>
      </c>
      <c r="I473" s="664">
        <v>0.71</v>
      </c>
      <c r="J473" s="664">
        <v>4000</v>
      </c>
      <c r="K473" s="665">
        <v>2840</v>
      </c>
    </row>
    <row r="474" spans="1:11" ht="14.4" customHeight="1" x14ac:dyDescent="0.3">
      <c r="A474" s="660" t="s">
        <v>577</v>
      </c>
      <c r="B474" s="661" t="s">
        <v>578</v>
      </c>
      <c r="C474" s="662" t="s">
        <v>597</v>
      </c>
      <c r="D474" s="663" t="s">
        <v>2377</v>
      </c>
      <c r="E474" s="662" t="s">
        <v>6869</v>
      </c>
      <c r="F474" s="663" t="s">
        <v>6870</v>
      </c>
      <c r="G474" s="662" t="s">
        <v>4538</v>
      </c>
      <c r="H474" s="662" t="s">
        <v>4540</v>
      </c>
      <c r="I474" s="664">
        <v>0.71</v>
      </c>
      <c r="J474" s="664">
        <v>400</v>
      </c>
      <c r="K474" s="665">
        <v>284</v>
      </c>
    </row>
    <row r="475" spans="1:11" ht="14.4" customHeight="1" x14ac:dyDescent="0.3">
      <c r="A475" s="660" t="s">
        <v>577</v>
      </c>
      <c r="B475" s="661" t="s">
        <v>578</v>
      </c>
      <c r="C475" s="662" t="s">
        <v>597</v>
      </c>
      <c r="D475" s="663" t="s">
        <v>2377</v>
      </c>
      <c r="E475" s="662" t="s">
        <v>6871</v>
      </c>
      <c r="F475" s="663" t="s">
        <v>6872</v>
      </c>
      <c r="G475" s="662" t="s">
        <v>4663</v>
      </c>
      <c r="H475" s="662" t="s">
        <v>4664</v>
      </c>
      <c r="I475" s="664">
        <v>152.46</v>
      </c>
      <c r="J475" s="664">
        <v>42</v>
      </c>
      <c r="K475" s="665">
        <v>6403.3200000000006</v>
      </c>
    </row>
    <row r="476" spans="1:11" ht="14.4" customHeight="1" x14ac:dyDescent="0.3">
      <c r="A476" s="660" t="s">
        <v>577</v>
      </c>
      <c r="B476" s="661" t="s">
        <v>578</v>
      </c>
      <c r="C476" s="662" t="s">
        <v>600</v>
      </c>
      <c r="D476" s="663" t="s">
        <v>2378</v>
      </c>
      <c r="E476" s="662" t="s">
        <v>6861</v>
      </c>
      <c r="F476" s="663" t="s">
        <v>6862</v>
      </c>
      <c r="G476" s="662" t="s">
        <v>4772</v>
      </c>
      <c r="H476" s="662" t="s">
        <v>4773</v>
      </c>
      <c r="I476" s="664">
        <v>82.8</v>
      </c>
      <c r="J476" s="664">
        <v>220</v>
      </c>
      <c r="K476" s="665">
        <v>18216</v>
      </c>
    </row>
    <row r="477" spans="1:11" ht="14.4" customHeight="1" x14ac:dyDescent="0.3">
      <c r="A477" s="660" t="s">
        <v>577</v>
      </c>
      <c r="B477" s="661" t="s">
        <v>578</v>
      </c>
      <c r="C477" s="662" t="s">
        <v>600</v>
      </c>
      <c r="D477" s="663" t="s">
        <v>2378</v>
      </c>
      <c r="E477" s="662" t="s">
        <v>6861</v>
      </c>
      <c r="F477" s="663" t="s">
        <v>6862</v>
      </c>
      <c r="G477" s="662" t="s">
        <v>4545</v>
      </c>
      <c r="H477" s="662" t="s">
        <v>4546</v>
      </c>
      <c r="I477" s="664">
        <v>1.84</v>
      </c>
      <c r="J477" s="664">
        <v>60</v>
      </c>
      <c r="K477" s="665">
        <v>110.4</v>
      </c>
    </row>
    <row r="478" spans="1:11" ht="14.4" customHeight="1" x14ac:dyDescent="0.3">
      <c r="A478" s="660" t="s">
        <v>577</v>
      </c>
      <c r="B478" s="661" t="s">
        <v>578</v>
      </c>
      <c r="C478" s="662" t="s">
        <v>600</v>
      </c>
      <c r="D478" s="663" t="s">
        <v>2378</v>
      </c>
      <c r="E478" s="662" t="s">
        <v>6861</v>
      </c>
      <c r="F478" s="663" t="s">
        <v>6862</v>
      </c>
      <c r="G478" s="662" t="s">
        <v>4547</v>
      </c>
      <c r="H478" s="662" t="s">
        <v>4548</v>
      </c>
      <c r="I478" s="664">
        <v>2.3925000000000001</v>
      </c>
      <c r="J478" s="664">
        <v>280</v>
      </c>
      <c r="K478" s="665">
        <v>669.8</v>
      </c>
    </row>
    <row r="479" spans="1:11" ht="14.4" customHeight="1" x14ac:dyDescent="0.3">
      <c r="A479" s="660" t="s">
        <v>577</v>
      </c>
      <c r="B479" s="661" t="s">
        <v>578</v>
      </c>
      <c r="C479" s="662" t="s">
        <v>600</v>
      </c>
      <c r="D479" s="663" t="s">
        <v>2378</v>
      </c>
      <c r="E479" s="662" t="s">
        <v>6861</v>
      </c>
      <c r="F479" s="663" t="s">
        <v>6862</v>
      </c>
      <c r="G479" s="662" t="s">
        <v>4393</v>
      </c>
      <c r="H479" s="662" t="s">
        <v>4394</v>
      </c>
      <c r="I479" s="664">
        <v>3.59</v>
      </c>
      <c r="J479" s="664">
        <v>70</v>
      </c>
      <c r="K479" s="665">
        <v>251.3</v>
      </c>
    </row>
    <row r="480" spans="1:11" ht="14.4" customHeight="1" x14ac:dyDescent="0.3">
      <c r="A480" s="660" t="s">
        <v>577</v>
      </c>
      <c r="B480" s="661" t="s">
        <v>578</v>
      </c>
      <c r="C480" s="662" t="s">
        <v>600</v>
      </c>
      <c r="D480" s="663" t="s">
        <v>2378</v>
      </c>
      <c r="E480" s="662" t="s">
        <v>6861</v>
      </c>
      <c r="F480" s="663" t="s">
        <v>6862</v>
      </c>
      <c r="G480" s="662" t="s">
        <v>4395</v>
      </c>
      <c r="H480" s="662" t="s">
        <v>4396</v>
      </c>
      <c r="I480" s="664">
        <v>12.07909090909091</v>
      </c>
      <c r="J480" s="664">
        <v>1222</v>
      </c>
      <c r="K480" s="665">
        <v>14760.56</v>
      </c>
    </row>
    <row r="481" spans="1:11" ht="14.4" customHeight="1" x14ac:dyDescent="0.3">
      <c r="A481" s="660" t="s">
        <v>577</v>
      </c>
      <c r="B481" s="661" t="s">
        <v>578</v>
      </c>
      <c r="C481" s="662" t="s">
        <v>600</v>
      </c>
      <c r="D481" s="663" t="s">
        <v>2378</v>
      </c>
      <c r="E481" s="662" t="s">
        <v>6861</v>
      </c>
      <c r="F481" s="663" t="s">
        <v>6862</v>
      </c>
      <c r="G481" s="662" t="s">
        <v>4549</v>
      </c>
      <c r="H481" s="662" t="s">
        <v>4550</v>
      </c>
      <c r="I481" s="664">
        <v>2.9544444444444444</v>
      </c>
      <c r="J481" s="664">
        <v>320</v>
      </c>
      <c r="K481" s="665">
        <v>945.59999999999991</v>
      </c>
    </row>
    <row r="482" spans="1:11" ht="14.4" customHeight="1" x14ac:dyDescent="0.3">
      <c r="A482" s="660" t="s">
        <v>577</v>
      </c>
      <c r="B482" s="661" t="s">
        <v>578</v>
      </c>
      <c r="C482" s="662" t="s">
        <v>600</v>
      </c>
      <c r="D482" s="663" t="s">
        <v>2378</v>
      </c>
      <c r="E482" s="662" t="s">
        <v>6861</v>
      </c>
      <c r="F482" s="663" t="s">
        <v>6862</v>
      </c>
      <c r="G482" s="662" t="s">
        <v>4667</v>
      </c>
      <c r="H482" s="662" t="s">
        <v>4668</v>
      </c>
      <c r="I482" s="664">
        <v>9.75</v>
      </c>
      <c r="J482" s="664">
        <v>550</v>
      </c>
      <c r="K482" s="665">
        <v>5362.5</v>
      </c>
    </row>
    <row r="483" spans="1:11" ht="14.4" customHeight="1" x14ac:dyDescent="0.3">
      <c r="A483" s="660" t="s">
        <v>577</v>
      </c>
      <c r="B483" s="661" t="s">
        <v>578</v>
      </c>
      <c r="C483" s="662" t="s">
        <v>600</v>
      </c>
      <c r="D483" s="663" t="s">
        <v>2378</v>
      </c>
      <c r="E483" s="662" t="s">
        <v>6861</v>
      </c>
      <c r="F483" s="663" t="s">
        <v>6862</v>
      </c>
      <c r="G483" s="662" t="s">
        <v>4551</v>
      </c>
      <c r="H483" s="662" t="s">
        <v>4552</v>
      </c>
      <c r="I483" s="664">
        <v>4.29</v>
      </c>
      <c r="J483" s="664">
        <v>550</v>
      </c>
      <c r="K483" s="665">
        <v>2359.5</v>
      </c>
    </row>
    <row r="484" spans="1:11" ht="14.4" customHeight="1" x14ac:dyDescent="0.3">
      <c r="A484" s="660" t="s">
        <v>577</v>
      </c>
      <c r="B484" s="661" t="s">
        <v>578</v>
      </c>
      <c r="C484" s="662" t="s">
        <v>600</v>
      </c>
      <c r="D484" s="663" t="s">
        <v>2378</v>
      </c>
      <c r="E484" s="662" t="s">
        <v>6861</v>
      </c>
      <c r="F484" s="663" t="s">
        <v>6862</v>
      </c>
      <c r="G484" s="662" t="s">
        <v>4669</v>
      </c>
      <c r="H484" s="662" t="s">
        <v>4670</v>
      </c>
      <c r="I484" s="664">
        <v>17.555</v>
      </c>
      <c r="J484" s="664">
        <v>404</v>
      </c>
      <c r="K484" s="665">
        <v>7092.0600000000013</v>
      </c>
    </row>
    <row r="485" spans="1:11" ht="14.4" customHeight="1" x14ac:dyDescent="0.3">
      <c r="A485" s="660" t="s">
        <v>577</v>
      </c>
      <c r="B485" s="661" t="s">
        <v>578</v>
      </c>
      <c r="C485" s="662" t="s">
        <v>600</v>
      </c>
      <c r="D485" s="663" t="s">
        <v>2378</v>
      </c>
      <c r="E485" s="662" t="s">
        <v>6861</v>
      </c>
      <c r="F485" s="663" t="s">
        <v>6862</v>
      </c>
      <c r="G485" s="662" t="s">
        <v>4671</v>
      </c>
      <c r="H485" s="662" t="s">
        <v>4672</v>
      </c>
      <c r="I485" s="664">
        <v>210.63533333333331</v>
      </c>
      <c r="J485" s="664">
        <v>51</v>
      </c>
      <c r="K485" s="665">
        <v>10742.43</v>
      </c>
    </row>
    <row r="486" spans="1:11" ht="14.4" customHeight="1" x14ac:dyDescent="0.3">
      <c r="A486" s="660" t="s">
        <v>577</v>
      </c>
      <c r="B486" s="661" t="s">
        <v>578</v>
      </c>
      <c r="C486" s="662" t="s">
        <v>600</v>
      </c>
      <c r="D486" s="663" t="s">
        <v>2378</v>
      </c>
      <c r="E486" s="662" t="s">
        <v>6861</v>
      </c>
      <c r="F486" s="663" t="s">
        <v>6862</v>
      </c>
      <c r="G486" s="662" t="s">
        <v>4397</v>
      </c>
      <c r="H486" s="662" t="s">
        <v>4398</v>
      </c>
      <c r="I486" s="664">
        <v>39.656666666666666</v>
      </c>
      <c r="J486" s="664">
        <v>100</v>
      </c>
      <c r="K486" s="665">
        <v>3965.6000000000004</v>
      </c>
    </row>
    <row r="487" spans="1:11" ht="14.4" customHeight="1" x14ac:dyDescent="0.3">
      <c r="A487" s="660" t="s">
        <v>577</v>
      </c>
      <c r="B487" s="661" t="s">
        <v>578</v>
      </c>
      <c r="C487" s="662" t="s">
        <v>600</v>
      </c>
      <c r="D487" s="663" t="s">
        <v>2378</v>
      </c>
      <c r="E487" s="662" t="s">
        <v>6861</v>
      </c>
      <c r="F487" s="663" t="s">
        <v>6862</v>
      </c>
      <c r="G487" s="662" t="s">
        <v>4774</v>
      </c>
      <c r="H487" s="662" t="s">
        <v>4775</v>
      </c>
      <c r="I487" s="664">
        <v>65.200000000000017</v>
      </c>
      <c r="J487" s="664">
        <v>740</v>
      </c>
      <c r="K487" s="665">
        <v>48247.98</v>
      </c>
    </row>
    <row r="488" spans="1:11" ht="14.4" customHeight="1" x14ac:dyDescent="0.3">
      <c r="A488" s="660" t="s">
        <v>577</v>
      </c>
      <c r="B488" s="661" t="s">
        <v>578</v>
      </c>
      <c r="C488" s="662" t="s">
        <v>600</v>
      </c>
      <c r="D488" s="663" t="s">
        <v>2378</v>
      </c>
      <c r="E488" s="662" t="s">
        <v>6861</v>
      </c>
      <c r="F488" s="663" t="s">
        <v>6862</v>
      </c>
      <c r="G488" s="662" t="s">
        <v>4401</v>
      </c>
      <c r="H488" s="662" t="s">
        <v>4402</v>
      </c>
      <c r="I488" s="664">
        <v>6.7</v>
      </c>
      <c r="J488" s="664">
        <v>150</v>
      </c>
      <c r="K488" s="665">
        <v>1004.47</v>
      </c>
    </row>
    <row r="489" spans="1:11" ht="14.4" customHeight="1" x14ac:dyDescent="0.3">
      <c r="A489" s="660" t="s">
        <v>577</v>
      </c>
      <c r="B489" s="661" t="s">
        <v>578</v>
      </c>
      <c r="C489" s="662" t="s">
        <v>600</v>
      </c>
      <c r="D489" s="663" t="s">
        <v>2378</v>
      </c>
      <c r="E489" s="662" t="s">
        <v>6861</v>
      </c>
      <c r="F489" s="663" t="s">
        <v>6862</v>
      </c>
      <c r="G489" s="662" t="s">
        <v>4776</v>
      </c>
      <c r="H489" s="662" t="s">
        <v>4777</v>
      </c>
      <c r="I489" s="664">
        <v>2.2799999999999998</v>
      </c>
      <c r="J489" s="664">
        <v>11960</v>
      </c>
      <c r="K489" s="665">
        <v>27278.400000000001</v>
      </c>
    </row>
    <row r="490" spans="1:11" ht="14.4" customHeight="1" x14ac:dyDescent="0.3">
      <c r="A490" s="660" t="s">
        <v>577</v>
      </c>
      <c r="B490" s="661" t="s">
        <v>578</v>
      </c>
      <c r="C490" s="662" t="s">
        <v>600</v>
      </c>
      <c r="D490" s="663" t="s">
        <v>2378</v>
      </c>
      <c r="E490" s="662" t="s">
        <v>6861</v>
      </c>
      <c r="F490" s="663" t="s">
        <v>6862</v>
      </c>
      <c r="G490" s="662" t="s">
        <v>4612</v>
      </c>
      <c r="H490" s="662" t="s">
        <v>4613</v>
      </c>
      <c r="I490" s="664">
        <v>0.40500000000000008</v>
      </c>
      <c r="J490" s="664">
        <v>7500</v>
      </c>
      <c r="K490" s="665">
        <v>3100</v>
      </c>
    </row>
    <row r="491" spans="1:11" ht="14.4" customHeight="1" x14ac:dyDescent="0.3">
      <c r="A491" s="660" t="s">
        <v>577</v>
      </c>
      <c r="B491" s="661" t="s">
        <v>578</v>
      </c>
      <c r="C491" s="662" t="s">
        <v>600</v>
      </c>
      <c r="D491" s="663" t="s">
        <v>2378</v>
      </c>
      <c r="E491" s="662" t="s">
        <v>6861</v>
      </c>
      <c r="F491" s="663" t="s">
        <v>6862</v>
      </c>
      <c r="G491" s="662" t="s">
        <v>4405</v>
      </c>
      <c r="H491" s="662" t="s">
        <v>4406</v>
      </c>
      <c r="I491" s="664">
        <v>30.177500000000002</v>
      </c>
      <c r="J491" s="664">
        <v>105</v>
      </c>
      <c r="K491" s="665">
        <v>3168.6</v>
      </c>
    </row>
    <row r="492" spans="1:11" ht="14.4" customHeight="1" x14ac:dyDescent="0.3">
      <c r="A492" s="660" t="s">
        <v>577</v>
      </c>
      <c r="B492" s="661" t="s">
        <v>578</v>
      </c>
      <c r="C492" s="662" t="s">
        <v>600</v>
      </c>
      <c r="D492" s="663" t="s">
        <v>2378</v>
      </c>
      <c r="E492" s="662" t="s">
        <v>6861</v>
      </c>
      <c r="F492" s="663" t="s">
        <v>6862</v>
      </c>
      <c r="G492" s="662" t="s">
        <v>4411</v>
      </c>
      <c r="H492" s="662" t="s">
        <v>4412</v>
      </c>
      <c r="I492" s="664">
        <v>3.4391666666666669</v>
      </c>
      <c r="J492" s="664">
        <v>59250</v>
      </c>
      <c r="K492" s="665">
        <v>203653.68</v>
      </c>
    </row>
    <row r="493" spans="1:11" ht="14.4" customHeight="1" x14ac:dyDescent="0.3">
      <c r="A493" s="660" t="s">
        <v>577</v>
      </c>
      <c r="B493" s="661" t="s">
        <v>578</v>
      </c>
      <c r="C493" s="662" t="s">
        <v>600</v>
      </c>
      <c r="D493" s="663" t="s">
        <v>2378</v>
      </c>
      <c r="E493" s="662" t="s">
        <v>6861</v>
      </c>
      <c r="F493" s="663" t="s">
        <v>6862</v>
      </c>
      <c r="G493" s="662" t="s">
        <v>4778</v>
      </c>
      <c r="H493" s="662" t="s">
        <v>4779</v>
      </c>
      <c r="I493" s="664">
        <v>142.27000000000001</v>
      </c>
      <c r="J493" s="664">
        <v>120</v>
      </c>
      <c r="K493" s="665">
        <v>17072.400000000001</v>
      </c>
    </row>
    <row r="494" spans="1:11" ht="14.4" customHeight="1" x14ac:dyDescent="0.3">
      <c r="A494" s="660" t="s">
        <v>577</v>
      </c>
      <c r="B494" s="661" t="s">
        <v>578</v>
      </c>
      <c r="C494" s="662" t="s">
        <v>600</v>
      </c>
      <c r="D494" s="663" t="s">
        <v>2378</v>
      </c>
      <c r="E494" s="662" t="s">
        <v>6861</v>
      </c>
      <c r="F494" s="663" t="s">
        <v>6862</v>
      </c>
      <c r="G494" s="662" t="s">
        <v>4780</v>
      </c>
      <c r="H494" s="662" t="s">
        <v>4781</v>
      </c>
      <c r="I494" s="664">
        <v>140.11000000000001</v>
      </c>
      <c r="J494" s="664">
        <v>60</v>
      </c>
      <c r="K494" s="665">
        <v>8406.5399999999991</v>
      </c>
    </row>
    <row r="495" spans="1:11" ht="14.4" customHeight="1" x14ac:dyDescent="0.3">
      <c r="A495" s="660" t="s">
        <v>577</v>
      </c>
      <c r="B495" s="661" t="s">
        <v>578</v>
      </c>
      <c r="C495" s="662" t="s">
        <v>600</v>
      </c>
      <c r="D495" s="663" t="s">
        <v>2378</v>
      </c>
      <c r="E495" s="662" t="s">
        <v>6861</v>
      </c>
      <c r="F495" s="663" t="s">
        <v>6862</v>
      </c>
      <c r="G495" s="662" t="s">
        <v>4674</v>
      </c>
      <c r="H495" s="662" t="s">
        <v>4675</v>
      </c>
      <c r="I495" s="664">
        <v>10.72</v>
      </c>
      <c r="J495" s="664">
        <v>420</v>
      </c>
      <c r="K495" s="665">
        <v>4502.16</v>
      </c>
    </row>
    <row r="496" spans="1:11" ht="14.4" customHeight="1" x14ac:dyDescent="0.3">
      <c r="A496" s="660" t="s">
        <v>577</v>
      </c>
      <c r="B496" s="661" t="s">
        <v>578</v>
      </c>
      <c r="C496" s="662" t="s">
        <v>600</v>
      </c>
      <c r="D496" s="663" t="s">
        <v>2378</v>
      </c>
      <c r="E496" s="662" t="s">
        <v>6861</v>
      </c>
      <c r="F496" s="663" t="s">
        <v>6862</v>
      </c>
      <c r="G496" s="662" t="s">
        <v>4567</v>
      </c>
      <c r="H496" s="662" t="s">
        <v>4568</v>
      </c>
      <c r="I496" s="664">
        <v>1.52</v>
      </c>
      <c r="J496" s="664">
        <v>50</v>
      </c>
      <c r="K496" s="665">
        <v>76</v>
      </c>
    </row>
    <row r="497" spans="1:11" ht="14.4" customHeight="1" x14ac:dyDescent="0.3">
      <c r="A497" s="660" t="s">
        <v>577</v>
      </c>
      <c r="B497" s="661" t="s">
        <v>578</v>
      </c>
      <c r="C497" s="662" t="s">
        <v>600</v>
      </c>
      <c r="D497" s="663" t="s">
        <v>2378</v>
      </c>
      <c r="E497" s="662" t="s">
        <v>6861</v>
      </c>
      <c r="F497" s="663" t="s">
        <v>6862</v>
      </c>
      <c r="G497" s="662" t="s">
        <v>4569</v>
      </c>
      <c r="H497" s="662" t="s">
        <v>4570</v>
      </c>
      <c r="I497" s="664">
        <v>2.06</v>
      </c>
      <c r="J497" s="664">
        <v>50</v>
      </c>
      <c r="K497" s="665">
        <v>103</v>
      </c>
    </row>
    <row r="498" spans="1:11" ht="14.4" customHeight="1" x14ac:dyDescent="0.3">
      <c r="A498" s="660" t="s">
        <v>577</v>
      </c>
      <c r="B498" s="661" t="s">
        <v>578</v>
      </c>
      <c r="C498" s="662" t="s">
        <v>600</v>
      </c>
      <c r="D498" s="663" t="s">
        <v>2378</v>
      </c>
      <c r="E498" s="662" t="s">
        <v>6861</v>
      </c>
      <c r="F498" s="663" t="s">
        <v>6862</v>
      </c>
      <c r="G498" s="662" t="s">
        <v>4626</v>
      </c>
      <c r="H498" s="662" t="s">
        <v>4627</v>
      </c>
      <c r="I498" s="664">
        <v>1253.2950000000001</v>
      </c>
      <c r="J498" s="664">
        <v>4</v>
      </c>
      <c r="K498" s="665">
        <v>5013.17</v>
      </c>
    </row>
    <row r="499" spans="1:11" ht="14.4" customHeight="1" x14ac:dyDescent="0.3">
      <c r="A499" s="660" t="s">
        <v>577</v>
      </c>
      <c r="B499" s="661" t="s">
        <v>578</v>
      </c>
      <c r="C499" s="662" t="s">
        <v>600</v>
      </c>
      <c r="D499" s="663" t="s">
        <v>2378</v>
      </c>
      <c r="E499" s="662" t="s">
        <v>6861</v>
      </c>
      <c r="F499" s="663" t="s">
        <v>6862</v>
      </c>
      <c r="G499" s="662" t="s">
        <v>4782</v>
      </c>
      <c r="H499" s="662" t="s">
        <v>4783</v>
      </c>
      <c r="I499" s="664">
        <v>6.8</v>
      </c>
      <c r="J499" s="664">
        <v>20</v>
      </c>
      <c r="K499" s="665">
        <v>136</v>
      </c>
    </row>
    <row r="500" spans="1:11" ht="14.4" customHeight="1" x14ac:dyDescent="0.3">
      <c r="A500" s="660" t="s">
        <v>577</v>
      </c>
      <c r="B500" s="661" t="s">
        <v>578</v>
      </c>
      <c r="C500" s="662" t="s">
        <v>600</v>
      </c>
      <c r="D500" s="663" t="s">
        <v>2378</v>
      </c>
      <c r="E500" s="662" t="s">
        <v>6861</v>
      </c>
      <c r="F500" s="663" t="s">
        <v>6862</v>
      </c>
      <c r="G500" s="662" t="s">
        <v>4422</v>
      </c>
      <c r="H500" s="662" t="s">
        <v>4423</v>
      </c>
      <c r="I500" s="664">
        <v>192.98499999999999</v>
      </c>
      <c r="J500" s="664">
        <v>60</v>
      </c>
      <c r="K500" s="665">
        <v>11579.109999999999</v>
      </c>
    </row>
    <row r="501" spans="1:11" ht="14.4" customHeight="1" x14ac:dyDescent="0.3">
      <c r="A501" s="660" t="s">
        <v>577</v>
      </c>
      <c r="B501" s="661" t="s">
        <v>578</v>
      </c>
      <c r="C501" s="662" t="s">
        <v>600</v>
      </c>
      <c r="D501" s="663" t="s">
        <v>2378</v>
      </c>
      <c r="E501" s="662" t="s">
        <v>6861</v>
      </c>
      <c r="F501" s="663" t="s">
        <v>6862</v>
      </c>
      <c r="G501" s="662" t="s">
        <v>4784</v>
      </c>
      <c r="H501" s="662" t="s">
        <v>4785</v>
      </c>
      <c r="I501" s="664">
        <v>13.88</v>
      </c>
      <c r="J501" s="664">
        <v>24</v>
      </c>
      <c r="K501" s="665">
        <v>333</v>
      </c>
    </row>
    <row r="502" spans="1:11" ht="14.4" customHeight="1" x14ac:dyDescent="0.3">
      <c r="A502" s="660" t="s">
        <v>577</v>
      </c>
      <c r="B502" s="661" t="s">
        <v>578</v>
      </c>
      <c r="C502" s="662" t="s">
        <v>600</v>
      </c>
      <c r="D502" s="663" t="s">
        <v>2378</v>
      </c>
      <c r="E502" s="662" t="s">
        <v>6861</v>
      </c>
      <c r="F502" s="663" t="s">
        <v>6862</v>
      </c>
      <c r="G502" s="662" t="s">
        <v>4786</v>
      </c>
      <c r="H502" s="662" t="s">
        <v>4787</v>
      </c>
      <c r="I502" s="664">
        <v>11.31</v>
      </c>
      <c r="J502" s="664">
        <v>60</v>
      </c>
      <c r="K502" s="665">
        <v>678.8</v>
      </c>
    </row>
    <row r="503" spans="1:11" ht="14.4" customHeight="1" x14ac:dyDescent="0.3">
      <c r="A503" s="660" t="s">
        <v>577</v>
      </c>
      <c r="B503" s="661" t="s">
        <v>578</v>
      </c>
      <c r="C503" s="662" t="s">
        <v>600</v>
      </c>
      <c r="D503" s="663" t="s">
        <v>2378</v>
      </c>
      <c r="E503" s="662" t="s">
        <v>6861</v>
      </c>
      <c r="F503" s="663" t="s">
        <v>6862</v>
      </c>
      <c r="G503" s="662" t="s">
        <v>4630</v>
      </c>
      <c r="H503" s="662" t="s">
        <v>4631</v>
      </c>
      <c r="I503" s="664">
        <v>1318.3933333333332</v>
      </c>
      <c r="J503" s="664">
        <v>7</v>
      </c>
      <c r="K503" s="665">
        <v>9228.7000000000007</v>
      </c>
    </row>
    <row r="504" spans="1:11" ht="14.4" customHeight="1" x14ac:dyDescent="0.3">
      <c r="A504" s="660" t="s">
        <v>577</v>
      </c>
      <c r="B504" s="661" t="s">
        <v>578</v>
      </c>
      <c r="C504" s="662" t="s">
        <v>600</v>
      </c>
      <c r="D504" s="663" t="s">
        <v>2378</v>
      </c>
      <c r="E504" s="662" t="s">
        <v>6861</v>
      </c>
      <c r="F504" s="663" t="s">
        <v>6862</v>
      </c>
      <c r="G504" s="662" t="s">
        <v>4632</v>
      </c>
      <c r="H504" s="662" t="s">
        <v>4633</v>
      </c>
      <c r="I504" s="664">
        <v>749.27</v>
      </c>
      <c r="J504" s="664">
        <v>1</v>
      </c>
      <c r="K504" s="665">
        <v>749.27</v>
      </c>
    </row>
    <row r="505" spans="1:11" ht="14.4" customHeight="1" x14ac:dyDescent="0.3">
      <c r="A505" s="660" t="s">
        <v>577</v>
      </c>
      <c r="B505" s="661" t="s">
        <v>578</v>
      </c>
      <c r="C505" s="662" t="s">
        <v>600</v>
      </c>
      <c r="D505" s="663" t="s">
        <v>2378</v>
      </c>
      <c r="E505" s="662" t="s">
        <v>6861</v>
      </c>
      <c r="F505" s="663" t="s">
        <v>6862</v>
      </c>
      <c r="G505" s="662" t="s">
        <v>4788</v>
      </c>
      <c r="H505" s="662" t="s">
        <v>4789</v>
      </c>
      <c r="I505" s="664">
        <v>7.1</v>
      </c>
      <c r="J505" s="664">
        <v>40</v>
      </c>
      <c r="K505" s="665">
        <v>283.82</v>
      </c>
    </row>
    <row r="506" spans="1:11" ht="14.4" customHeight="1" x14ac:dyDescent="0.3">
      <c r="A506" s="660" t="s">
        <v>577</v>
      </c>
      <c r="B506" s="661" t="s">
        <v>578</v>
      </c>
      <c r="C506" s="662" t="s">
        <v>600</v>
      </c>
      <c r="D506" s="663" t="s">
        <v>2378</v>
      </c>
      <c r="E506" s="662" t="s">
        <v>6861</v>
      </c>
      <c r="F506" s="663" t="s">
        <v>6862</v>
      </c>
      <c r="G506" s="662" t="s">
        <v>4636</v>
      </c>
      <c r="H506" s="662" t="s">
        <v>4637</v>
      </c>
      <c r="I506" s="664">
        <v>927.68</v>
      </c>
      <c r="J506" s="664">
        <v>1</v>
      </c>
      <c r="K506" s="665">
        <v>927.68</v>
      </c>
    </row>
    <row r="507" spans="1:11" ht="14.4" customHeight="1" x14ac:dyDescent="0.3">
      <c r="A507" s="660" t="s">
        <v>577</v>
      </c>
      <c r="B507" s="661" t="s">
        <v>578</v>
      </c>
      <c r="C507" s="662" t="s">
        <v>600</v>
      </c>
      <c r="D507" s="663" t="s">
        <v>2378</v>
      </c>
      <c r="E507" s="662" t="s">
        <v>6861</v>
      </c>
      <c r="F507" s="663" t="s">
        <v>6862</v>
      </c>
      <c r="G507" s="662" t="s">
        <v>4790</v>
      </c>
      <c r="H507" s="662" t="s">
        <v>4791</v>
      </c>
      <c r="I507" s="664">
        <v>5.28</v>
      </c>
      <c r="J507" s="664">
        <v>20</v>
      </c>
      <c r="K507" s="665">
        <v>105.6</v>
      </c>
    </row>
    <row r="508" spans="1:11" ht="14.4" customHeight="1" x14ac:dyDescent="0.3">
      <c r="A508" s="660" t="s">
        <v>577</v>
      </c>
      <c r="B508" s="661" t="s">
        <v>578</v>
      </c>
      <c r="C508" s="662" t="s">
        <v>600</v>
      </c>
      <c r="D508" s="663" t="s">
        <v>2378</v>
      </c>
      <c r="E508" s="662" t="s">
        <v>6861</v>
      </c>
      <c r="F508" s="663" t="s">
        <v>6862</v>
      </c>
      <c r="G508" s="662" t="s">
        <v>4792</v>
      </c>
      <c r="H508" s="662" t="s">
        <v>4793</v>
      </c>
      <c r="I508" s="664">
        <v>122.08</v>
      </c>
      <c r="J508" s="664">
        <v>10</v>
      </c>
      <c r="K508" s="665">
        <v>1220.8</v>
      </c>
    </row>
    <row r="509" spans="1:11" ht="14.4" customHeight="1" x14ac:dyDescent="0.3">
      <c r="A509" s="660" t="s">
        <v>577</v>
      </c>
      <c r="B509" s="661" t="s">
        <v>578</v>
      </c>
      <c r="C509" s="662" t="s">
        <v>600</v>
      </c>
      <c r="D509" s="663" t="s">
        <v>2378</v>
      </c>
      <c r="E509" s="662" t="s">
        <v>6861</v>
      </c>
      <c r="F509" s="663" t="s">
        <v>6862</v>
      </c>
      <c r="G509" s="662" t="s">
        <v>4794</v>
      </c>
      <c r="H509" s="662" t="s">
        <v>4795</v>
      </c>
      <c r="I509" s="664">
        <v>3065.47</v>
      </c>
      <c r="J509" s="664">
        <v>1</v>
      </c>
      <c r="K509" s="665">
        <v>3065.47</v>
      </c>
    </row>
    <row r="510" spans="1:11" ht="14.4" customHeight="1" x14ac:dyDescent="0.3">
      <c r="A510" s="660" t="s">
        <v>577</v>
      </c>
      <c r="B510" s="661" t="s">
        <v>578</v>
      </c>
      <c r="C510" s="662" t="s">
        <v>600</v>
      </c>
      <c r="D510" s="663" t="s">
        <v>2378</v>
      </c>
      <c r="E510" s="662" t="s">
        <v>6863</v>
      </c>
      <c r="F510" s="663" t="s">
        <v>6864</v>
      </c>
      <c r="G510" s="662" t="s">
        <v>4796</v>
      </c>
      <c r="H510" s="662" t="s">
        <v>4797</v>
      </c>
      <c r="I510" s="664">
        <v>8212</v>
      </c>
      <c r="J510" s="664">
        <v>33</v>
      </c>
      <c r="K510" s="665">
        <v>270996</v>
      </c>
    </row>
    <row r="511" spans="1:11" ht="14.4" customHeight="1" x14ac:dyDescent="0.3">
      <c r="A511" s="660" t="s">
        <v>577</v>
      </c>
      <c r="B511" s="661" t="s">
        <v>578</v>
      </c>
      <c r="C511" s="662" t="s">
        <v>600</v>
      </c>
      <c r="D511" s="663" t="s">
        <v>2378</v>
      </c>
      <c r="E511" s="662" t="s">
        <v>6863</v>
      </c>
      <c r="F511" s="663" t="s">
        <v>6864</v>
      </c>
      <c r="G511" s="662" t="s">
        <v>4798</v>
      </c>
      <c r="H511" s="662" t="s">
        <v>4799</v>
      </c>
      <c r="I511" s="664">
        <v>1846.466923076923</v>
      </c>
      <c r="J511" s="664">
        <v>480</v>
      </c>
      <c r="K511" s="665">
        <v>886303.60000000021</v>
      </c>
    </row>
    <row r="512" spans="1:11" ht="14.4" customHeight="1" x14ac:dyDescent="0.3">
      <c r="A512" s="660" t="s">
        <v>577</v>
      </c>
      <c r="B512" s="661" t="s">
        <v>578</v>
      </c>
      <c r="C512" s="662" t="s">
        <v>600</v>
      </c>
      <c r="D512" s="663" t="s">
        <v>2378</v>
      </c>
      <c r="E512" s="662" t="s">
        <v>6863</v>
      </c>
      <c r="F512" s="663" t="s">
        <v>6864</v>
      </c>
      <c r="G512" s="662" t="s">
        <v>4800</v>
      </c>
      <c r="H512" s="662" t="s">
        <v>4801</v>
      </c>
      <c r="I512" s="664">
        <v>1719.25</v>
      </c>
      <c r="J512" s="664">
        <v>120</v>
      </c>
      <c r="K512" s="665">
        <v>206310</v>
      </c>
    </row>
    <row r="513" spans="1:11" ht="14.4" customHeight="1" x14ac:dyDescent="0.3">
      <c r="A513" s="660" t="s">
        <v>577</v>
      </c>
      <c r="B513" s="661" t="s">
        <v>578</v>
      </c>
      <c r="C513" s="662" t="s">
        <v>600</v>
      </c>
      <c r="D513" s="663" t="s">
        <v>2378</v>
      </c>
      <c r="E513" s="662" t="s">
        <v>6863</v>
      </c>
      <c r="F513" s="663" t="s">
        <v>6864</v>
      </c>
      <c r="G513" s="662" t="s">
        <v>4638</v>
      </c>
      <c r="H513" s="662" t="s">
        <v>4639</v>
      </c>
      <c r="I513" s="664">
        <v>3.13</v>
      </c>
      <c r="J513" s="664">
        <v>1000</v>
      </c>
      <c r="K513" s="665">
        <v>3131</v>
      </c>
    </row>
    <row r="514" spans="1:11" ht="14.4" customHeight="1" x14ac:dyDescent="0.3">
      <c r="A514" s="660" t="s">
        <v>577</v>
      </c>
      <c r="B514" s="661" t="s">
        <v>578</v>
      </c>
      <c r="C514" s="662" t="s">
        <v>600</v>
      </c>
      <c r="D514" s="663" t="s">
        <v>2378</v>
      </c>
      <c r="E514" s="662" t="s">
        <v>6863</v>
      </c>
      <c r="F514" s="663" t="s">
        <v>6864</v>
      </c>
      <c r="G514" s="662" t="s">
        <v>4802</v>
      </c>
      <c r="H514" s="662" t="s">
        <v>4803</v>
      </c>
      <c r="I514" s="664">
        <v>12.73</v>
      </c>
      <c r="J514" s="664">
        <v>50</v>
      </c>
      <c r="K514" s="665">
        <v>636.5</v>
      </c>
    </row>
    <row r="515" spans="1:11" ht="14.4" customHeight="1" x14ac:dyDescent="0.3">
      <c r="A515" s="660" t="s">
        <v>577</v>
      </c>
      <c r="B515" s="661" t="s">
        <v>578</v>
      </c>
      <c r="C515" s="662" t="s">
        <v>600</v>
      </c>
      <c r="D515" s="663" t="s">
        <v>2378</v>
      </c>
      <c r="E515" s="662" t="s">
        <v>6863</v>
      </c>
      <c r="F515" s="663" t="s">
        <v>6864</v>
      </c>
      <c r="G515" s="662" t="s">
        <v>4804</v>
      </c>
      <c r="H515" s="662" t="s">
        <v>4805</v>
      </c>
      <c r="I515" s="664">
        <v>12.73</v>
      </c>
      <c r="J515" s="664">
        <v>200</v>
      </c>
      <c r="K515" s="665">
        <v>2546</v>
      </c>
    </row>
    <row r="516" spans="1:11" ht="14.4" customHeight="1" x14ac:dyDescent="0.3">
      <c r="A516" s="660" t="s">
        <v>577</v>
      </c>
      <c r="B516" s="661" t="s">
        <v>578</v>
      </c>
      <c r="C516" s="662" t="s">
        <v>600</v>
      </c>
      <c r="D516" s="663" t="s">
        <v>2378</v>
      </c>
      <c r="E516" s="662" t="s">
        <v>6863</v>
      </c>
      <c r="F516" s="663" t="s">
        <v>6864</v>
      </c>
      <c r="G516" s="662" t="s">
        <v>4806</v>
      </c>
      <c r="H516" s="662" t="s">
        <v>4807</v>
      </c>
      <c r="I516" s="664">
        <v>12.730000000000002</v>
      </c>
      <c r="J516" s="664">
        <v>1400</v>
      </c>
      <c r="K516" s="665">
        <v>17822</v>
      </c>
    </row>
    <row r="517" spans="1:11" ht="14.4" customHeight="1" x14ac:dyDescent="0.3">
      <c r="A517" s="660" t="s">
        <v>577</v>
      </c>
      <c r="B517" s="661" t="s">
        <v>578</v>
      </c>
      <c r="C517" s="662" t="s">
        <v>600</v>
      </c>
      <c r="D517" s="663" t="s">
        <v>2378</v>
      </c>
      <c r="E517" s="662" t="s">
        <v>6863</v>
      </c>
      <c r="F517" s="663" t="s">
        <v>6864</v>
      </c>
      <c r="G517" s="662" t="s">
        <v>4438</v>
      </c>
      <c r="H517" s="662" t="s">
        <v>4439</v>
      </c>
      <c r="I517" s="664">
        <v>1.04</v>
      </c>
      <c r="J517" s="664">
        <v>300</v>
      </c>
      <c r="K517" s="665">
        <v>312</v>
      </c>
    </row>
    <row r="518" spans="1:11" ht="14.4" customHeight="1" x14ac:dyDescent="0.3">
      <c r="A518" s="660" t="s">
        <v>577</v>
      </c>
      <c r="B518" s="661" t="s">
        <v>578</v>
      </c>
      <c r="C518" s="662" t="s">
        <v>600</v>
      </c>
      <c r="D518" s="663" t="s">
        <v>2378</v>
      </c>
      <c r="E518" s="662" t="s">
        <v>6863</v>
      </c>
      <c r="F518" s="663" t="s">
        <v>6864</v>
      </c>
      <c r="G518" s="662" t="s">
        <v>4440</v>
      </c>
      <c r="H518" s="662" t="s">
        <v>4441</v>
      </c>
      <c r="I518" s="664">
        <v>1.5562499999999997</v>
      </c>
      <c r="J518" s="664">
        <v>800</v>
      </c>
      <c r="K518" s="665">
        <v>1245</v>
      </c>
    </row>
    <row r="519" spans="1:11" ht="14.4" customHeight="1" x14ac:dyDescent="0.3">
      <c r="A519" s="660" t="s">
        <v>577</v>
      </c>
      <c r="B519" s="661" t="s">
        <v>578</v>
      </c>
      <c r="C519" s="662" t="s">
        <v>600</v>
      </c>
      <c r="D519" s="663" t="s">
        <v>2378</v>
      </c>
      <c r="E519" s="662" t="s">
        <v>6863</v>
      </c>
      <c r="F519" s="663" t="s">
        <v>6864</v>
      </c>
      <c r="G519" s="662" t="s">
        <v>4444</v>
      </c>
      <c r="H519" s="662" t="s">
        <v>4445</v>
      </c>
      <c r="I519" s="664">
        <v>0.625</v>
      </c>
      <c r="J519" s="664">
        <v>200</v>
      </c>
      <c r="K519" s="665">
        <v>125</v>
      </c>
    </row>
    <row r="520" spans="1:11" ht="14.4" customHeight="1" x14ac:dyDescent="0.3">
      <c r="A520" s="660" t="s">
        <v>577</v>
      </c>
      <c r="B520" s="661" t="s">
        <v>578</v>
      </c>
      <c r="C520" s="662" t="s">
        <v>600</v>
      </c>
      <c r="D520" s="663" t="s">
        <v>2378</v>
      </c>
      <c r="E520" s="662" t="s">
        <v>6863</v>
      </c>
      <c r="F520" s="663" t="s">
        <v>6864</v>
      </c>
      <c r="G520" s="662" t="s">
        <v>4808</v>
      </c>
      <c r="H520" s="662" t="s">
        <v>4809</v>
      </c>
      <c r="I520" s="664">
        <v>22.53</v>
      </c>
      <c r="J520" s="664">
        <v>130</v>
      </c>
      <c r="K520" s="665">
        <v>2928.9</v>
      </c>
    </row>
    <row r="521" spans="1:11" ht="14.4" customHeight="1" x14ac:dyDescent="0.3">
      <c r="A521" s="660" t="s">
        <v>577</v>
      </c>
      <c r="B521" s="661" t="s">
        <v>578</v>
      </c>
      <c r="C521" s="662" t="s">
        <v>600</v>
      </c>
      <c r="D521" s="663" t="s">
        <v>2378</v>
      </c>
      <c r="E521" s="662" t="s">
        <v>6863</v>
      </c>
      <c r="F521" s="663" t="s">
        <v>6864</v>
      </c>
      <c r="G521" s="662" t="s">
        <v>4808</v>
      </c>
      <c r="H521" s="662" t="s">
        <v>4810</v>
      </c>
      <c r="I521" s="664">
        <v>22.53</v>
      </c>
      <c r="J521" s="664">
        <v>180</v>
      </c>
      <c r="K521" s="665">
        <v>4055.58</v>
      </c>
    </row>
    <row r="522" spans="1:11" ht="14.4" customHeight="1" x14ac:dyDescent="0.3">
      <c r="A522" s="660" t="s">
        <v>577</v>
      </c>
      <c r="B522" s="661" t="s">
        <v>578</v>
      </c>
      <c r="C522" s="662" t="s">
        <v>600</v>
      </c>
      <c r="D522" s="663" t="s">
        <v>2378</v>
      </c>
      <c r="E522" s="662" t="s">
        <v>6863</v>
      </c>
      <c r="F522" s="663" t="s">
        <v>6864</v>
      </c>
      <c r="G522" s="662" t="s">
        <v>4811</v>
      </c>
      <c r="H522" s="662" t="s">
        <v>4812</v>
      </c>
      <c r="I522" s="664">
        <v>1052.7</v>
      </c>
      <c r="J522" s="664">
        <v>5</v>
      </c>
      <c r="K522" s="665">
        <v>5263.5</v>
      </c>
    </row>
    <row r="523" spans="1:11" ht="14.4" customHeight="1" x14ac:dyDescent="0.3">
      <c r="A523" s="660" t="s">
        <v>577</v>
      </c>
      <c r="B523" s="661" t="s">
        <v>578</v>
      </c>
      <c r="C523" s="662" t="s">
        <v>600</v>
      </c>
      <c r="D523" s="663" t="s">
        <v>2378</v>
      </c>
      <c r="E523" s="662" t="s">
        <v>6863</v>
      </c>
      <c r="F523" s="663" t="s">
        <v>6864</v>
      </c>
      <c r="G523" s="662" t="s">
        <v>4813</v>
      </c>
      <c r="H523" s="662" t="s">
        <v>4814</v>
      </c>
      <c r="I523" s="664">
        <v>842.26800000000003</v>
      </c>
      <c r="J523" s="664">
        <v>41</v>
      </c>
      <c r="K523" s="665">
        <v>42108.54</v>
      </c>
    </row>
    <row r="524" spans="1:11" ht="14.4" customHeight="1" x14ac:dyDescent="0.3">
      <c r="A524" s="660" t="s">
        <v>577</v>
      </c>
      <c r="B524" s="661" t="s">
        <v>578</v>
      </c>
      <c r="C524" s="662" t="s">
        <v>600</v>
      </c>
      <c r="D524" s="663" t="s">
        <v>2378</v>
      </c>
      <c r="E524" s="662" t="s">
        <v>6863</v>
      </c>
      <c r="F524" s="663" t="s">
        <v>6864</v>
      </c>
      <c r="G524" s="662" t="s">
        <v>4815</v>
      </c>
      <c r="H524" s="662" t="s">
        <v>4816</v>
      </c>
      <c r="I524" s="664">
        <v>801.82333333333338</v>
      </c>
      <c r="J524" s="664">
        <v>153</v>
      </c>
      <c r="K524" s="665">
        <v>180149.58</v>
      </c>
    </row>
    <row r="525" spans="1:11" ht="14.4" customHeight="1" x14ac:dyDescent="0.3">
      <c r="A525" s="660" t="s">
        <v>577</v>
      </c>
      <c r="B525" s="661" t="s">
        <v>578</v>
      </c>
      <c r="C525" s="662" t="s">
        <v>600</v>
      </c>
      <c r="D525" s="663" t="s">
        <v>2378</v>
      </c>
      <c r="E525" s="662" t="s">
        <v>6863</v>
      </c>
      <c r="F525" s="663" t="s">
        <v>6864</v>
      </c>
      <c r="G525" s="662" t="s">
        <v>4815</v>
      </c>
      <c r="H525" s="662" t="s">
        <v>4817</v>
      </c>
      <c r="I525" s="664">
        <v>1200.93</v>
      </c>
      <c r="J525" s="664">
        <v>72</v>
      </c>
      <c r="K525" s="665">
        <v>86466.6</v>
      </c>
    </row>
    <row r="526" spans="1:11" ht="14.4" customHeight="1" x14ac:dyDescent="0.3">
      <c r="A526" s="660" t="s">
        <v>577</v>
      </c>
      <c r="B526" s="661" t="s">
        <v>578</v>
      </c>
      <c r="C526" s="662" t="s">
        <v>600</v>
      </c>
      <c r="D526" s="663" t="s">
        <v>2378</v>
      </c>
      <c r="E526" s="662" t="s">
        <v>6863</v>
      </c>
      <c r="F526" s="663" t="s">
        <v>6864</v>
      </c>
      <c r="G526" s="662" t="s">
        <v>4818</v>
      </c>
      <c r="H526" s="662" t="s">
        <v>4819</v>
      </c>
      <c r="I526" s="664">
        <v>34</v>
      </c>
      <c r="J526" s="664">
        <v>1790</v>
      </c>
      <c r="K526" s="665">
        <v>60862.3</v>
      </c>
    </row>
    <row r="527" spans="1:11" ht="14.4" customHeight="1" x14ac:dyDescent="0.3">
      <c r="A527" s="660" t="s">
        <v>577</v>
      </c>
      <c r="B527" s="661" t="s">
        <v>578</v>
      </c>
      <c r="C527" s="662" t="s">
        <v>600</v>
      </c>
      <c r="D527" s="663" t="s">
        <v>2378</v>
      </c>
      <c r="E527" s="662" t="s">
        <v>6863</v>
      </c>
      <c r="F527" s="663" t="s">
        <v>6864</v>
      </c>
      <c r="G527" s="662" t="s">
        <v>4820</v>
      </c>
      <c r="H527" s="662" t="s">
        <v>4821</v>
      </c>
      <c r="I527" s="664">
        <v>23.470909090909085</v>
      </c>
      <c r="J527" s="664">
        <v>540</v>
      </c>
      <c r="K527" s="665">
        <v>12674.1</v>
      </c>
    </row>
    <row r="528" spans="1:11" ht="14.4" customHeight="1" x14ac:dyDescent="0.3">
      <c r="A528" s="660" t="s">
        <v>577</v>
      </c>
      <c r="B528" s="661" t="s">
        <v>578</v>
      </c>
      <c r="C528" s="662" t="s">
        <v>600</v>
      </c>
      <c r="D528" s="663" t="s">
        <v>2378</v>
      </c>
      <c r="E528" s="662" t="s">
        <v>6863</v>
      </c>
      <c r="F528" s="663" t="s">
        <v>6864</v>
      </c>
      <c r="G528" s="662" t="s">
        <v>4822</v>
      </c>
      <c r="H528" s="662" t="s">
        <v>4823</v>
      </c>
      <c r="I528" s="664">
        <v>4.2375000000000007</v>
      </c>
      <c r="J528" s="664">
        <v>250</v>
      </c>
      <c r="K528" s="665">
        <v>1059.5</v>
      </c>
    </row>
    <row r="529" spans="1:11" ht="14.4" customHeight="1" x14ac:dyDescent="0.3">
      <c r="A529" s="660" t="s">
        <v>577</v>
      </c>
      <c r="B529" s="661" t="s">
        <v>578</v>
      </c>
      <c r="C529" s="662" t="s">
        <v>600</v>
      </c>
      <c r="D529" s="663" t="s">
        <v>2378</v>
      </c>
      <c r="E529" s="662" t="s">
        <v>6863</v>
      </c>
      <c r="F529" s="663" t="s">
        <v>6864</v>
      </c>
      <c r="G529" s="662" t="s">
        <v>4824</v>
      </c>
      <c r="H529" s="662" t="s">
        <v>4825</v>
      </c>
      <c r="I529" s="664">
        <v>33.880000000000003</v>
      </c>
      <c r="J529" s="664">
        <v>3</v>
      </c>
      <c r="K529" s="665">
        <v>101.64</v>
      </c>
    </row>
    <row r="530" spans="1:11" ht="14.4" customHeight="1" x14ac:dyDescent="0.3">
      <c r="A530" s="660" t="s">
        <v>577</v>
      </c>
      <c r="B530" s="661" t="s">
        <v>578</v>
      </c>
      <c r="C530" s="662" t="s">
        <v>600</v>
      </c>
      <c r="D530" s="663" t="s">
        <v>2378</v>
      </c>
      <c r="E530" s="662" t="s">
        <v>6863</v>
      </c>
      <c r="F530" s="663" t="s">
        <v>6864</v>
      </c>
      <c r="G530" s="662" t="s">
        <v>4826</v>
      </c>
      <c r="H530" s="662" t="s">
        <v>4827</v>
      </c>
      <c r="I530" s="664">
        <v>1063.5999999999999</v>
      </c>
      <c r="J530" s="664">
        <v>1</v>
      </c>
      <c r="K530" s="665">
        <v>1063.5999999999999</v>
      </c>
    </row>
    <row r="531" spans="1:11" ht="14.4" customHeight="1" x14ac:dyDescent="0.3">
      <c r="A531" s="660" t="s">
        <v>577</v>
      </c>
      <c r="B531" s="661" t="s">
        <v>578</v>
      </c>
      <c r="C531" s="662" t="s">
        <v>600</v>
      </c>
      <c r="D531" s="663" t="s">
        <v>2378</v>
      </c>
      <c r="E531" s="662" t="s">
        <v>6863</v>
      </c>
      <c r="F531" s="663" t="s">
        <v>6864</v>
      </c>
      <c r="G531" s="662" t="s">
        <v>4828</v>
      </c>
      <c r="H531" s="662" t="s">
        <v>4829</v>
      </c>
      <c r="I531" s="664">
        <v>2.9033333333333338</v>
      </c>
      <c r="J531" s="664">
        <v>800</v>
      </c>
      <c r="K531" s="665">
        <v>2323</v>
      </c>
    </row>
    <row r="532" spans="1:11" ht="14.4" customHeight="1" x14ac:dyDescent="0.3">
      <c r="A532" s="660" t="s">
        <v>577</v>
      </c>
      <c r="B532" s="661" t="s">
        <v>578</v>
      </c>
      <c r="C532" s="662" t="s">
        <v>600</v>
      </c>
      <c r="D532" s="663" t="s">
        <v>2378</v>
      </c>
      <c r="E532" s="662" t="s">
        <v>6863</v>
      </c>
      <c r="F532" s="663" t="s">
        <v>6864</v>
      </c>
      <c r="G532" s="662" t="s">
        <v>4830</v>
      </c>
      <c r="H532" s="662" t="s">
        <v>4831</v>
      </c>
      <c r="I532" s="664">
        <v>2.9055555555555554</v>
      </c>
      <c r="J532" s="664">
        <v>2400</v>
      </c>
      <c r="K532" s="665">
        <v>6974</v>
      </c>
    </row>
    <row r="533" spans="1:11" ht="14.4" customHeight="1" x14ac:dyDescent="0.3">
      <c r="A533" s="660" t="s">
        <v>577</v>
      </c>
      <c r="B533" s="661" t="s">
        <v>578</v>
      </c>
      <c r="C533" s="662" t="s">
        <v>600</v>
      </c>
      <c r="D533" s="663" t="s">
        <v>2378</v>
      </c>
      <c r="E533" s="662" t="s">
        <v>6863</v>
      </c>
      <c r="F533" s="663" t="s">
        <v>6864</v>
      </c>
      <c r="G533" s="662" t="s">
        <v>4832</v>
      </c>
      <c r="H533" s="662" t="s">
        <v>4833</v>
      </c>
      <c r="I533" s="664">
        <v>2.9042857142857135</v>
      </c>
      <c r="J533" s="664">
        <v>3700</v>
      </c>
      <c r="K533" s="665">
        <v>10746</v>
      </c>
    </row>
    <row r="534" spans="1:11" ht="14.4" customHeight="1" x14ac:dyDescent="0.3">
      <c r="A534" s="660" t="s">
        <v>577</v>
      </c>
      <c r="B534" s="661" t="s">
        <v>578</v>
      </c>
      <c r="C534" s="662" t="s">
        <v>600</v>
      </c>
      <c r="D534" s="663" t="s">
        <v>2378</v>
      </c>
      <c r="E534" s="662" t="s">
        <v>6863</v>
      </c>
      <c r="F534" s="663" t="s">
        <v>6864</v>
      </c>
      <c r="G534" s="662" t="s">
        <v>4834</v>
      </c>
      <c r="H534" s="662" t="s">
        <v>4835</v>
      </c>
      <c r="I534" s="664">
        <v>68.282857142857139</v>
      </c>
      <c r="J534" s="664">
        <v>504</v>
      </c>
      <c r="K534" s="665">
        <v>34414.720000000001</v>
      </c>
    </row>
    <row r="535" spans="1:11" ht="14.4" customHeight="1" x14ac:dyDescent="0.3">
      <c r="A535" s="660" t="s">
        <v>577</v>
      </c>
      <c r="B535" s="661" t="s">
        <v>578</v>
      </c>
      <c r="C535" s="662" t="s">
        <v>600</v>
      </c>
      <c r="D535" s="663" t="s">
        <v>2378</v>
      </c>
      <c r="E535" s="662" t="s">
        <v>6863</v>
      </c>
      <c r="F535" s="663" t="s">
        <v>6864</v>
      </c>
      <c r="G535" s="662" t="s">
        <v>4489</v>
      </c>
      <c r="H535" s="662" t="s">
        <v>4490</v>
      </c>
      <c r="I535" s="664">
        <v>12.10222222222222</v>
      </c>
      <c r="J535" s="664">
        <v>300</v>
      </c>
      <c r="K535" s="665">
        <v>3631</v>
      </c>
    </row>
    <row r="536" spans="1:11" ht="14.4" customHeight="1" x14ac:dyDescent="0.3">
      <c r="A536" s="660" t="s">
        <v>577</v>
      </c>
      <c r="B536" s="661" t="s">
        <v>578</v>
      </c>
      <c r="C536" s="662" t="s">
        <v>600</v>
      </c>
      <c r="D536" s="663" t="s">
        <v>2378</v>
      </c>
      <c r="E536" s="662" t="s">
        <v>6863</v>
      </c>
      <c r="F536" s="663" t="s">
        <v>6864</v>
      </c>
      <c r="G536" s="662" t="s">
        <v>4836</v>
      </c>
      <c r="H536" s="662" t="s">
        <v>4837</v>
      </c>
      <c r="I536" s="664">
        <v>0.12000000000000008</v>
      </c>
      <c r="J536" s="664">
        <v>270</v>
      </c>
      <c r="K536" s="665">
        <v>32.670000000000016</v>
      </c>
    </row>
    <row r="537" spans="1:11" ht="14.4" customHeight="1" x14ac:dyDescent="0.3">
      <c r="A537" s="660" t="s">
        <v>577</v>
      </c>
      <c r="B537" s="661" t="s">
        <v>578</v>
      </c>
      <c r="C537" s="662" t="s">
        <v>600</v>
      </c>
      <c r="D537" s="663" t="s">
        <v>2378</v>
      </c>
      <c r="E537" s="662" t="s">
        <v>6863</v>
      </c>
      <c r="F537" s="663" t="s">
        <v>6864</v>
      </c>
      <c r="G537" s="662" t="s">
        <v>4838</v>
      </c>
      <c r="H537" s="662" t="s">
        <v>4839</v>
      </c>
      <c r="I537" s="664">
        <v>0.12000000000000004</v>
      </c>
      <c r="J537" s="664">
        <v>140</v>
      </c>
      <c r="K537" s="665">
        <v>16.930000000000007</v>
      </c>
    </row>
    <row r="538" spans="1:11" ht="14.4" customHeight="1" x14ac:dyDescent="0.3">
      <c r="A538" s="660" t="s">
        <v>577</v>
      </c>
      <c r="B538" s="661" t="s">
        <v>578</v>
      </c>
      <c r="C538" s="662" t="s">
        <v>600</v>
      </c>
      <c r="D538" s="663" t="s">
        <v>2378</v>
      </c>
      <c r="E538" s="662" t="s">
        <v>6863</v>
      </c>
      <c r="F538" s="663" t="s">
        <v>6864</v>
      </c>
      <c r="G538" s="662" t="s">
        <v>4840</v>
      </c>
      <c r="H538" s="662" t="s">
        <v>4841</v>
      </c>
      <c r="I538" s="664">
        <v>0.12000000000000008</v>
      </c>
      <c r="J538" s="664">
        <v>270</v>
      </c>
      <c r="K538" s="665">
        <v>32.670000000000009</v>
      </c>
    </row>
    <row r="539" spans="1:11" ht="14.4" customHeight="1" x14ac:dyDescent="0.3">
      <c r="A539" s="660" t="s">
        <v>577</v>
      </c>
      <c r="B539" s="661" t="s">
        <v>578</v>
      </c>
      <c r="C539" s="662" t="s">
        <v>600</v>
      </c>
      <c r="D539" s="663" t="s">
        <v>2378</v>
      </c>
      <c r="E539" s="662" t="s">
        <v>6863</v>
      </c>
      <c r="F539" s="663" t="s">
        <v>6864</v>
      </c>
      <c r="G539" s="662" t="s">
        <v>4842</v>
      </c>
      <c r="H539" s="662" t="s">
        <v>4843</v>
      </c>
      <c r="I539" s="664">
        <v>0.12000000000000004</v>
      </c>
      <c r="J539" s="664">
        <v>140</v>
      </c>
      <c r="K539" s="665">
        <v>16.930000000000007</v>
      </c>
    </row>
    <row r="540" spans="1:11" ht="14.4" customHeight="1" x14ac:dyDescent="0.3">
      <c r="A540" s="660" t="s">
        <v>577</v>
      </c>
      <c r="B540" s="661" t="s">
        <v>578</v>
      </c>
      <c r="C540" s="662" t="s">
        <v>600</v>
      </c>
      <c r="D540" s="663" t="s">
        <v>2378</v>
      </c>
      <c r="E540" s="662" t="s">
        <v>6863</v>
      </c>
      <c r="F540" s="663" t="s">
        <v>6864</v>
      </c>
      <c r="G540" s="662" t="s">
        <v>4844</v>
      </c>
      <c r="H540" s="662" t="s">
        <v>4845</v>
      </c>
      <c r="I540" s="664">
        <v>1588.0014285714285</v>
      </c>
      <c r="J540" s="664">
        <v>140</v>
      </c>
      <c r="K540" s="665">
        <v>222320.30000000002</v>
      </c>
    </row>
    <row r="541" spans="1:11" ht="14.4" customHeight="1" x14ac:dyDescent="0.3">
      <c r="A541" s="660" t="s">
        <v>577</v>
      </c>
      <c r="B541" s="661" t="s">
        <v>578</v>
      </c>
      <c r="C541" s="662" t="s">
        <v>600</v>
      </c>
      <c r="D541" s="663" t="s">
        <v>2378</v>
      </c>
      <c r="E541" s="662" t="s">
        <v>6863</v>
      </c>
      <c r="F541" s="663" t="s">
        <v>6864</v>
      </c>
      <c r="G541" s="662" t="s">
        <v>4846</v>
      </c>
      <c r="H541" s="662" t="s">
        <v>4847</v>
      </c>
      <c r="I541" s="664">
        <v>2166</v>
      </c>
      <c r="J541" s="664">
        <v>270</v>
      </c>
      <c r="K541" s="665">
        <v>584820.51000000024</v>
      </c>
    </row>
    <row r="542" spans="1:11" ht="14.4" customHeight="1" x14ac:dyDescent="0.3">
      <c r="A542" s="660" t="s">
        <v>577</v>
      </c>
      <c r="B542" s="661" t="s">
        <v>578</v>
      </c>
      <c r="C542" s="662" t="s">
        <v>600</v>
      </c>
      <c r="D542" s="663" t="s">
        <v>2378</v>
      </c>
      <c r="E542" s="662" t="s">
        <v>6863</v>
      </c>
      <c r="F542" s="663" t="s">
        <v>6864</v>
      </c>
      <c r="G542" s="662" t="s">
        <v>4848</v>
      </c>
      <c r="H542" s="662" t="s">
        <v>4849</v>
      </c>
      <c r="I542" s="664">
        <v>53.970000000000013</v>
      </c>
      <c r="J542" s="664">
        <v>950</v>
      </c>
      <c r="K542" s="665">
        <v>51268.1</v>
      </c>
    </row>
    <row r="543" spans="1:11" ht="14.4" customHeight="1" x14ac:dyDescent="0.3">
      <c r="A543" s="660" t="s">
        <v>577</v>
      </c>
      <c r="B543" s="661" t="s">
        <v>578</v>
      </c>
      <c r="C543" s="662" t="s">
        <v>600</v>
      </c>
      <c r="D543" s="663" t="s">
        <v>2378</v>
      </c>
      <c r="E543" s="662" t="s">
        <v>6863</v>
      </c>
      <c r="F543" s="663" t="s">
        <v>6864</v>
      </c>
      <c r="G543" s="662" t="s">
        <v>4500</v>
      </c>
      <c r="H543" s="662" t="s">
        <v>4501</v>
      </c>
      <c r="I543" s="664">
        <v>19.407999999999998</v>
      </c>
      <c r="J543" s="664">
        <v>170</v>
      </c>
      <c r="K543" s="665">
        <v>3427.5</v>
      </c>
    </row>
    <row r="544" spans="1:11" ht="14.4" customHeight="1" x14ac:dyDescent="0.3">
      <c r="A544" s="660" t="s">
        <v>577</v>
      </c>
      <c r="B544" s="661" t="s">
        <v>578</v>
      </c>
      <c r="C544" s="662" t="s">
        <v>600</v>
      </c>
      <c r="D544" s="663" t="s">
        <v>2378</v>
      </c>
      <c r="E544" s="662" t="s">
        <v>6863</v>
      </c>
      <c r="F544" s="663" t="s">
        <v>6864</v>
      </c>
      <c r="G544" s="662" t="s">
        <v>4850</v>
      </c>
      <c r="H544" s="662" t="s">
        <v>4851</v>
      </c>
      <c r="I544" s="664">
        <v>0.92</v>
      </c>
      <c r="J544" s="664">
        <v>3</v>
      </c>
      <c r="K544" s="665">
        <v>2.76</v>
      </c>
    </row>
    <row r="545" spans="1:11" ht="14.4" customHeight="1" x14ac:dyDescent="0.3">
      <c r="A545" s="660" t="s">
        <v>577</v>
      </c>
      <c r="B545" s="661" t="s">
        <v>578</v>
      </c>
      <c r="C545" s="662" t="s">
        <v>600</v>
      </c>
      <c r="D545" s="663" t="s">
        <v>2378</v>
      </c>
      <c r="E545" s="662" t="s">
        <v>6863</v>
      </c>
      <c r="F545" s="663" t="s">
        <v>6864</v>
      </c>
      <c r="G545" s="662" t="s">
        <v>4852</v>
      </c>
      <c r="H545" s="662" t="s">
        <v>4853</v>
      </c>
      <c r="I545" s="664">
        <v>17.300000000000004</v>
      </c>
      <c r="J545" s="664">
        <v>1100</v>
      </c>
      <c r="K545" s="665">
        <v>19033.599999999999</v>
      </c>
    </row>
    <row r="546" spans="1:11" ht="14.4" customHeight="1" x14ac:dyDescent="0.3">
      <c r="A546" s="660" t="s">
        <v>577</v>
      </c>
      <c r="B546" s="661" t="s">
        <v>578</v>
      </c>
      <c r="C546" s="662" t="s">
        <v>600</v>
      </c>
      <c r="D546" s="663" t="s">
        <v>2378</v>
      </c>
      <c r="E546" s="662" t="s">
        <v>6863</v>
      </c>
      <c r="F546" s="663" t="s">
        <v>6864</v>
      </c>
      <c r="G546" s="662" t="s">
        <v>4751</v>
      </c>
      <c r="H546" s="662" t="s">
        <v>4752</v>
      </c>
      <c r="I546" s="664">
        <v>0.47333333333333333</v>
      </c>
      <c r="J546" s="664">
        <v>300</v>
      </c>
      <c r="K546" s="665">
        <v>142</v>
      </c>
    </row>
    <row r="547" spans="1:11" ht="14.4" customHeight="1" x14ac:dyDescent="0.3">
      <c r="A547" s="660" t="s">
        <v>577</v>
      </c>
      <c r="B547" s="661" t="s">
        <v>578</v>
      </c>
      <c r="C547" s="662" t="s">
        <v>600</v>
      </c>
      <c r="D547" s="663" t="s">
        <v>2378</v>
      </c>
      <c r="E547" s="662" t="s">
        <v>6863</v>
      </c>
      <c r="F547" s="663" t="s">
        <v>6864</v>
      </c>
      <c r="G547" s="662" t="s">
        <v>4854</v>
      </c>
      <c r="H547" s="662" t="s">
        <v>4855</v>
      </c>
      <c r="I547" s="664">
        <v>6775.03</v>
      </c>
      <c r="J547" s="664">
        <v>10</v>
      </c>
      <c r="K547" s="665">
        <v>67750.320000000007</v>
      </c>
    </row>
    <row r="548" spans="1:11" ht="14.4" customHeight="1" x14ac:dyDescent="0.3">
      <c r="A548" s="660" t="s">
        <v>577</v>
      </c>
      <c r="B548" s="661" t="s">
        <v>578</v>
      </c>
      <c r="C548" s="662" t="s">
        <v>600</v>
      </c>
      <c r="D548" s="663" t="s">
        <v>2378</v>
      </c>
      <c r="E548" s="662" t="s">
        <v>6863</v>
      </c>
      <c r="F548" s="663" t="s">
        <v>6864</v>
      </c>
      <c r="G548" s="662" t="s">
        <v>4854</v>
      </c>
      <c r="H548" s="662" t="s">
        <v>4856</v>
      </c>
      <c r="I548" s="664">
        <v>2904</v>
      </c>
      <c r="J548" s="664">
        <v>5</v>
      </c>
      <c r="K548" s="665">
        <v>14520</v>
      </c>
    </row>
    <row r="549" spans="1:11" ht="14.4" customHeight="1" x14ac:dyDescent="0.3">
      <c r="A549" s="660" t="s">
        <v>577</v>
      </c>
      <c r="B549" s="661" t="s">
        <v>578</v>
      </c>
      <c r="C549" s="662" t="s">
        <v>600</v>
      </c>
      <c r="D549" s="663" t="s">
        <v>2378</v>
      </c>
      <c r="E549" s="662" t="s">
        <v>6863</v>
      </c>
      <c r="F549" s="663" t="s">
        <v>6864</v>
      </c>
      <c r="G549" s="662" t="s">
        <v>4857</v>
      </c>
      <c r="H549" s="662" t="s">
        <v>4858</v>
      </c>
      <c r="I549" s="664">
        <v>225.70499999999998</v>
      </c>
      <c r="J549" s="664">
        <v>11</v>
      </c>
      <c r="K549" s="665">
        <v>452.09999999999997</v>
      </c>
    </row>
    <row r="550" spans="1:11" ht="14.4" customHeight="1" x14ac:dyDescent="0.3">
      <c r="A550" s="660" t="s">
        <v>577</v>
      </c>
      <c r="B550" s="661" t="s">
        <v>578</v>
      </c>
      <c r="C550" s="662" t="s">
        <v>600</v>
      </c>
      <c r="D550" s="663" t="s">
        <v>2378</v>
      </c>
      <c r="E550" s="662" t="s">
        <v>6863</v>
      </c>
      <c r="F550" s="663" t="s">
        <v>6864</v>
      </c>
      <c r="G550" s="662" t="s">
        <v>4859</v>
      </c>
      <c r="H550" s="662" t="s">
        <v>4860</v>
      </c>
      <c r="I550" s="664">
        <v>3605.76</v>
      </c>
      <c r="J550" s="664">
        <v>24</v>
      </c>
      <c r="K550" s="665">
        <v>86539</v>
      </c>
    </row>
    <row r="551" spans="1:11" ht="14.4" customHeight="1" x14ac:dyDescent="0.3">
      <c r="A551" s="660" t="s">
        <v>577</v>
      </c>
      <c r="B551" s="661" t="s">
        <v>578</v>
      </c>
      <c r="C551" s="662" t="s">
        <v>600</v>
      </c>
      <c r="D551" s="663" t="s">
        <v>2378</v>
      </c>
      <c r="E551" s="662" t="s">
        <v>6863</v>
      </c>
      <c r="F551" s="663" t="s">
        <v>6864</v>
      </c>
      <c r="G551" s="662" t="s">
        <v>4861</v>
      </c>
      <c r="H551" s="662" t="s">
        <v>4862</v>
      </c>
      <c r="I551" s="664">
        <v>1355.3277777777778</v>
      </c>
      <c r="J551" s="664">
        <v>80</v>
      </c>
      <c r="K551" s="665">
        <v>108289.20999999999</v>
      </c>
    </row>
    <row r="552" spans="1:11" ht="14.4" customHeight="1" x14ac:dyDescent="0.3">
      <c r="A552" s="660" t="s">
        <v>577</v>
      </c>
      <c r="B552" s="661" t="s">
        <v>578</v>
      </c>
      <c r="C552" s="662" t="s">
        <v>600</v>
      </c>
      <c r="D552" s="663" t="s">
        <v>2378</v>
      </c>
      <c r="E552" s="662" t="s">
        <v>6863</v>
      </c>
      <c r="F552" s="663" t="s">
        <v>6864</v>
      </c>
      <c r="G552" s="662" t="s">
        <v>4863</v>
      </c>
      <c r="H552" s="662" t="s">
        <v>4864</v>
      </c>
      <c r="I552" s="664">
        <v>431.54</v>
      </c>
      <c r="J552" s="664">
        <v>10</v>
      </c>
      <c r="K552" s="665">
        <v>4315.3999999999996</v>
      </c>
    </row>
    <row r="553" spans="1:11" ht="14.4" customHeight="1" x14ac:dyDescent="0.3">
      <c r="A553" s="660" t="s">
        <v>577</v>
      </c>
      <c r="B553" s="661" t="s">
        <v>578</v>
      </c>
      <c r="C553" s="662" t="s">
        <v>600</v>
      </c>
      <c r="D553" s="663" t="s">
        <v>2378</v>
      </c>
      <c r="E553" s="662" t="s">
        <v>6863</v>
      </c>
      <c r="F553" s="663" t="s">
        <v>6864</v>
      </c>
      <c r="G553" s="662" t="s">
        <v>4865</v>
      </c>
      <c r="H553" s="662" t="s">
        <v>4866</v>
      </c>
      <c r="I553" s="664">
        <v>780.45</v>
      </c>
      <c r="J553" s="664">
        <v>2</v>
      </c>
      <c r="K553" s="665">
        <v>1560.9</v>
      </c>
    </row>
    <row r="554" spans="1:11" ht="14.4" customHeight="1" x14ac:dyDescent="0.3">
      <c r="A554" s="660" t="s">
        <v>577</v>
      </c>
      <c r="B554" s="661" t="s">
        <v>578</v>
      </c>
      <c r="C554" s="662" t="s">
        <v>600</v>
      </c>
      <c r="D554" s="663" t="s">
        <v>2378</v>
      </c>
      <c r="E554" s="662" t="s">
        <v>6863</v>
      </c>
      <c r="F554" s="663" t="s">
        <v>6864</v>
      </c>
      <c r="G554" s="662" t="s">
        <v>4867</v>
      </c>
      <c r="H554" s="662" t="s">
        <v>4868</v>
      </c>
      <c r="I554" s="664">
        <v>11344.438</v>
      </c>
      <c r="J554" s="664">
        <v>6</v>
      </c>
      <c r="K554" s="665">
        <v>56723.91</v>
      </c>
    </row>
    <row r="555" spans="1:11" ht="14.4" customHeight="1" x14ac:dyDescent="0.3">
      <c r="A555" s="660" t="s">
        <v>577</v>
      </c>
      <c r="B555" s="661" t="s">
        <v>578</v>
      </c>
      <c r="C555" s="662" t="s">
        <v>600</v>
      </c>
      <c r="D555" s="663" t="s">
        <v>2378</v>
      </c>
      <c r="E555" s="662" t="s">
        <v>6863</v>
      </c>
      <c r="F555" s="663" t="s">
        <v>6864</v>
      </c>
      <c r="G555" s="662" t="s">
        <v>4869</v>
      </c>
      <c r="H555" s="662" t="s">
        <v>4870</v>
      </c>
      <c r="I555" s="664">
        <v>1226.95</v>
      </c>
      <c r="J555" s="664">
        <v>4</v>
      </c>
      <c r="K555" s="665">
        <v>4907.8</v>
      </c>
    </row>
    <row r="556" spans="1:11" ht="14.4" customHeight="1" x14ac:dyDescent="0.3">
      <c r="A556" s="660" t="s">
        <v>577</v>
      </c>
      <c r="B556" s="661" t="s">
        <v>578</v>
      </c>
      <c r="C556" s="662" t="s">
        <v>600</v>
      </c>
      <c r="D556" s="663" t="s">
        <v>2378</v>
      </c>
      <c r="E556" s="662" t="s">
        <v>6863</v>
      </c>
      <c r="F556" s="663" t="s">
        <v>6864</v>
      </c>
      <c r="G556" s="662" t="s">
        <v>4869</v>
      </c>
      <c r="H556" s="662" t="s">
        <v>4871</v>
      </c>
      <c r="I556" s="664">
        <v>1226.94</v>
      </c>
      <c r="J556" s="664">
        <v>5</v>
      </c>
      <c r="K556" s="665">
        <v>6134.7</v>
      </c>
    </row>
    <row r="557" spans="1:11" ht="14.4" customHeight="1" x14ac:dyDescent="0.3">
      <c r="A557" s="660" t="s">
        <v>577</v>
      </c>
      <c r="B557" s="661" t="s">
        <v>578</v>
      </c>
      <c r="C557" s="662" t="s">
        <v>600</v>
      </c>
      <c r="D557" s="663" t="s">
        <v>2378</v>
      </c>
      <c r="E557" s="662" t="s">
        <v>6863</v>
      </c>
      <c r="F557" s="663" t="s">
        <v>6864</v>
      </c>
      <c r="G557" s="662" t="s">
        <v>4872</v>
      </c>
      <c r="H557" s="662" t="s">
        <v>4873</v>
      </c>
      <c r="I557" s="664">
        <v>659.39</v>
      </c>
      <c r="J557" s="664">
        <v>4</v>
      </c>
      <c r="K557" s="665">
        <v>2637.56</v>
      </c>
    </row>
    <row r="558" spans="1:11" ht="14.4" customHeight="1" x14ac:dyDescent="0.3">
      <c r="A558" s="660" t="s">
        <v>577</v>
      </c>
      <c r="B558" s="661" t="s">
        <v>578</v>
      </c>
      <c r="C558" s="662" t="s">
        <v>600</v>
      </c>
      <c r="D558" s="663" t="s">
        <v>2378</v>
      </c>
      <c r="E558" s="662" t="s">
        <v>6863</v>
      </c>
      <c r="F558" s="663" t="s">
        <v>6864</v>
      </c>
      <c r="G558" s="662" t="s">
        <v>4874</v>
      </c>
      <c r="H558" s="662" t="s">
        <v>4875</v>
      </c>
      <c r="I558" s="664">
        <v>968.024</v>
      </c>
      <c r="J558" s="664">
        <v>50</v>
      </c>
      <c r="K558" s="665">
        <v>54450.61</v>
      </c>
    </row>
    <row r="559" spans="1:11" ht="14.4" customHeight="1" x14ac:dyDescent="0.3">
      <c r="A559" s="660" t="s">
        <v>577</v>
      </c>
      <c r="B559" s="661" t="s">
        <v>578</v>
      </c>
      <c r="C559" s="662" t="s">
        <v>600</v>
      </c>
      <c r="D559" s="663" t="s">
        <v>2378</v>
      </c>
      <c r="E559" s="662" t="s">
        <v>6863</v>
      </c>
      <c r="F559" s="663" t="s">
        <v>6864</v>
      </c>
      <c r="G559" s="662" t="s">
        <v>4876</v>
      </c>
      <c r="H559" s="662" t="s">
        <v>4877</v>
      </c>
      <c r="I559" s="664">
        <v>4265.7299999999996</v>
      </c>
      <c r="J559" s="664">
        <v>10</v>
      </c>
      <c r="K559" s="665">
        <v>42657.34</v>
      </c>
    </row>
    <row r="560" spans="1:11" ht="14.4" customHeight="1" x14ac:dyDescent="0.3">
      <c r="A560" s="660" t="s">
        <v>577</v>
      </c>
      <c r="B560" s="661" t="s">
        <v>578</v>
      </c>
      <c r="C560" s="662" t="s">
        <v>600</v>
      </c>
      <c r="D560" s="663" t="s">
        <v>2378</v>
      </c>
      <c r="E560" s="662" t="s">
        <v>6863</v>
      </c>
      <c r="F560" s="663" t="s">
        <v>6864</v>
      </c>
      <c r="G560" s="662" t="s">
        <v>4878</v>
      </c>
      <c r="H560" s="662" t="s">
        <v>4879</v>
      </c>
      <c r="I560" s="664">
        <v>2256.67</v>
      </c>
      <c r="J560" s="664">
        <v>3</v>
      </c>
      <c r="K560" s="665">
        <v>6770</v>
      </c>
    </row>
    <row r="561" spans="1:11" ht="14.4" customHeight="1" x14ac:dyDescent="0.3">
      <c r="A561" s="660" t="s">
        <v>577</v>
      </c>
      <c r="B561" s="661" t="s">
        <v>578</v>
      </c>
      <c r="C561" s="662" t="s">
        <v>600</v>
      </c>
      <c r="D561" s="663" t="s">
        <v>2378</v>
      </c>
      <c r="E561" s="662" t="s">
        <v>6863</v>
      </c>
      <c r="F561" s="663" t="s">
        <v>6864</v>
      </c>
      <c r="G561" s="662" t="s">
        <v>4880</v>
      </c>
      <c r="H561" s="662" t="s">
        <v>4881</v>
      </c>
      <c r="I561" s="664">
        <v>32580.77</v>
      </c>
      <c r="J561" s="664">
        <v>1</v>
      </c>
      <c r="K561" s="665">
        <v>32580.77</v>
      </c>
    </row>
    <row r="562" spans="1:11" ht="14.4" customHeight="1" x14ac:dyDescent="0.3">
      <c r="A562" s="660" t="s">
        <v>577</v>
      </c>
      <c r="B562" s="661" t="s">
        <v>578</v>
      </c>
      <c r="C562" s="662" t="s">
        <v>600</v>
      </c>
      <c r="D562" s="663" t="s">
        <v>2378</v>
      </c>
      <c r="E562" s="662" t="s">
        <v>6863</v>
      </c>
      <c r="F562" s="663" t="s">
        <v>6864</v>
      </c>
      <c r="G562" s="662" t="s">
        <v>4882</v>
      </c>
      <c r="H562" s="662" t="s">
        <v>4883</v>
      </c>
      <c r="I562" s="664">
        <v>4485</v>
      </c>
      <c r="J562" s="664">
        <v>2</v>
      </c>
      <c r="K562" s="665">
        <v>8970</v>
      </c>
    </row>
    <row r="563" spans="1:11" ht="14.4" customHeight="1" x14ac:dyDescent="0.3">
      <c r="A563" s="660" t="s">
        <v>577</v>
      </c>
      <c r="B563" s="661" t="s">
        <v>578</v>
      </c>
      <c r="C563" s="662" t="s">
        <v>600</v>
      </c>
      <c r="D563" s="663" t="s">
        <v>2378</v>
      </c>
      <c r="E563" s="662" t="s">
        <v>6863</v>
      </c>
      <c r="F563" s="663" t="s">
        <v>6864</v>
      </c>
      <c r="G563" s="662" t="s">
        <v>4884</v>
      </c>
      <c r="H563" s="662" t="s">
        <v>4885</v>
      </c>
      <c r="I563" s="664">
        <v>561.44000000000005</v>
      </c>
      <c r="J563" s="664">
        <v>1</v>
      </c>
      <c r="K563" s="665">
        <v>561.44000000000005</v>
      </c>
    </row>
    <row r="564" spans="1:11" ht="14.4" customHeight="1" x14ac:dyDescent="0.3">
      <c r="A564" s="660" t="s">
        <v>577</v>
      </c>
      <c r="B564" s="661" t="s">
        <v>578</v>
      </c>
      <c r="C564" s="662" t="s">
        <v>600</v>
      </c>
      <c r="D564" s="663" t="s">
        <v>2378</v>
      </c>
      <c r="E564" s="662" t="s">
        <v>6863</v>
      </c>
      <c r="F564" s="663" t="s">
        <v>6864</v>
      </c>
      <c r="G564" s="662" t="s">
        <v>4886</v>
      </c>
      <c r="H564" s="662" t="s">
        <v>4887</v>
      </c>
      <c r="I564" s="664">
        <v>3956.7</v>
      </c>
      <c r="J564" s="664">
        <v>15</v>
      </c>
      <c r="K564" s="665">
        <v>59350.5</v>
      </c>
    </row>
    <row r="565" spans="1:11" ht="14.4" customHeight="1" x14ac:dyDescent="0.3">
      <c r="A565" s="660" t="s">
        <v>577</v>
      </c>
      <c r="B565" s="661" t="s">
        <v>578</v>
      </c>
      <c r="C565" s="662" t="s">
        <v>600</v>
      </c>
      <c r="D565" s="663" t="s">
        <v>2378</v>
      </c>
      <c r="E565" s="662" t="s">
        <v>6863</v>
      </c>
      <c r="F565" s="663" t="s">
        <v>6864</v>
      </c>
      <c r="G565" s="662" t="s">
        <v>4888</v>
      </c>
      <c r="H565" s="662" t="s">
        <v>4889</v>
      </c>
      <c r="I565" s="664">
        <v>968</v>
      </c>
      <c r="J565" s="664">
        <v>20</v>
      </c>
      <c r="K565" s="665">
        <v>19360</v>
      </c>
    </row>
    <row r="566" spans="1:11" ht="14.4" customHeight="1" x14ac:dyDescent="0.3">
      <c r="A566" s="660" t="s">
        <v>577</v>
      </c>
      <c r="B566" s="661" t="s">
        <v>578</v>
      </c>
      <c r="C566" s="662" t="s">
        <v>600</v>
      </c>
      <c r="D566" s="663" t="s">
        <v>2378</v>
      </c>
      <c r="E566" s="662" t="s">
        <v>6863</v>
      </c>
      <c r="F566" s="663" t="s">
        <v>6864</v>
      </c>
      <c r="G566" s="662" t="s">
        <v>4888</v>
      </c>
      <c r="H566" s="662" t="s">
        <v>4890</v>
      </c>
      <c r="I566" s="664">
        <v>968</v>
      </c>
      <c r="J566" s="664">
        <v>20</v>
      </c>
      <c r="K566" s="665">
        <v>19360</v>
      </c>
    </row>
    <row r="567" spans="1:11" ht="14.4" customHeight="1" x14ac:dyDescent="0.3">
      <c r="A567" s="660" t="s">
        <v>577</v>
      </c>
      <c r="B567" s="661" t="s">
        <v>578</v>
      </c>
      <c r="C567" s="662" t="s">
        <v>600</v>
      </c>
      <c r="D567" s="663" t="s">
        <v>2378</v>
      </c>
      <c r="E567" s="662" t="s">
        <v>6863</v>
      </c>
      <c r="F567" s="663" t="s">
        <v>6864</v>
      </c>
      <c r="G567" s="662" t="s">
        <v>4891</v>
      </c>
      <c r="H567" s="662" t="s">
        <v>4892</v>
      </c>
      <c r="I567" s="664">
        <v>3863.53</v>
      </c>
      <c r="J567" s="664">
        <v>1</v>
      </c>
      <c r="K567" s="665">
        <v>3863.53</v>
      </c>
    </row>
    <row r="568" spans="1:11" ht="14.4" customHeight="1" x14ac:dyDescent="0.3">
      <c r="A568" s="660" t="s">
        <v>577</v>
      </c>
      <c r="B568" s="661" t="s">
        <v>578</v>
      </c>
      <c r="C568" s="662" t="s">
        <v>600</v>
      </c>
      <c r="D568" s="663" t="s">
        <v>2378</v>
      </c>
      <c r="E568" s="662" t="s">
        <v>6863</v>
      </c>
      <c r="F568" s="663" t="s">
        <v>6864</v>
      </c>
      <c r="G568" s="662" t="s">
        <v>4893</v>
      </c>
      <c r="H568" s="662" t="s">
        <v>4894</v>
      </c>
      <c r="I568" s="664">
        <v>598.54</v>
      </c>
      <c r="J568" s="664">
        <v>13</v>
      </c>
      <c r="K568" s="665">
        <v>7789.89</v>
      </c>
    </row>
    <row r="569" spans="1:11" ht="14.4" customHeight="1" x14ac:dyDescent="0.3">
      <c r="A569" s="660" t="s">
        <v>577</v>
      </c>
      <c r="B569" s="661" t="s">
        <v>578</v>
      </c>
      <c r="C569" s="662" t="s">
        <v>600</v>
      </c>
      <c r="D569" s="663" t="s">
        <v>2378</v>
      </c>
      <c r="E569" s="662" t="s">
        <v>6863</v>
      </c>
      <c r="F569" s="663" t="s">
        <v>6864</v>
      </c>
      <c r="G569" s="662" t="s">
        <v>4895</v>
      </c>
      <c r="H569" s="662" t="s">
        <v>4896</v>
      </c>
      <c r="I569" s="664">
        <v>6050</v>
      </c>
      <c r="J569" s="664">
        <v>2</v>
      </c>
      <c r="K569" s="665">
        <v>12100</v>
      </c>
    </row>
    <row r="570" spans="1:11" ht="14.4" customHeight="1" x14ac:dyDescent="0.3">
      <c r="A570" s="660" t="s">
        <v>577</v>
      </c>
      <c r="B570" s="661" t="s">
        <v>578</v>
      </c>
      <c r="C570" s="662" t="s">
        <v>600</v>
      </c>
      <c r="D570" s="663" t="s">
        <v>2378</v>
      </c>
      <c r="E570" s="662" t="s">
        <v>6863</v>
      </c>
      <c r="F570" s="663" t="s">
        <v>6864</v>
      </c>
      <c r="G570" s="662" t="s">
        <v>4897</v>
      </c>
      <c r="H570" s="662" t="s">
        <v>4898</v>
      </c>
      <c r="I570" s="664">
        <v>3956.7</v>
      </c>
      <c r="J570" s="664">
        <v>45</v>
      </c>
      <c r="K570" s="665">
        <v>178051.5</v>
      </c>
    </row>
    <row r="571" spans="1:11" ht="14.4" customHeight="1" x14ac:dyDescent="0.3">
      <c r="A571" s="660" t="s">
        <v>577</v>
      </c>
      <c r="B571" s="661" t="s">
        <v>578</v>
      </c>
      <c r="C571" s="662" t="s">
        <v>600</v>
      </c>
      <c r="D571" s="663" t="s">
        <v>2378</v>
      </c>
      <c r="E571" s="662" t="s">
        <v>6863</v>
      </c>
      <c r="F571" s="663" t="s">
        <v>6864</v>
      </c>
      <c r="G571" s="662" t="s">
        <v>4899</v>
      </c>
      <c r="H571" s="662" t="s">
        <v>4900</v>
      </c>
      <c r="I571" s="664">
        <v>32580.74</v>
      </c>
      <c r="J571" s="664">
        <v>3</v>
      </c>
      <c r="K571" s="665">
        <v>97742.23</v>
      </c>
    </row>
    <row r="572" spans="1:11" ht="14.4" customHeight="1" x14ac:dyDescent="0.3">
      <c r="A572" s="660" t="s">
        <v>577</v>
      </c>
      <c r="B572" s="661" t="s">
        <v>578</v>
      </c>
      <c r="C572" s="662" t="s">
        <v>600</v>
      </c>
      <c r="D572" s="663" t="s">
        <v>2378</v>
      </c>
      <c r="E572" s="662" t="s">
        <v>6863</v>
      </c>
      <c r="F572" s="663" t="s">
        <v>6864</v>
      </c>
      <c r="G572" s="662" t="s">
        <v>4901</v>
      </c>
      <c r="H572" s="662" t="s">
        <v>4902</v>
      </c>
      <c r="I572" s="664">
        <v>496.10000000000008</v>
      </c>
      <c r="J572" s="664">
        <v>40</v>
      </c>
      <c r="K572" s="665">
        <v>19844</v>
      </c>
    </row>
    <row r="573" spans="1:11" ht="14.4" customHeight="1" x14ac:dyDescent="0.3">
      <c r="A573" s="660" t="s">
        <v>577</v>
      </c>
      <c r="B573" s="661" t="s">
        <v>578</v>
      </c>
      <c r="C573" s="662" t="s">
        <v>600</v>
      </c>
      <c r="D573" s="663" t="s">
        <v>2378</v>
      </c>
      <c r="E573" s="662" t="s">
        <v>6863</v>
      </c>
      <c r="F573" s="663" t="s">
        <v>6864</v>
      </c>
      <c r="G573" s="662" t="s">
        <v>4903</v>
      </c>
      <c r="H573" s="662" t="s">
        <v>4904</v>
      </c>
      <c r="I573" s="664">
        <v>3993</v>
      </c>
      <c r="J573" s="664">
        <v>60</v>
      </c>
      <c r="K573" s="665">
        <v>239580</v>
      </c>
    </row>
    <row r="574" spans="1:11" ht="14.4" customHeight="1" x14ac:dyDescent="0.3">
      <c r="A574" s="660" t="s">
        <v>577</v>
      </c>
      <c r="B574" s="661" t="s">
        <v>578</v>
      </c>
      <c r="C574" s="662" t="s">
        <v>600</v>
      </c>
      <c r="D574" s="663" t="s">
        <v>2378</v>
      </c>
      <c r="E574" s="662" t="s">
        <v>6863</v>
      </c>
      <c r="F574" s="663" t="s">
        <v>6864</v>
      </c>
      <c r="G574" s="662" t="s">
        <v>4905</v>
      </c>
      <c r="H574" s="662" t="s">
        <v>4851</v>
      </c>
      <c r="I574" s="664">
        <v>5158.7317073170734</v>
      </c>
      <c r="J574" s="664">
        <v>41</v>
      </c>
      <c r="K574" s="665">
        <v>211508</v>
      </c>
    </row>
    <row r="575" spans="1:11" ht="14.4" customHeight="1" x14ac:dyDescent="0.3">
      <c r="A575" s="660" t="s">
        <v>577</v>
      </c>
      <c r="B575" s="661" t="s">
        <v>578</v>
      </c>
      <c r="C575" s="662" t="s">
        <v>600</v>
      </c>
      <c r="D575" s="663" t="s">
        <v>2378</v>
      </c>
      <c r="E575" s="662" t="s">
        <v>6863</v>
      </c>
      <c r="F575" s="663" t="s">
        <v>6864</v>
      </c>
      <c r="G575" s="662" t="s">
        <v>4906</v>
      </c>
      <c r="H575" s="662" t="s">
        <v>4907</v>
      </c>
      <c r="I575" s="664">
        <v>8.7200000000000006</v>
      </c>
      <c r="J575" s="664">
        <v>20</v>
      </c>
      <c r="K575" s="665">
        <v>174.31</v>
      </c>
    </row>
    <row r="576" spans="1:11" ht="14.4" customHeight="1" x14ac:dyDescent="0.3">
      <c r="A576" s="660" t="s">
        <v>577</v>
      </c>
      <c r="B576" s="661" t="s">
        <v>578</v>
      </c>
      <c r="C576" s="662" t="s">
        <v>600</v>
      </c>
      <c r="D576" s="663" t="s">
        <v>2378</v>
      </c>
      <c r="E576" s="662" t="s">
        <v>6863</v>
      </c>
      <c r="F576" s="663" t="s">
        <v>6864</v>
      </c>
      <c r="G576" s="662" t="s">
        <v>4908</v>
      </c>
      <c r="H576" s="662" t="s">
        <v>4909</v>
      </c>
      <c r="I576" s="664">
        <v>4657.1099999999997</v>
      </c>
      <c r="J576" s="664">
        <v>15</v>
      </c>
      <c r="K576" s="665">
        <v>69771.63</v>
      </c>
    </row>
    <row r="577" spans="1:11" ht="14.4" customHeight="1" x14ac:dyDescent="0.3">
      <c r="A577" s="660" t="s">
        <v>577</v>
      </c>
      <c r="B577" s="661" t="s">
        <v>578</v>
      </c>
      <c r="C577" s="662" t="s">
        <v>600</v>
      </c>
      <c r="D577" s="663" t="s">
        <v>2378</v>
      </c>
      <c r="E577" s="662" t="s">
        <v>6863</v>
      </c>
      <c r="F577" s="663" t="s">
        <v>6864</v>
      </c>
      <c r="G577" s="662" t="s">
        <v>4910</v>
      </c>
      <c r="H577" s="662" t="s">
        <v>4911</v>
      </c>
      <c r="I577" s="664">
        <v>583.22</v>
      </c>
      <c r="J577" s="664">
        <v>3</v>
      </c>
      <c r="K577" s="665">
        <v>1749.66</v>
      </c>
    </row>
    <row r="578" spans="1:11" ht="14.4" customHeight="1" x14ac:dyDescent="0.3">
      <c r="A578" s="660" t="s">
        <v>577</v>
      </c>
      <c r="B578" s="661" t="s">
        <v>578</v>
      </c>
      <c r="C578" s="662" t="s">
        <v>600</v>
      </c>
      <c r="D578" s="663" t="s">
        <v>2378</v>
      </c>
      <c r="E578" s="662" t="s">
        <v>6863</v>
      </c>
      <c r="F578" s="663" t="s">
        <v>6864</v>
      </c>
      <c r="G578" s="662" t="s">
        <v>4912</v>
      </c>
      <c r="H578" s="662" t="s">
        <v>4913</v>
      </c>
      <c r="I578" s="664">
        <v>0.98</v>
      </c>
      <c r="J578" s="664">
        <v>1</v>
      </c>
      <c r="K578" s="665">
        <v>0.98</v>
      </c>
    </row>
    <row r="579" spans="1:11" ht="14.4" customHeight="1" x14ac:dyDescent="0.3">
      <c r="A579" s="660" t="s">
        <v>577</v>
      </c>
      <c r="B579" s="661" t="s">
        <v>578</v>
      </c>
      <c r="C579" s="662" t="s">
        <v>600</v>
      </c>
      <c r="D579" s="663" t="s">
        <v>2378</v>
      </c>
      <c r="E579" s="662" t="s">
        <v>6863</v>
      </c>
      <c r="F579" s="663" t="s">
        <v>6864</v>
      </c>
      <c r="G579" s="662" t="s">
        <v>4914</v>
      </c>
      <c r="H579" s="662" t="s">
        <v>4915</v>
      </c>
      <c r="I579" s="664">
        <v>0.86</v>
      </c>
      <c r="J579" s="664">
        <v>1</v>
      </c>
      <c r="K579" s="665">
        <v>0.86</v>
      </c>
    </row>
    <row r="580" spans="1:11" ht="14.4" customHeight="1" x14ac:dyDescent="0.3">
      <c r="A580" s="660" t="s">
        <v>577</v>
      </c>
      <c r="B580" s="661" t="s">
        <v>578</v>
      </c>
      <c r="C580" s="662" t="s">
        <v>600</v>
      </c>
      <c r="D580" s="663" t="s">
        <v>2378</v>
      </c>
      <c r="E580" s="662" t="s">
        <v>6863</v>
      </c>
      <c r="F580" s="663" t="s">
        <v>6864</v>
      </c>
      <c r="G580" s="662" t="s">
        <v>4916</v>
      </c>
      <c r="H580" s="662" t="s">
        <v>4917</v>
      </c>
      <c r="I580" s="664">
        <v>0.39</v>
      </c>
      <c r="J580" s="664">
        <v>3</v>
      </c>
      <c r="K580" s="665">
        <v>1.1599999999999999</v>
      </c>
    </row>
    <row r="581" spans="1:11" ht="14.4" customHeight="1" x14ac:dyDescent="0.3">
      <c r="A581" s="660" t="s">
        <v>577</v>
      </c>
      <c r="B581" s="661" t="s">
        <v>578</v>
      </c>
      <c r="C581" s="662" t="s">
        <v>600</v>
      </c>
      <c r="D581" s="663" t="s">
        <v>2378</v>
      </c>
      <c r="E581" s="662" t="s">
        <v>6863</v>
      </c>
      <c r="F581" s="663" t="s">
        <v>6864</v>
      </c>
      <c r="G581" s="662" t="s">
        <v>4918</v>
      </c>
      <c r="H581" s="662" t="s">
        <v>4919</v>
      </c>
      <c r="I581" s="664">
        <v>507.375</v>
      </c>
      <c r="J581" s="664">
        <v>4</v>
      </c>
      <c r="K581" s="665">
        <v>2029.48</v>
      </c>
    </row>
    <row r="582" spans="1:11" ht="14.4" customHeight="1" x14ac:dyDescent="0.3">
      <c r="A582" s="660" t="s">
        <v>577</v>
      </c>
      <c r="B582" s="661" t="s">
        <v>578</v>
      </c>
      <c r="C582" s="662" t="s">
        <v>600</v>
      </c>
      <c r="D582" s="663" t="s">
        <v>2378</v>
      </c>
      <c r="E582" s="662" t="s">
        <v>6863</v>
      </c>
      <c r="F582" s="663" t="s">
        <v>6864</v>
      </c>
      <c r="G582" s="662" t="s">
        <v>4920</v>
      </c>
      <c r="H582" s="662" t="s">
        <v>4921</v>
      </c>
      <c r="I582" s="664">
        <v>75.75</v>
      </c>
      <c r="J582" s="664">
        <v>15</v>
      </c>
      <c r="K582" s="665">
        <v>1106</v>
      </c>
    </row>
    <row r="583" spans="1:11" ht="14.4" customHeight="1" x14ac:dyDescent="0.3">
      <c r="A583" s="660" t="s">
        <v>577</v>
      </c>
      <c r="B583" s="661" t="s">
        <v>578</v>
      </c>
      <c r="C583" s="662" t="s">
        <v>600</v>
      </c>
      <c r="D583" s="663" t="s">
        <v>2378</v>
      </c>
      <c r="E583" s="662" t="s">
        <v>6863</v>
      </c>
      <c r="F583" s="663" t="s">
        <v>6864</v>
      </c>
      <c r="G583" s="662" t="s">
        <v>4922</v>
      </c>
      <c r="H583" s="662" t="s">
        <v>4923</v>
      </c>
      <c r="I583" s="664">
        <v>32676</v>
      </c>
      <c r="J583" s="664">
        <v>1</v>
      </c>
      <c r="K583" s="665">
        <v>32676</v>
      </c>
    </row>
    <row r="584" spans="1:11" ht="14.4" customHeight="1" x14ac:dyDescent="0.3">
      <c r="A584" s="660" t="s">
        <v>577</v>
      </c>
      <c r="B584" s="661" t="s">
        <v>578</v>
      </c>
      <c r="C584" s="662" t="s">
        <v>600</v>
      </c>
      <c r="D584" s="663" t="s">
        <v>2378</v>
      </c>
      <c r="E584" s="662" t="s">
        <v>6863</v>
      </c>
      <c r="F584" s="663" t="s">
        <v>6864</v>
      </c>
      <c r="G584" s="662" t="s">
        <v>4924</v>
      </c>
      <c r="H584" s="662" t="s">
        <v>4925</v>
      </c>
      <c r="I584" s="664">
        <v>3993</v>
      </c>
      <c r="J584" s="664">
        <v>6</v>
      </c>
      <c r="K584" s="665">
        <v>23958</v>
      </c>
    </row>
    <row r="585" spans="1:11" ht="14.4" customHeight="1" x14ac:dyDescent="0.3">
      <c r="A585" s="660" t="s">
        <v>577</v>
      </c>
      <c r="B585" s="661" t="s">
        <v>578</v>
      </c>
      <c r="C585" s="662" t="s">
        <v>600</v>
      </c>
      <c r="D585" s="663" t="s">
        <v>2378</v>
      </c>
      <c r="E585" s="662" t="s">
        <v>6863</v>
      </c>
      <c r="F585" s="663" t="s">
        <v>6864</v>
      </c>
      <c r="G585" s="662" t="s">
        <v>4926</v>
      </c>
      <c r="H585" s="662" t="s">
        <v>4927</v>
      </c>
      <c r="I585" s="664">
        <v>3993</v>
      </c>
      <c r="J585" s="664">
        <v>9</v>
      </c>
      <c r="K585" s="665">
        <v>35937</v>
      </c>
    </row>
    <row r="586" spans="1:11" ht="14.4" customHeight="1" x14ac:dyDescent="0.3">
      <c r="A586" s="660" t="s">
        <v>577</v>
      </c>
      <c r="B586" s="661" t="s">
        <v>578</v>
      </c>
      <c r="C586" s="662" t="s">
        <v>600</v>
      </c>
      <c r="D586" s="663" t="s">
        <v>2378</v>
      </c>
      <c r="E586" s="662" t="s">
        <v>6863</v>
      </c>
      <c r="F586" s="663" t="s">
        <v>6864</v>
      </c>
      <c r="G586" s="662" t="s">
        <v>4928</v>
      </c>
      <c r="H586" s="662" t="s">
        <v>4929</v>
      </c>
      <c r="I586" s="664">
        <v>2020.7</v>
      </c>
      <c r="J586" s="664">
        <v>1</v>
      </c>
      <c r="K586" s="665">
        <v>2020.7</v>
      </c>
    </row>
    <row r="587" spans="1:11" ht="14.4" customHeight="1" x14ac:dyDescent="0.3">
      <c r="A587" s="660" t="s">
        <v>577</v>
      </c>
      <c r="B587" s="661" t="s">
        <v>578</v>
      </c>
      <c r="C587" s="662" t="s">
        <v>600</v>
      </c>
      <c r="D587" s="663" t="s">
        <v>2378</v>
      </c>
      <c r="E587" s="662" t="s">
        <v>6863</v>
      </c>
      <c r="F587" s="663" t="s">
        <v>6864</v>
      </c>
      <c r="G587" s="662" t="s">
        <v>4930</v>
      </c>
      <c r="H587" s="662" t="s">
        <v>4931</v>
      </c>
      <c r="I587" s="664">
        <v>1131</v>
      </c>
      <c r="J587" s="664">
        <v>6</v>
      </c>
      <c r="K587" s="665">
        <v>6786.01</v>
      </c>
    </row>
    <row r="588" spans="1:11" ht="14.4" customHeight="1" x14ac:dyDescent="0.3">
      <c r="A588" s="660" t="s">
        <v>577</v>
      </c>
      <c r="B588" s="661" t="s">
        <v>578</v>
      </c>
      <c r="C588" s="662" t="s">
        <v>600</v>
      </c>
      <c r="D588" s="663" t="s">
        <v>2378</v>
      </c>
      <c r="E588" s="662" t="s">
        <v>6863</v>
      </c>
      <c r="F588" s="663" t="s">
        <v>6864</v>
      </c>
      <c r="G588" s="662" t="s">
        <v>4932</v>
      </c>
      <c r="H588" s="662" t="s">
        <v>4917</v>
      </c>
      <c r="I588" s="664">
        <v>4235</v>
      </c>
      <c r="J588" s="664">
        <v>6</v>
      </c>
      <c r="K588" s="665">
        <v>25410</v>
      </c>
    </row>
    <row r="589" spans="1:11" ht="14.4" customHeight="1" x14ac:dyDescent="0.3">
      <c r="A589" s="660" t="s">
        <v>577</v>
      </c>
      <c r="B589" s="661" t="s">
        <v>578</v>
      </c>
      <c r="C589" s="662" t="s">
        <v>600</v>
      </c>
      <c r="D589" s="663" t="s">
        <v>2378</v>
      </c>
      <c r="E589" s="662" t="s">
        <v>6863</v>
      </c>
      <c r="F589" s="663" t="s">
        <v>6864</v>
      </c>
      <c r="G589" s="662" t="s">
        <v>4933</v>
      </c>
      <c r="H589" s="662" t="s">
        <v>4934</v>
      </c>
      <c r="I589" s="664">
        <v>1410.86</v>
      </c>
      <c r="J589" s="664">
        <v>5</v>
      </c>
      <c r="K589" s="665">
        <v>7054.3</v>
      </c>
    </row>
    <row r="590" spans="1:11" ht="14.4" customHeight="1" x14ac:dyDescent="0.3">
      <c r="A590" s="660" t="s">
        <v>577</v>
      </c>
      <c r="B590" s="661" t="s">
        <v>578</v>
      </c>
      <c r="C590" s="662" t="s">
        <v>600</v>
      </c>
      <c r="D590" s="663" t="s">
        <v>2378</v>
      </c>
      <c r="E590" s="662" t="s">
        <v>6863</v>
      </c>
      <c r="F590" s="663" t="s">
        <v>6864</v>
      </c>
      <c r="G590" s="662" t="s">
        <v>4935</v>
      </c>
      <c r="H590" s="662" t="s">
        <v>4936</v>
      </c>
      <c r="I590" s="664">
        <v>2.5299999999999998</v>
      </c>
      <c r="J590" s="664">
        <v>2</v>
      </c>
      <c r="K590" s="665">
        <v>5.0599999999999996</v>
      </c>
    </row>
    <row r="591" spans="1:11" ht="14.4" customHeight="1" x14ac:dyDescent="0.3">
      <c r="A591" s="660" t="s">
        <v>577</v>
      </c>
      <c r="B591" s="661" t="s">
        <v>578</v>
      </c>
      <c r="C591" s="662" t="s">
        <v>600</v>
      </c>
      <c r="D591" s="663" t="s">
        <v>2378</v>
      </c>
      <c r="E591" s="662" t="s">
        <v>6863</v>
      </c>
      <c r="F591" s="663" t="s">
        <v>6864</v>
      </c>
      <c r="G591" s="662" t="s">
        <v>4937</v>
      </c>
      <c r="H591" s="662" t="s">
        <v>4938</v>
      </c>
      <c r="I591" s="664">
        <v>0.77</v>
      </c>
      <c r="J591" s="664">
        <v>2</v>
      </c>
      <c r="K591" s="665">
        <v>1.54</v>
      </c>
    </row>
    <row r="592" spans="1:11" ht="14.4" customHeight="1" x14ac:dyDescent="0.3">
      <c r="A592" s="660" t="s">
        <v>577</v>
      </c>
      <c r="B592" s="661" t="s">
        <v>578</v>
      </c>
      <c r="C592" s="662" t="s">
        <v>600</v>
      </c>
      <c r="D592" s="663" t="s">
        <v>2378</v>
      </c>
      <c r="E592" s="662" t="s">
        <v>6863</v>
      </c>
      <c r="F592" s="663" t="s">
        <v>6864</v>
      </c>
      <c r="G592" s="662" t="s">
        <v>4939</v>
      </c>
      <c r="H592" s="662" t="s">
        <v>4940</v>
      </c>
      <c r="I592" s="664">
        <v>1.1000000000000001</v>
      </c>
      <c r="J592" s="664">
        <v>3</v>
      </c>
      <c r="K592" s="665">
        <v>3.3499999999999996</v>
      </c>
    </row>
    <row r="593" spans="1:11" ht="14.4" customHeight="1" x14ac:dyDescent="0.3">
      <c r="A593" s="660" t="s">
        <v>577</v>
      </c>
      <c r="B593" s="661" t="s">
        <v>578</v>
      </c>
      <c r="C593" s="662" t="s">
        <v>600</v>
      </c>
      <c r="D593" s="663" t="s">
        <v>2378</v>
      </c>
      <c r="E593" s="662" t="s">
        <v>6863</v>
      </c>
      <c r="F593" s="663" t="s">
        <v>6864</v>
      </c>
      <c r="G593" s="662" t="s">
        <v>4941</v>
      </c>
      <c r="H593" s="662" t="s">
        <v>4942</v>
      </c>
      <c r="I593" s="664">
        <v>1.99</v>
      </c>
      <c r="J593" s="664">
        <v>1</v>
      </c>
      <c r="K593" s="665">
        <v>1.99</v>
      </c>
    </row>
    <row r="594" spans="1:11" ht="14.4" customHeight="1" x14ac:dyDescent="0.3">
      <c r="A594" s="660" t="s">
        <v>577</v>
      </c>
      <c r="B594" s="661" t="s">
        <v>578</v>
      </c>
      <c r="C594" s="662" t="s">
        <v>600</v>
      </c>
      <c r="D594" s="663" t="s">
        <v>2378</v>
      </c>
      <c r="E594" s="662" t="s">
        <v>6863</v>
      </c>
      <c r="F594" s="663" t="s">
        <v>6864</v>
      </c>
      <c r="G594" s="662" t="s">
        <v>4943</v>
      </c>
      <c r="H594" s="662" t="s">
        <v>4944</v>
      </c>
      <c r="I594" s="664">
        <v>2.5299999999999998</v>
      </c>
      <c r="J594" s="664">
        <v>2</v>
      </c>
      <c r="K594" s="665">
        <v>5.0599999999999996</v>
      </c>
    </row>
    <row r="595" spans="1:11" ht="14.4" customHeight="1" x14ac:dyDescent="0.3">
      <c r="A595" s="660" t="s">
        <v>577</v>
      </c>
      <c r="B595" s="661" t="s">
        <v>578</v>
      </c>
      <c r="C595" s="662" t="s">
        <v>600</v>
      </c>
      <c r="D595" s="663" t="s">
        <v>2378</v>
      </c>
      <c r="E595" s="662" t="s">
        <v>6863</v>
      </c>
      <c r="F595" s="663" t="s">
        <v>6864</v>
      </c>
      <c r="G595" s="662" t="s">
        <v>4945</v>
      </c>
      <c r="H595" s="662" t="s">
        <v>4946</v>
      </c>
      <c r="I595" s="664">
        <v>1.99</v>
      </c>
      <c r="J595" s="664">
        <v>1</v>
      </c>
      <c r="K595" s="665">
        <v>1.99</v>
      </c>
    </row>
    <row r="596" spans="1:11" ht="14.4" customHeight="1" x14ac:dyDescent="0.3">
      <c r="A596" s="660" t="s">
        <v>577</v>
      </c>
      <c r="B596" s="661" t="s">
        <v>578</v>
      </c>
      <c r="C596" s="662" t="s">
        <v>600</v>
      </c>
      <c r="D596" s="663" t="s">
        <v>2378</v>
      </c>
      <c r="E596" s="662" t="s">
        <v>6863</v>
      </c>
      <c r="F596" s="663" t="s">
        <v>6864</v>
      </c>
      <c r="G596" s="662" t="s">
        <v>4947</v>
      </c>
      <c r="H596" s="662" t="s">
        <v>4948</v>
      </c>
      <c r="I596" s="664">
        <v>2.92</v>
      </c>
      <c r="J596" s="664">
        <v>1</v>
      </c>
      <c r="K596" s="665">
        <v>2.92</v>
      </c>
    </row>
    <row r="597" spans="1:11" ht="14.4" customHeight="1" x14ac:dyDescent="0.3">
      <c r="A597" s="660" t="s">
        <v>577</v>
      </c>
      <c r="B597" s="661" t="s">
        <v>578</v>
      </c>
      <c r="C597" s="662" t="s">
        <v>600</v>
      </c>
      <c r="D597" s="663" t="s">
        <v>2378</v>
      </c>
      <c r="E597" s="662" t="s">
        <v>6863</v>
      </c>
      <c r="F597" s="663" t="s">
        <v>6864</v>
      </c>
      <c r="G597" s="662" t="s">
        <v>4949</v>
      </c>
      <c r="H597" s="662" t="s">
        <v>4950</v>
      </c>
      <c r="I597" s="664">
        <v>0.47</v>
      </c>
      <c r="J597" s="664">
        <v>5</v>
      </c>
      <c r="K597" s="665">
        <v>2.37</v>
      </c>
    </row>
    <row r="598" spans="1:11" ht="14.4" customHeight="1" x14ac:dyDescent="0.3">
      <c r="A598" s="660" t="s">
        <v>577</v>
      </c>
      <c r="B598" s="661" t="s">
        <v>578</v>
      </c>
      <c r="C598" s="662" t="s">
        <v>600</v>
      </c>
      <c r="D598" s="663" t="s">
        <v>2378</v>
      </c>
      <c r="E598" s="662" t="s">
        <v>6863</v>
      </c>
      <c r="F598" s="663" t="s">
        <v>6864</v>
      </c>
      <c r="G598" s="662" t="s">
        <v>4951</v>
      </c>
      <c r="H598" s="662" t="s">
        <v>4952</v>
      </c>
      <c r="I598" s="664">
        <v>0.5</v>
      </c>
      <c r="J598" s="664">
        <v>10</v>
      </c>
      <c r="K598" s="665">
        <v>4.97</v>
      </c>
    </row>
    <row r="599" spans="1:11" ht="14.4" customHeight="1" x14ac:dyDescent="0.3">
      <c r="A599" s="660" t="s">
        <v>577</v>
      </c>
      <c r="B599" s="661" t="s">
        <v>578</v>
      </c>
      <c r="C599" s="662" t="s">
        <v>600</v>
      </c>
      <c r="D599" s="663" t="s">
        <v>2378</v>
      </c>
      <c r="E599" s="662" t="s">
        <v>6863</v>
      </c>
      <c r="F599" s="663" t="s">
        <v>6864</v>
      </c>
      <c r="G599" s="662" t="s">
        <v>4953</v>
      </c>
      <c r="H599" s="662" t="s">
        <v>4954</v>
      </c>
      <c r="I599" s="664">
        <v>0.61</v>
      </c>
      <c r="J599" s="664">
        <v>1</v>
      </c>
      <c r="K599" s="665">
        <v>0.61</v>
      </c>
    </row>
    <row r="600" spans="1:11" ht="14.4" customHeight="1" x14ac:dyDescent="0.3">
      <c r="A600" s="660" t="s">
        <v>577</v>
      </c>
      <c r="B600" s="661" t="s">
        <v>578</v>
      </c>
      <c r="C600" s="662" t="s">
        <v>600</v>
      </c>
      <c r="D600" s="663" t="s">
        <v>2378</v>
      </c>
      <c r="E600" s="662" t="s">
        <v>6863</v>
      </c>
      <c r="F600" s="663" t="s">
        <v>6864</v>
      </c>
      <c r="G600" s="662" t="s">
        <v>4955</v>
      </c>
      <c r="H600" s="662" t="s">
        <v>4956</v>
      </c>
      <c r="I600" s="664">
        <v>3.56</v>
      </c>
      <c r="J600" s="664">
        <v>1</v>
      </c>
      <c r="K600" s="665">
        <v>3.56</v>
      </c>
    </row>
    <row r="601" spans="1:11" ht="14.4" customHeight="1" x14ac:dyDescent="0.3">
      <c r="A601" s="660" t="s">
        <v>577</v>
      </c>
      <c r="B601" s="661" t="s">
        <v>578</v>
      </c>
      <c r="C601" s="662" t="s">
        <v>600</v>
      </c>
      <c r="D601" s="663" t="s">
        <v>2378</v>
      </c>
      <c r="E601" s="662" t="s">
        <v>6863</v>
      </c>
      <c r="F601" s="663" t="s">
        <v>6864</v>
      </c>
      <c r="G601" s="662" t="s">
        <v>4957</v>
      </c>
      <c r="H601" s="662" t="s">
        <v>4958</v>
      </c>
      <c r="I601" s="664">
        <v>2.15</v>
      </c>
      <c r="J601" s="664">
        <v>1</v>
      </c>
      <c r="K601" s="665">
        <v>2.15</v>
      </c>
    </row>
    <row r="602" spans="1:11" ht="14.4" customHeight="1" x14ac:dyDescent="0.3">
      <c r="A602" s="660" t="s">
        <v>577</v>
      </c>
      <c r="B602" s="661" t="s">
        <v>578</v>
      </c>
      <c r="C602" s="662" t="s">
        <v>600</v>
      </c>
      <c r="D602" s="663" t="s">
        <v>2378</v>
      </c>
      <c r="E602" s="662" t="s">
        <v>6863</v>
      </c>
      <c r="F602" s="663" t="s">
        <v>6864</v>
      </c>
      <c r="G602" s="662" t="s">
        <v>4959</v>
      </c>
      <c r="H602" s="662" t="s">
        <v>4960</v>
      </c>
      <c r="I602" s="664">
        <v>2.15</v>
      </c>
      <c r="J602" s="664">
        <v>1</v>
      </c>
      <c r="K602" s="665">
        <v>2.15</v>
      </c>
    </row>
    <row r="603" spans="1:11" ht="14.4" customHeight="1" x14ac:dyDescent="0.3">
      <c r="A603" s="660" t="s">
        <v>577</v>
      </c>
      <c r="B603" s="661" t="s">
        <v>578</v>
      </c>
      <c r="C603" s="662" t="s">
        <v>600</v>
      </c>
      <c r="D603" s="663" t="s">
        <v>2378</v>
      </c>
      <c r="E603" s="662" t="s">
        <v>6863</v>
      </c>
      <c r="F603" s="663" t="s">
        <v>6864</v>
      </c>
      <c r="G603" s="662" t="s">
        <v>4961</v>
      </c>
      <c r="H603" s="662" t="s">
        <v>4962</v>
      </c>
      <c r="I603" s="664">
        <v>0.77</v>
      </c>
      <c r="J603" s="664">
        <v>2</v>
      </c>
      <c r="K603" s="665">
        <v>1.54</v>
      </c>
    </row>
    <row r="604" spans="1:11" ht="14.4" customHeight="1" x14ac:dyDescent="0.3">
      <c r="A604" s="660" t="s">
        <v>577</v>
      </c>
      <c r="B604" s="661" t="s">
        <v>578</v>
      </c>
      <c r="C604" s="662" t="s">
        <v>600</v>
      </c>
      <c r="D604" s="663" t="s">
        <v>2378</v>
      </c>
      <c r="E604" s="662" t="s">
        <v>6863</v>
      </c>
      <c r="F604" s="663" t="s">
        <v>6864</v>
      </c>
      <c r="G604" s="662" t="s">
        <v>4963</v>
      </c>
      <c r="H604" s="662" t="s">
        <v>4964</v>
      </c>
      <c r="I604" s="664">
        <v>0.25</v>
      </c>
      <c r="J604" s="664">
        <v>1</v>
      </c>
      <c r="K604" s="665">
        <v>0.25</v>
      </c>
    </row>
    <row r="605" spans="1:11" ht="14.4" customHeight="1" x14ac:dyDescent="0.3">
      <c r="A605" s="660" t="s">
        <v>577</v>
      </c>
      <c r="B605" s="661" t="s">
        <v>578</v>
      </c>
      <c r="C605" s="662" t="s">
        <v>600</v>
      </c>
      <c r="D605" s="663" t="s">
        <v>2378</v>
      </c>
      <c r="E605" s="662" t="s">
        <v>6863</v>
      </c>
      <c r="F605" s="663" t="s">
        <v>6864</v>
      </c>
      <c r="G605" s="662" t="s">
        <v>4965</v>
      </c>
      <c r="H605" s="662" t="s">
        <v>4966</v>
      </c>
      <c r="I605" s="664">
        <v>0.17</v>
      </c>
      <c r="J605" s="664">
        <v>40</v>
      </c>
      <c r="K605" s="665">
        <v>6.78</v>
      </c>
    </row>
    <row r="606" spans="1:11" ht="14.4" customHeight="1" x14ac:dyDescent="0.3">
      <c r="A606" s="660" t="s">
        <v>577</v>
      </c>
      <c r="B606" s="661" t="s">
        <v>578</v>
      </c>
      <c r="C606" s="662" t="s">
        <v>600</v>
      </c>
      <c r="D606" s="663" t="s">
        <v>2378</v>
      </c>
      <c r="E606" s="662" t="s">
        <v>6863</v>
      </c>
      <c r="F606" s="663" t="s">
        <v>6864</v>
      </c>
      <c r="G606" s="662" t="s">
        <v>4967</v>
      </c>
      <c r="H606" s="662" t="s">
        <v>4968</v>
      </c>
      <c r="I606" s="664">
        <v>0.06</v>
      </c>
      <c r="J606" s="664">
        <v>5</v>
      </c>
      <c r="K606" s="665">
        <v>0.28000000000000003</v>
      </c>
    </row>
    <row r="607" spans="1:11" ht="14.4" customHeight="1" x14ac:dyDescent="0.3">
      <c r="A607" s="660" t="s">
        <v>577</v>
      </c>
      <c r="B607" s="661" t="s">
        <v>578</v>
      </c>
      <c r="C607" s="662" t="s">
        <v>600</v>
      </c>
      <c r="D607" s="663" t="s">
        <v>2378</v>
      </c>
      <c r="E607" s="662" t="s">
        <v>6863</v>
      </c>
      <c r="F607" s="663" t="s">
        <v>6864</v>
      </c>
      <c r="G607" s="662" t="s">
        <v>4969</v>
      </c>
      <c r="H607" s="662" t="s">
        <v>4970</v>
      </c>
      <c r="I607" s="664">
        <v>2.5299999999999998</v>
      </c>
      <c r="J607" s="664">
        <v>2</v>
      </c>
      <c r="K607" s="665">
        <v>5.0599999999999996</v>
      </c>
    </row>
    <row r="608" spans="1:11" ht="14.4" customHeight="1" x14ac:dyDescent="0.3">
      <c r="A608" s="660" t="s">
        <v>577</v>
      </c>
      <c r="B608" s="661" t="s">
        <v>578</v>
      </c>
      <c r="C608" s="662" t="s">
        <v>600</v>
      </c>
      <c r="D608" s="663" t="s">
        <v>2378</v>
      </c>
      <c r="E608" s="662" t="s">
        <v>6863</v>
      </c>
      <c r="F608" s="663" t="s">
        <v>6864</v>
      </c>
      <c r="G608" s="662" t="s">
        <v>4971</v>
      </c>
      <c r="H608" s="662" t="s">
        <v>4972</v>
      </c>
      <c r="I608" s="664">
        <v>0.97</v>
      </c>
      <c r="J608" s="664">
        <v>1</v>
      </c>
      <c r="K608" s="665">
        <v>0.97</v>
      </c>
    </row>
    <row r="609" spans="1:11" ht="14.4" customHeight="1" x14ac:dyDescent="0.3">
      <c r="A609" s="660" t="s">
        <v>577</v>
      </c>
      <c r="B609" s="661" t="s">
        <v>578</v>
      </c>
      <c r="C609" s="662" t="s">
        <v>600</v>
      </c>
      <c r="D609" s="663" t="s">
        <v>2378</v>
      </c>
      <c r="E609" s="662" t="s">
        <v>6863</v>
      </c>
      <c r="F609" s="663" t="s">
        <v>6864</v>
      </c>
      <c r="G609" s="662" t="s">
        <v>4973</v>
      </c>
      <c r="H609" s="662" t="s">
        <v>4974</v>
      </c>
      <c r="I609" s="664">
        <v>0.11</v>
      </c>
      <c r="J609" s="664">
        <v>1</v>
      </c>
      <c r="K609" s="665">
        <v>0.11</v>
      </c>
    </row>
    <row r="610" spans="1:11" ht="14.4" customHeight="1" x14ac:dyDescent="0.3">
      <c r="A610" s="660" t="s">
        <v>577</v>
      </c>
      <c r="B610" s="661" t="s">
        <v>578</v>
      </c>
      <c r="C610" s="662" t="s">
        <v>600</v>
      </c>
      <c r="D610" s="663" t="s">
        <v>2378</v>
      </c>
      <c r="E610" s="662" t="s">
        <v>6863</v>
      </c>
      <c r="F610" s="663" t="s">
        <v>6864</v>
      </c>
      <c r="G610" s="662" t="s">
        <v>4975</v>
      </c>
      <c r="H610" s="662" t="s">
        <v>4976</v>
      </c>
      <c r="I610" s="664">
        <v>0.11</v>
      </c>
      <c r="J610" s="664">
        <v>2</v>
      </c>
      <c r="K610" s="665">
        <v>0.22</v>
      </c>
    </row>
    <row r="611" spans="1:11" ht="14.4" customHeight="1" x14ac:dyDescent="0.3">
      <c r="A611" s="660" t="s">
        <v>577</v>
      </c>
      <c r="B611" s="661" t="s">
        <v>578</v>
      </c>
      <c r="C611" s="662" t="s">
        <v>600</v>
      </c>
      <c r="D611" s="663" t="s">
        <v>2378</v>
      </c>
      <c r="E611" s="662" t="s">
        <v>6863</v>
      </c>
      <c r="F611" s="663" t="s">
        <v>6864</v>
      </c>
      <c r="G611" s="662" t="s">
        <v>4977</v>
      </c>
      <c r="H611" s="662" t="s">
        <v>4978</v>
      </c>
      <c r="I611" s="664">
        <v>0.54</v>
      </c>
      <c r="J611" s="664">
        <v>1</v>
      </c>
      <c r="K611" s="665">
        <v>0.54</v>
      </c>
    </row>
    <row r="612" spans="1:11" ht="14.4" customHeight="1" x14ac:dyDescent="0.3">
      <c r="A612" s="660" t="s">
        <v>577</v>
      </c>
      <c r="B612" s="661" t="s">
        <v>578</v>
      </c>
      <c r="C612" s="662" t="s">
        <v>600</v>
      </c>
      <c r="D612" s="663" t="s">
        <v>2378</v>
      </c>
      <c r="E612" s="662" t="s">
        <v>6863</v>
      </c>
      <c r="F612" s="663" t="s">
        <v>6864</v>
      </c>
      <c r="G612" s="662" t="s">
        <v>4979</v>
      </c>
      <c r="H612" s="662" t="s">
        <v>4980</v>
      </c>
      <c r="I612" s="664">
        <v>0.17</v>
      </c>
      <c r="J612" s="664">
        <v>38</v>
      </c>
      <c r="K612" s="665">
        <v>6.4399999999999995</v>
      </c>
    </row>
    <row r="613" spans="1:11" ht="14.4" customHeight="1" x14ac:dyDescent="0.3">
      <c r="A613" s="660" t="s">
        <v>577</v>
      </c>
      <c r="B613" s="661" t="s">
        <v>578</v>
      </c>
      <c r="C613" s="662" t="s">
        <v>600</v>
      </c>
      <c r="D613" s="663" t="s">
        <v>2378</v>
      </c>
      <c r="E613" s="662" t="s">
        <v>6863</v>
      </c>
      <c r="F613" s="663" t="s">
        <v>6864</v>
      </c>
      <c r="G613" s="662" t="s">
        <v>4981</v>
      </c>
      <c r="H613" s="662" t="s">
        <v>4982</v>
      </c>
      <c r="I613" s="664">
        <v>1.54</v>
      </c>
      <c r="J613" s="664">
        <v>3</v>
      </c>
      <c r="K613" s="665">
        <v>4.62</v>
      </c>
    </row>
    <row r="614" spans="1:11" ht="14.4" customHeight="1" x14ac:dyDescent="0.3">
      <c r="A614" s="660" t="s">
        <v>577</v>
      </c>
      <c r="B614" s="661" t="s">
        <v>578</v>
      </c>
      <c r="C614" s="662" t="s">
        <v>600</v>
      </c>
      <c r="D614" s="663" t="s">
        <v>2378</v>
      </c>
      <c r="E614" s="662" t="s">
        <v>6863</v>
      </c>
      <c r="F614" s="663" t="s">
        <v>6864</v>
      </c>
      <c r="G614" s="662" t="s">
        <v>4983</v>
      </c>
      <c r="H614" s="662" t="s">
        <v>4984</v>
      </c>
      <c r="I614" s="664">
        <v>0.53</v>
      </c>
      <c r="J614" s="664">
        <v>10</v>
      </c>
      <c r="K614" s="665">
        <v>5.28</v>
      </c>
    </row>
    <row r="615" spans="1:11" ht="14.4" customHeight="1" x14ac:dyDescent="0.3">
      <c r="A615" s="660" t="s">
        <v>577</v>
      </c>
      <c r="B615" s="661" t="s">
        <v>578</v>
      </c>
      <c r="C615" s="662" t="s">
        <v>600</v>
      </c>
      <c r="D615" s="663" t="s">
        <v>2378</v>
      </c>
      <c r="E615" s="662" t="s">
        <v>6863</v>
      </c>
      <c r="F615" s="663" t="s">
        <v>6864</v>
      </c>
      <c r="G615" s="662" t="s">
        <v>4985</v>
      </c>
      <c r="H615" s="662" t="s">
        <v>4986</v>
      </c>
      <c r="I615" s="664">
        <v>2.98</v>
      </c>
      <c r="J615" s="664">
        <v>1</v>
      </c>
      <c r="K615" s="665">
        <v>2.98</v>
      </c>
    </row>
    <row r="616" spans="1:11" ht="14.4" customHeight="1" x14ac:dyDescent="0.3">
      <c r="A616" s="660" t="s">
        <v>577</v>
      </c>
      <c r="B616" s="661" t="s">
        <v>578</v>
      </c>
      <c r="C616" s="662" t="s">
        <v>600</v>
      </c>
      <c r="D616" s="663" t="s">
        <v>2378</v>
      </c>
      <c r="E616" s="662" t="s">
        <v>6863</v>
      </c>
      <c r="F616" s="663" t="s">
        <v>6864</v>
      </c>
      <c r="G616" s="662" t="s">
        <v>4987</v>
      </c>
      <c r="H616" s="662" t="s">
        <v>4988</v>
      </c>
      <c r="I616" s="664">
        <v>0.84</v>
      </c>
      <c r="J616" s="664">
        <v>1</v>
      </c>
      <c r="K616" s="665">
        <v>0.84</v>
      </c>
    </row>
    <row r="617" spans="1:11" ht="14.4" customHeight="1" x14ac:dyDescent="0.3">
      <c r="A617" s="660" t="s">
        <v>577</v>
      </c>
      <c r="B617" s="661" t="s">
        <v>578</v>
      </c>
      <c r="C617" s="662" t="s">
        <v>600</v>
      </c>
      <c r="D617" s="663" t="s">
        <v>2378</v>
      </c>
      <c r="E617" s="662" t="s">
        <v>6863</v>
      </c>
      <c r="F617" s="663" t="s">
        <v>6864</v>
      </c>
      <c r="G617" s="662" t="s">
        <v>4989</v>
      </c>
      <c r="H617" s="662" t="s">
        <v>4990</v>
      </c>
      <c r="I617" s="664">
        <v>2.72</v>
      </c>
      <c r="J617" s="664">
        <v>3</v>
      </c>
      <c r="K617" s="665">
        <v>8.17</v>
      </c>
    </row>
    <row r="618" spans="1:11" ht="14.4" customHeight="1" x14ac:dyDescent="0.3">
      <c r="A618" s="660" t="s">
        <v>577</v>
      </c>
      <c r="B618" s="661" t="s">
        <v>578</v>
      </c>
      <c r="C618" s="662" t="s">
        <v>600</v>
      </c>
      <c r="D618" s="663" t="s">
        <v>2378</v>
      </c>
      <c r="E618" s="662" t="s">
        <v>6863</v>
      </c>
      <c r="F618" s="663" t="s">
        <v>6864</v>
      </c>
      <c r="G618" s="662" t="s">
        <v>4989</v>
      </c>
      <c r="H618" s="662" t="s">
        <v>4991</v>
      </c>
      <c r="I618" s="664">
        <v>2.73</v>
      </c>
      <c r="J618" s="664">
        <v>1</v>
      </c>
      <c r="K618" s="665">
        <v>2.73</v>
      </c>
    </row>
    <row r="619" spans="1:11" ht="14.4" customHeight="1" x14ac:dyDescent="0.3">
      <c r="A619" s="660" t="s">
        <v>577</v>
      </c>
      <c r="B619" s="661" t="s">
        <v>578</v>
      </c>
      <c r="C619" s="662" t="s">
        <v>600</v>
      </c>
      <c r="D619" s="663" t="s">
        <v>2378</v>
      </c>
      <c r="E619" s="662" t="s">
        <v>6863</v>
      </c>
      <c r="F619" s="663" t="s">
        <v>6864</v>
      </c>
      <c r="G619" s="662" t="s">
        <v>4992</v>
      </c>
      <c r="H619" s="662" t="s">
        <v>4993</v>
      </c>
      <c r="I619" s="664">
        <v>2.5299999999999998</v>
      </c>
      <c r="J619" s="664">
        <v>2</v>
      </c>
      <c r="K619" s="665">
        <v>5.0599999999999996</v>
      </c>
    </row>
    <row r="620" spans="1:11" ht="14.4" customHeight="1" x14ac:dyDescent="0.3">
      <c r="A620" s="660" t="s">
        <v>577</v>
      </c>
      <c r="B620" s="661" t="s">
        <v>578</v>
      </c>
      <c r="C620" s="662" t="s">
        <v>600</v>
      </c>
      <c r="D620" s="663" t="s">
        <v>2378</v>
      </c>
      <c r="E620" s="662" t="s">
        <v>6863</v>
      </c>
      <c r="F620" s="663" t="s">
        <v>6864</v>
      </c>
      <c r="G620" s="662" t="s">
        <v>4994</v>
      </c>
      <c r="H620" s="662" t="s">
        <v>4995</v>
      </c>
      <c r="I620" s="664">
        <v>0.55000000000000004</v>
      </c>
      <c r="J620" s="664">
        <v>1</v>
      </c>
      <c r="K620" s="665">
        <v>0.55000000000000004</v>
      </c>
    </row>
    <row r="621" spans="1:11" ht="14.4" customHeight="1" x14ac:dyDescent="0.3">
      <c r="A621" s="660" t="s">
        <v>577</v>
      </c>
      <c r="B621" s="661" t="s">
        <v>578</v>
      </c>
      <c r="C621" s="662" t="s">
        <v>600</v>
      </c>
      <c r="D621" s="663" t="s">
        <v>2378</v>
      </c>
      <c r="E621" s="662" t="s">
        <v>6863</v>
      </c>
      <c r="F621" s="663" t="s">
        <v>6864</v>
      </c>
      <c r="G621" s="662" t="s">
        <v>4996</v>
      </c>
      <c r="H621" s="662" t="s">
        <v>4997</v>
      </c>
      <c r="I621" s="664">
        <v>3.03</v>
      </c>
      <c r="J621" s="664">
        <v>1</v>
      </c>
      <c r="K621" s="665">
        <v>3.03</v>
      </c>
    </row>
    <row r="622" spans="1:11" ht="14.4" customHeight="1" x14ac:dyDescent="0.3">
      <c r="A622" s="660" t="s">
        <v>577</v>
      </c>
      <c r="B622" s="661" t="s">
        <v>578</v>
      </c>
      <c r="C622" s="662" t="s">
        <v>600</v>
      </c>
      <c r="D622" s="663" t="s">
        <v>2378</v>
      </c>
      <c r="E622" s="662" t="s">
        <v>6863</v>
      </c>
      <c r="F622" s="663" t="s">
        <v>6864</v>
      </c>
      <c r="G622" s="662" t="s">
        <v>4998</v>
      </c>
      <c r="H622" s="662" t="s">
        <v>4999</v>
      </c>
      <c r="I622" s="664">
        <v>2.06</v>
      </c>
      <c r="J622" s="664">
        <v>1</v>
      </c>
      <c r="K622" s="665">
        <v>2.06</v>
      </c>
    </row>
    <row r="623" spans="1:11" ht="14.4" customHeight="1" x14ac:dyDescent="0.3">
      <c r="A623" s="660" t="s">
        <v>577</v>
      </c>
      <c r="B623" s="661" t="s">
        <v>578</v>
      </c>
      <c r="C623" s="662" t="s">
        <v>600</v>
      </c>
      <c r="D623" s="663" t="s">
        <v>2378</v>
      </c>
      <c r="E623" s="662" t="s">
        <v>6863</v>
      </c>
      <c r="F623" s="663" t="s">
        <v>6864</v>
      </c>
      <c r="G623" s="662" t="s">
        <v>5000</v>
      </c>
      <c r="H623" s="662" t="s">
        <v>5001</v>
      </c>
      <c r="I623" s="664">
        <v>0.97</v>
      </c>
      <c r="J623" s="664">
        <v>1</v>
      </c>
      <c r="K623" s="665">
        <v>0.97</v>
      </c>
    </row>
    <row r="624" spans="1:11" ht="14.4" customHeight="1" x14ac:dyDescent="0.3">
      <c r="A624" s="660" t="s">
        <v>577</v>
      </c>
      <c r="B624" s="661" t="s">
        <v>578</v>
      </c>
      <c r="C624" s="662" t="s">
        <v>600</v>
      </c>
      <c r="D624" s="663" t="s">
        <v>2378</v>
      </c>
      <c r="E624" s="662" t="s">
        <v>6863</v>
      </c>
      <c r="F624" s="663" t="s">
        <v>6864</v>
      </c>
      <c r="G624" s="662" t="s">
        <v>5002</v>
      </c>
      <c r="H624" s="662" t="s">
        <v>5003</v>
      </c>
      <c r="I624" s="664">
        <v>0.12</v>
      </c>
      <c r="J624" s="664">
        <v>5</v>
      </c>
      <c r="K624" s="665">
        <v>0.61</v>
      </c>
    </row>
    <row r="625" spans="1:11" ht="14.4" customHeight="1" x14ac:dyDescent="0.3">
      <c r="A625" s="660" t="s">
        <v>577</v>
      </c>
      <c r="B625" s="661" t="s">
        <v>578</v>
      </c>
      <c r="C625" s="662" t="s">
        <v>600</v>
      </c>
      <c r="D625" s="663" t="s">
        <v>2378</v>
      </c>
      <c r="E625" s="662" t="s">
        <v>6863</v>
      </c>
      <c r="F625" s="663" t="s">
        <v>6864</v>
      </c>
      <c r="G625" s="662" t="s">
        <v>5004</v>
      </c>
      <c r="H625" s="662" t="s">
        <v>5005</v>
      </c>
      <c r="I625" s="664">
        <v>3.27</v>
      </c>
      <c r="J625" s="664">
        <v>1</v>
      </c>
      <c r="K625" s="665">
        <v>3.27</v>
      </c>
    </row>
    <row r="626" spans="1:11" ht="14.4" customHeight="1" x14ac:dyDescent="0.3">
      <c r="A626" s="660" t="s">
        <v>577</v>
      </c>
      <c r="B626" s="661" t="s">
        <v>578</v>
      </c>
      <c r="C626" s="662" t="s">
        <v>600</v>
      </c>
      <c r="D626" s="663" t="s">
        <v>2378</v>
      </c>
      <c r="E626" s="662" t="s">
        <v>6863</v>
      </c>
      <c r="F626" s="663" t="s">
        <v>6864</v>
      </c>
      <c r="G626" s="662" t="s">
        <v>5006</v>
      </c>
      <c r="H626" s="662" t="s">
        <v>5007</v>
      </c>
      <c r="I626" s="664">
        <v>0.08</v>
      </c>
      <c r="J626" s="664">
        <v>10</v>
      </c>
      <c r="K626" s="665">
        <v>0.77</v>
      </c>
    </row>
    <row r="627" spans="1:11" ht="14.4" customHeight="1" x14ac:dyDescent="0.3">
      <c r="A627" s="660" t="s">
        <v>577</v>
      </c>
      <c r="B627" s="661" t="s">
        <v>578</v>
      </c>
      <c r="C627" s="662" t="s">
        <v>600</v>
      </c>
      <c r="D627" s="663" t="s">
        <v>2378</v>
      </c>
      <c r="E627" s="662" t="s">
        <v>6863</v>
      </c>
      <c r="F627" s="663" t="s">
        <v>6864</v>
      </c>
      <c r="G627" s="662" t="s">
        <v>5008</v>
      </c>
      <c r="H627" s="662" t="s">
        <v>5009</v>
      </c>
      <c r="I627" s="664">
        <v>7.3</v>
      </c>
      <c r="J627" s="664">
        <v>1</v>
      </c>
      <c r="K627" s="665">
        <v>7.3</v>
      </c>
    </row>
    <row r="628" spans="1:11" ht="14.4" customHeight="1" x14ac:dyDescent="0.3">
      <c r="A628" s="660" t="s">
        <v>577</v>
      </c>
      <c r="B628" s="661" t="s">
        <v>578</v>
      </c>
      <c r="C628" s="662" t="s">
        <v>600</v>
      </c>
      <c r="D628" s="663" t="s">
        <v>2378</v>
      </c>
      <c r="E628" s="662" t="s">
        <v>6863</v>
      </c>
      <c r="F628" s="663" t="s">
        <v>6864</v>
      </c>
      <c r="G628" s="662" t="s">
        <v>5010</v>
      </c>
      <c r="H628" s="662" t="s">
        <v>5011</v>
      </c>
      <c r="I628" s="664">
        <v>0.66</v>
      </c>
      <c r="J628" s="664">
        <v>1</v>
      </c>
      <c r="K628" s="665">
        <v>0.66</v>
      </c>
    </row>
    <row r="629" spans="1:11" ht="14.4" customHeight="1" x14ac:dyDescent="0.3">
      <c r="A629" s="660" t="s">
        <v>577</v>
      </c>
      <c r="B629" s="661" t="s">
        <v>578</v>
      </c>
      <c r="C629" s="662" t="s">
        <v>600</v>
      </c>
      <c r="D629" s="663" t="s">
        <v>2378</v>
      </c>
      <c r="E629" s="662" t="s">
        <v>6863</v>
      </c>
      <c r="F629" s="663" t="s">
        <v>6864</v>
      </c>
      <c r="G629" s="662" t="s">
        <v>5012</v>
      </c>
      <c r="H629" s="662" t="s">
        <v>5013</v>
      </c>
      <c r="I629" s="664">
        <v>3605.83</v>
      </c>
      <c r="J629" s="664">
        <v>6</v>
      </c>
      <c r="K629" s="665">
        <v>21635</v>
      </c>
    </row>
    <row r="630" spans="1:11" ht="14.4" customHeight="1" x14ac:dyDescent="0.3">
      <c r="A630" s="660" t="s">
        <v>577</v>
      </c>
      <c r="B630" s="661" t="s">
        <v>578</v>
      </c>
      <c r="C630" s="662" t="s">
        <v>600</v>
      </c>
      <c r="D630" s="663" t="s">
        <v>2378</v>
      </c>
      <c r="E630" s="662" t="s">
        <v>6863</v>
      </c>
      <c r="F630" s="663" t="s">
        <v>6864</v>
      </c>
      <c r="G630" s="662" t="s">
        <v>5014</v>
      </c>
      <c r="H630" s="662" t="s">
        <v>5015</v>
      </c>
      <c r="I630" s="664">
        <v>0.61</v>
      </c>
      <c r="J630" s="664">
        <v>1</v>
      </c>
      <c r="K630" s="665">
        <v>0.61</v>
      </c>
    </row>
    <row r="631" spans="1:11" ht="14.4" customHeight="1" x14ac:dyDescent="0.3">
      <c r="A631" s="660" t="s">
        <v>577</v>
      </c>
      <c r="B631" s="661" t="s">
        <v>578</v>
      </c>
      <c r="C631" s="662" t="s">
        <v>600</v>
      </c>
      <c r="D631" s="663" t="s">
        <v>2378</v>
      </c>
      <c r="E631" s="662" t="s">
        <v>6863</v>
      </c>
      <c r="F631" s="663" t="s">
        <v>6864</v>
      </c>
      <c r="G631" s="662" t="s">
        <v>5016</v>
      </c>
      <c r="H631" s="662" t="s">
        <v>5017</v>
      </c>
      <c r="I631" s="664">
        <v>3.03</v>
      </c>
      <c r="J631" s="664">
        <v>1</v>
      </c>
      <c r="K631" s="665">
        <v>3.03</v>
      </c>
    </row>
    <row r="632" spans="1:11" ht="14.4" customHeight="1" x14ac:dyDescent="0.3">
      <c r="A632" s="660" t="s">
        <v>577</v>
      </c>
      <c r="B632" s="661" t="s">
        <v>578</v>
      </c>
      <c r="C632" s="662" t="s">
        <v>600</v>
      </c>
      <c r="D632" s="663" t="s">
        <v>2378</v>
      </c>
      <c r="E632" s="662" t="s">
        <v>6863</v>
      </c>
      <c r="F632" s="663" t="s">
        <v>6864</v>
      </c>
      <c r="G632" s="662" t="s">
        <v>5018</v>
      </c>
      <c r="H632" s="662" t="s">
        <v>5019</v>
      </c>
      <c r="I632" s="664">
        <v>0.09</v>
      </c>
      <c r="J632" s="664">
        <v>10</v>
      </c>
      <c r="K632" s="665">
        <v>0.88</v>
      </c>
    </row>
    <row r="633" spans="1:11" ht="14.4" customHeight="1" x14ac:dyDescent="0.3">
      <c r="A633" s="660" t="s">
        <v>577</v>
      </c>
      <c r="B633" s="661" t="s">
        <v>578</v>
      </c>
      <c r="C633" s="662" t="s">
        <v>600</v>
      </c>
      <c r="D633" s="663" t="s">
        <v>2378</v>
      </c>
      <c r="E633" s="662" t="s">
        <v>6863</v>
      </c>
      <c r="F633" s="663" t="s">
        <v>6864</v>
      </c>
      <c r="G633" s="662" t="s">
        <v>5020</v>
      </c>
      <c r="H633" s="662" t="s">
        <v>5021</v>
      </c>
      <c r="I633" s="664">
        <v>0.92</v>
      </c>
      <c r="J633" s="664">
        <v>1</v>
      </c>
      <c r="K633" s="665">
        <v>0.92</v>
      </c>
    </row>
    <row r="634" spans="1:11" ht="14.4" customHeight="1" x14ac:dyDescent="0.3">
      <c r="A634" s="660" t="s">
        <v>577</v>
      </c>
      <c r="B634" s="661" t="s">
        <v>578</v>
      </c>
      <c r="C634" s="662" t="s">
        <v>600</v>
      </c>
      <c r="D634" s="663" t="s">
        <v>2378</v>
      </c>
      <c r="E634" s="662" t="s">
        <v>6863</v>
      </c>
      <c r="F634" s="663" t="s">
        <v>6864</v>
      </c>
      <c r="G634" s="662" t="s">
        <v>5022</v>
      </c>
      <c r="H634" s="662" t="s">
        <v>5023</v>
      </c>
      <c r="I634" s="664">
        <v>0.54</v>
      </c>
      <c r="J634" s="664">
        <v>1</v>
      </c>
      <c r="K634" s="665">
        <v>0.54</v>
      </c>
    </row>
    <row r="635" spans="1:11" ht="14.4" customHeight="1" x14ac:dyDescent="0.3">
      <c r="A635" s="660" t="s">
        <v>577</v>
      </c>
      <c r="B635" s="661" t="s">
        <v>578</v>
      </c>
      <c r="C635" s="662" t="s">
        <v>600</v>
      </c>
      <c r="D635" s="663" t="s">
        <v>2378</v>
      </c>
      <c r="E635" s="662" t="s">
        <v>6863</v>
      </c>
      <c r="F635" s="663" t="s">
        <v>6864</v>
      </c>
      <c r="G635" s="662" t="s">
        <v>5024</v>
      </c>
      <c r="H635" s="662" t="s">
        <v>5025</v>
      </c>
      <c r="I635" s="664">
        <v>0.12</v>
      </c>
      <c r="J635" s="664">
        <v>10</v>
      </c>
      <c r="K635" s="665">
        <v>1.21</v>
      </c>
    </row>
    <row r="636" spans="1:11" ht="14.4" customHeight="1" x14ac:dyDescent="0.3">
      <c r="A636" s="660" t="s">
        <v>577</v>
      </c>
      <c r="B636" s="661" t="s">
        <v>578</v>
      </c>
      <c r="C636" s="662" t="s">
        <v>600</v>
      </c>
      <c r="D636" s="663" t="s">
        <v>2378</v>
      </c>
      <c r="E636" s="662" t="s">
        <v>6863</v>
      </c>
      <c r="F636" s="663" t="s">
        <v>6864</v>
      </c>
      <c r="G636" s="662" t="s">
        <v>5026</v>
      </c>
      <c r="H636" s="662" t="s">
        <v>5027</v>
      </c>
      <c r="I636" s="664">
        <v>1361.25</v>
      </c>
      <c r="J636" s="664">
        <v>1</v>
      </c>
      <c r="K636" s="665">
        <v>1361.25</v>
      </c>
    </row>
    <row r="637" spans="1:11" ht="14.4" customHeight="1" x14ac:dyDescent="0.3">
      <c r="A637" s="660" t="s">
        <v>577</v>
      </c>
      <c r="B637" s="661" t="s">
        <v>578</v>
      </c>
      <c r="C637" s="662" t="s">
        <v>600</v>
      </c>
      <c r="D637" s="663" t="s">
        <v>2378</v>
      </c>
      <c r="E637" s="662" t="s">
        <v>6863</v>
      </c>
      <c r="F637" s="663" t="s">
        <v>6864</v>
      </c>
      <c r="G637" s="662" t="s">
        <v>5028</v>
      </c>
      <c r="H637" s="662" t="s">
        <v>5029</v>
      </c>
      <c r="I637" s="664">
        <v>0.41</v>
      </c>
      <c r="J637" s="664">
        <v>10</v>
      </c>
      <c r="K637" s="665">
        <v>4.07</v>
      </c>
    </row>
    <row r="638" spans="1:11" ht="14.4" customHeight="1" x14ac:dyDescent="0.3">
      <c r="A638" s="660" t="s">
        <v>577</v>
      </c>
      <c r="B638" s="661" t="s">
        <v>578</v>
      </c>
      <c r="C638" s="662" t="s">
        <v>600</v>
      </c>
      <c r="D638" s="663" t="s">
        <v>2378</v>
      </c>
      <c r="E638" s="662" t="s">
        <v>6863</v>
      </c>
      <c r="F638" s="663" t="s">
        <v>6864</v>
      </c>
      <c r="G638" s="662" t="s">
        <v>5030</v>
      </c>
      <c r="H638" s="662" t="s">
        <v>5031</v>
      </c>
      <c r="I638" s="664">
        <v>3884.7</v>
      </c>
      <c r="J638" s="664">
        <v>12</v>
      </c>
      <c r="K638" s="665">
        <v>46616.4</v>
      </c>
    </row>
    <row r="639" spans="1:11" ht="14.4" customHeight="1" x14ac:dyDescent="0.3">
      <c r="A639" s="660" t="s">
        <v>577</v>
      </c>
      <c r="B639" s="661" t="s">
        <v>578</v>
      </c>
      <c r="C639" s="662" t="s">
        <v>600</v>
      </c>
      <c r="D639" s="663" t="s">
        <v>2378</v>
      </c>
      <c r="E639" s="662" t="s">
        <v>6863</v>
      </c>
      <c r="F639" s="663" t="s">
        <v>6864</v>
      </c>
      <c r="G639" s="662" t="s">
        <v>5032</v>
      </c>
      <c r="H639" s="662" t="s">
        <v>5033</v>
      </c>
      <c r="I639" s="664">
        <v>0.25</v>
      </c>
      <c r="J639" s="664">
        <v>1</v>
      </c>
      <c r="K639" s="665">
        <v>0.25</v>
      </c>
    </row>
    <row r="640" spans="1:11" ht="14.4" customHeight="1" x14ac:dyDescent="0.3">
      <c r="A640" s="660" t="s">
        <v>577</v>
      </c>
      <c r="B640" s="661" t="s">
        <v>578</v>
      </c>
      <c r="C640" s="662" t="s">
        <v>600</v>
      </c>
      <c r="D640" s="663" t="s">
        <v>2378</v>
      </c>
      <c r="E640" s="662" t="s">
        <v>6863</v>
      </c>
      <c r="F640" s="663" t="s">
        <v>6864</v>
      </c>
      <c r="G640" s="662" t="s">
        <v>5034</v>
      </c>
      <c r="H640" s="662" t="s">
        <v>5035</v>
      </c>
      <c r="I640" s="664">
        <v>0.33</v>
      </c>
      <c r="J640" s="664">
        <v>1</v>
      </c>
      <c r="K640" s="665">
        <v>0.33</v>
      </c>
    </row>
    <row r="641" spans="1:11" ht="14.4" customHeight="1" x14ac:dyDescent="0.3">
      <c r="A641" s="660" t="s">
        <v>577</v>
      </c>
      <c r="B641" s="661" t="s">
        <v>578</v>
      </c>
      <c r="C641" s="662" t="s">
        <v>600</v>
      </c>
      <c r="D641" s="663" t="s">
        <v>2378</v>
      </c>
      <c r="E641" s="662" t="s">
        <v>6863</v>
      </c>
      <c r="F641" s="663" t="s">
        <v>6864</v>
      </c>
      <c r="G641" s="662" t="s">
        <v>5036</v>
      </c>
      <c r="H641" s="662" t="s">
        <v>5037</v>
      </c>
      <c r="I641" s="664">
        <v>0.28999999999999998</v>
      </c>
      <c r="J641" s="664">
        <v>1</v>
      </c>
      <c r="K641" s="665">
        <v>0.28999999999999998</v>
      </c>
    </row>
    <row r="642" spans="1:11" ht="14.4" customHeight="1" x14ac:dyDescent="0.3">
      <c r="A642" s="660" t="s">
        <v>577</v>
      </c>
      <c r="B642" s="661" t="s">
        <v>578</v>
      </c>
      <c r="C642" s="662" t="s">
        <v>600</v>
      </c>
      <c r="D642" s="663" t="s">
        <v>2378</v>
      </c>
      <c r="E642" s="662" t="s">
        <v>6863</v>
      </c>
      <c r="F642" s="663" t="s">
        <v>6864</v>
      </c>
      <c r="G642" s="662" t="s">
        <v>5038</v>
      </c>
      <c r="H642" s="662" t="s">
        <v>5039</v>
      </c>
      <c r="I642" s="664">
        <v>1.0900000000000001</v>
      </c>
      <c r="J642" s="664">
        <v>1</v>
      </c>
      <c r="K642" s="665">
        <v>1.0900000000000001</v>
      </c>
    </row>
    <row r="643" spans="1:11" ht="14.4" customHeight="1" x14ac:dyDescent="0.3">
      <c r="A643" s="660" t="s">
        <v>577</v>
      </c>
      <c r="B643" s="661" t="s">
        <v>578</v>
      </c>
      <c r="C643" s="662" t="s">
        <v>600</v>
      </c>
      <c r="D643" s="663" t="s">
        <v>2378</v>
      </c>
      <c r="E643" s="662" t="s">
        <v>6863</v>
      </c>
      <c r="F643" s="663" t="s">
        <v>6864</v>
      </c>
      <c r="G643" s="662" t="s">
        <v>5040</v>
      </c>
      <c r="H643" s="662" t="s">
        <v>5041</v>
      </c>
      <c r="I643" s="664">
        <v>0.18</v>
      </c>
      <c r="J643" s="664">
        <v>3</v>
      </c>
      <c r="K643" s="665">
        <v>0.54</v>
      </c>
    </row>
    <row r="644" spans="1:11" ht="14.4" customHeight="1" x14ac:dyDescent="0.3">
      <c r="A644" s="660" t="s">
        <v>577</v>
      </c>
      <c r="B644" s="661" t="s">
        <v>578</v>
      </c>
      <c r="C644" s="662" t="s">
        <v>600</v>
      </c>
      <c r="D644" s="663" t="s">
        <v>2378</v>
      </c>
      <c r="E644" s="662" t="s">
        <v>6863</v>
      </c>
      <c r="F644" s="663" t="s">
        <v>6864</v>
      </c>
      <c r="G644" s="662" t="s">
        <v>5042</v>
      </c>
      <c r="H644" s="662" t="s">
        <v>5043</v>
      </c>
      <c r="I644" s="664">
        <v>1.36</v>
      </c>
      <c r="J644" s="664">
        <v>4</v>
      </c>
      <c r="K644" s="665">
        <v>5.44</v>
      </c>
    </row>
    <row r="645" spans="1:11" ht="14.4" customHeight="1" x14ac:dyDescent="0.3">
      <c r="A645" s="660" t="s">
        <v>577</v>
      </c>
      <c r="B645" s="661" t="s">
        <v>578</v>
      </c>
      <c r="C645" s="662" t="s">
        <v>600</v>
      </c>
      <c r="D645" s="663" t="s">
        <v>2378</v>
      </c>
      <c r="E645" s="662" t="s">
        <v>6863</v>
      </c>
      <c r="F645" s="663" t="s">
        <v>6864</v>
      </c>
      <c r="G645" s="662" t="s">
        <v>5044</v>
      </c>
      <c r="H645" s="662" t="s">
        <v>5045</v>
      </c>
      <c r="I645" s="664">
        <v>1.1499999999999999</v>
      </c>
      <c r="J645" s="664">
        <v>3</v>
      </c>
      <c r="K645" s="665">
        <v>3.45</v>
      </c>
    </row>
    <row r="646" spans="1:11" ht="14.4" customHeight="1" x14ac:dyDescent="0.3">
      <c r="A646" s="660" t="s">
        <v>577</v>
      </c>
      <c r="B646" s="661" t="s">
        <v>578</v>
      </c>
      <c r="C646" s="662" t="s">
        <v>600</v>
      </c>
      <c r="D646" s="663" t="s">
        <v>2378</v>
      </c>
      <c r="E646" s="662" t="s">
        <v>6863</v>
      </c>
      <c r="F646" s="663" t="s">
        <v>6864</v>
      </c>
      <c r="G646" s="662" t="s">
        <v>5046</v>
      </c>
      <c r="H646" s="662" t="s">
        <v>5047</v>
      </c>
      <c r="I646" s="664">
        <v>0.98</v>
      </c>
      <c r="J646" s="664">
        <v>2</v>
      </c>
      <c r="K646" s="665">
        <v>1.96</v>
      </c>
    </row>
    <row r="647" spans="1:11" ht="14.4" customHeight="1" x14ac:dyDescent="0.3">
      <c r="A647" s="660" t="s">
        <v>577</v>
      </c>
      <c r="B647" s="661" t="s">
        <v>578</v>
      </c>
      <c r="C647" s="662" t="s">
        <v>600</v>
      </c>
      <c r="D647" s="663" t="s">
        <v>2378</v>
      </c>
      <c r="E647" s="662" t="s">
        <v>6863</v>
      </c>
      <c r="F647" s="663" t="s">
        <v>6864</v>
      </c>
      <c r="G647" s="662" t="s">
        <v>5048</v>
      </c>
      <c r="H647" s="662" t="s">
        <v>5049</v>
      </c>
      <c r="I647" s="664">
        <v>1.03</v>
      </c>
      <c r="J647" s="664">
        <v>1</v>
      </c>
      <c r="K647" s="665">
        <v>1.03</v>
      </c>
    </row>
    <row r="648" spans="1:11" ht="14.4" customHeight="1" x14ac:dyDescent="0.3">
      <c r="A648" s="660" t="s">
        <v>577</v>
      </c>
      <c r="B648" s="661" t="s">
        <v>578</v>
      </c>
      <c r="C648" s="662" t="s">
        <v>600</v>
      </c>
      <c r="D648" s="663" t="s">
        <v>2378</v>
      </c>
      <c r="E648" s="662" t="s">
        <v>6863</v>
      </c>
      <c r="F648" s="663" t="s">
        <v>6864</v>
      </c>
      <c r="G648" s="662" t="s">
        <v>5050</v>
      </c>
      <c r="H648" s="662" t="s">
        <v>5051</v>
      </c>
      <c r="I648" s="664">
        <v>0.92</v>
      </c>
      <c r="J648" s="664">
        <v>1</v>
      </c>
      <c r="K648" s="665">
        <v>0.92</v>
      </c>
    </row>
    <row r="649" spans="1:11" ht="14.4" customHeight="1" x14ac:dyDescent="0.3">
      <c r="A649" s="660" t="s">
        <v>577</v>
      </c>
      <c r="B649" s="661" t="s">
        <v>578</v>
      </c>
      <c r="C649" s="662" t="s">
        <v>600</v>
      </c>
      <c r="D649" s="663" t="s">
        <v>2378</v>
      </c>
      <c r="E649" s="662" t="s">
        <v>6863</v>
      </c>
      <c r="F649" s="663" t="s">
        <v>6864</v>
      </c>
      <c r="G649" s="662" t="s">
        <v>5052</v>
      </c>
      <c r="H649" s="662" t="s">
        <v>5053</v>
      </c>
      <c r="I649" s="664">
        <v>1.355</v>
      </c>
      <c r="J649" s="664">
        <v>4</v>
      </c>
      <c r="K649" s="665">
        <v>5.43</v>
      </c>
    </row>
    <row r="650" spans="1:11" ht="14.4" customHeight="1" x14ac:dyDescent="0.3">
      <c r="A650" s="660" t="s">
        <v>577</v>
      </c>
      <c r="B650" s="661" t="s">
        <v>578</v>
      </c>
      <c r="C650" s="662" t="s">
        <v>600</v>
      </c>
      <c r="D650" s="663" t="s">
        <v>2378</v>
      </c>
      <c r="E650" s="662" t="s">
        <v>6863</v>
      </c>
      <c r="F650" s="663" t="s">
        <v>6864</v>
      </c>
      <c r="G650" s="662" t="s">
        <v>5054</v>
      </c>
      <c r="H650" s="662" t="s">
        <v>5055</v>
      </c>
      <c r="I650" s="664">
        <v>2.665</v>
      </c>
      <c r="J650" s="664">
        <v>2</v>
      </c>
      <c r="K650" s="665">
        <v>5.33</v>
      </c>
    </row>
    <row r="651" spans="1:11" ht="14.4" customHeight="1" x14ac:dyDescent="0.3">
      <c r="A651" s="660" t="s">
        <v>577</v>
      </c>
      <c r="B651" s="661" t="s">
        <v>578</v>
      </c>
      <c r="C651" s="662" t="s">
        <v>600</v>
      </c>
      <c r="D651" s="663" t="s">
        <v>2378</v>
      </c>
      <c r="E651" s="662" t="s">
        <v>6863</v>
      </c>
      <c r="F651" s="663" t="s">
        <v>6864</v>
      </c>
      <c r="G651" s="662" t="s">
        <v>5056</v>
      </c>
      <c r="H651" s="662" t="s">
        <v>5057</v>
      </c>
      <c r="I651" s="664">
        <v>9.42</v>
      </c>
      <c r="J651" s="664">
        <v>1</v>
      </c>
      <c r="K651" s="665">
        <v>9.42</v>
      </c>
    </row>
    <row r="652" spans="1:11" ht="14.4" customHeight="1" x14ac:dyDescent="0.3">
      <c r="A652" s="660" t="s">
        <v>577</v>
      </c>
      <c r="B652" s="661" t="s">
        <v>578</v>
      </c>
      <c r="C652" s="662" t="s">
        <v>600</v>
      </c>
      <c r="D652" s="663" t="s">
        <v>2378</v>
      </c>
      <c r="E652" s="662" t="s">
        <v>6863</v>
      </c>
      <c r="F652" s="663" t="s">
        <v>6864</v>
      </c>
      <c r="G652" s="662" t="s">
        <v>5058</v>
      </c>
      <c r="H652" s="662" t="s">
        <v>5059</v>
      </c>
      <c r="I652" s="664">
        <v>0.18</v>
      </c>
      <c r="J652" s="664">
        <v>3</v>
      </c>
      <c r="K652" s="665">
        <v>0.54</v>
      </c>
    </row>
    <row r="653" spans="1:11" ht="14.4" customHeight="1" x14ac:dyDescent="0.3">
      <c r="A653" s="660" t="s">
        <v>577</v>
      </c>
      <c r="B653" s="661" t="s">
        <v>578</v>
      </c>
      <c r="C653" s="662" t="s">
        <v>600</v>
      </c>
      <c r="D653" s="663" t="s">
        <v>2378</v>
      </c>
      <c r="E653" s="662" t="s">
        <v>6863</v>
      </c>
      <c r="F653" s="663" t="s">
        <v>6864</v>
      </c>
      <c r="G653" s="662" t="s">
        <v>5060</v>
      </c>
      <c r="H653" s="662" t="s">
        <v>5061</v>
      </c>
      <c r="I653" s="664">
        <v>0.17</v>
      </c>
      <c r="J653" s="664">
        <v>1</v>
      </c>
      <c r="K653" s="665">
        <v>0.17</v>
      </c>
    </row>
    <row r="654" spans="1:11" ht="14.4" customHeight="1" x14ac:dyDescent="0.3">
      <c r="A654" s="660" t="s">
        <v>577</v>
      </c>
      <c r="B654" s="661" t="s">
        <v>578</v>
      </c>
      <c r="C654" s="662" t="s">
        <v>600</v>
      </c>
      <c r="D654" s="663" t="s">
        <v>2378</v>
      </c>
      <c r="E654" s="662" t="s">
        <v>6863</v>
      </c>
      <c r="F654" s="663" t="s">
        <v>6864</v>
      </c>
      <c r="G654" s="662" t="s">
        <v>5062</v>
      </c>
      <c r="H654" s="662" t="s">
        <v>5063</v>
      </c>
      <c r="I654" s="664">
        <v>0.4</v>
      </c>
      <c r="J654" s="664">
        <v>1</v>
      </c>
      <c r="K654" s="665">
        <v>0.4</v>
      </c>
    </row>
    <row r="655" spans="1:11" ht="14.4" customHeight="1" x14ac:dyDescent="0.3">
      <c r="A655" s="660" t="s">
        <v>577</v>
      </c>
      <c r="B655" s="661" t="s">
        <v>578</v>
      </c>
      <c r="C655" s="662" t="s">
        <v>600</v>
      </c>
      <c r="D655" s="663" t="s">
        <v>2378</v>
      </c>
      <c r="E655" s="662" t="s">
        <v>6863</v>
      </c>
      <c r="F655" s="663" t="s">
        <v>6864</v>
      </c>
      <c r="G655" s="662" t="s">
        <v>5064</v>
      </c>
      <c r="H655" s="662" t="s">
        <v>5065</v>
      </c>
      <c r="I655" s="664">
        <v>7.01</v>
      </c>
      <c r="J655" s="664">
        <v>2</v>
      </c>
      <c r="K655" s="665">
        <v>14.02</v>
      </c>
    </row>
    <row r="656" spans="1:11" ht="14.4" customHeight="1" x14ac:dyDescent="0.3">
      <c r="A656" s="660" t="s">
        <v>577</v>
      </c>
      <c r="B656" s="661" t="s">
        <v>578</v>
      </c>
      <c r="C656" s="662" t="s">
        <v>600</v>
      </c>
      <c r="D656" s="663" t="s">
        <v>2378</v>
      </c>
      <c r="E656" s="662" t="s">
        <v>6863</v>
      </c>
      <c r="F656" s="663" t="s">
        <v>6864</v>
      </c>
      <c r="G656" s="662" t="s">
        <v>5066</v>
      </c>
      <c r="H656" s="662" t="s">
        <v>5067</v>
      </c>
      <c r="I656" s="664">
        <v>458.71</v>
      </c>
      <c r="J656" s="664">
        <v>10</v>
      </c>
      <c r="K656" s="665">
        <v>4587.1099999999997</v>
      </c>
    </row>
    <row r="657" spans="1:11" ht="14.4" customHeight="1" x14ac:dyDescent="0.3">
      <c r="A657" s="660" t="s">
        <v>577</v>
      </c>
      <c r="B657" s="661" t="s">
        <v>578</v>
      </c>
      <c r="C657" s="662" t="s">
        <v>600</v>
      </c>
      <c r="D657" s="663" t="s">
        <v>2378</v>
      </c>
      <c r="E657" s="662" t="s">
        <v>6863</v>
      </c>
      <c r="F657" s="663" t="s">
        <v>6864</v>
      </c>
      <c r="G657" s="662" t="s">
        <v>5068</v>
      </c>
      <c r="H657" s="662" t="s">
        <v>5069</v>
      </c>
      <c r="I657" s="664">
        <v>0.15</v>
      </c>
      <c r="J657" s="664">
        <v>1</v>
      </c>
      <c r="K657" s="665">
        <v>0.15</v>
      </c>
    </row>
    <row r="658" spans="1:11" ht="14.4" customHeight="1" x14ac:dyDescent="0.3">
      <c r="A658" s="660" t="s">
        <v>577</v>
      </c>
      <c r="B658" s="661" t="s">
        <v>578</v>
      </c>
      <c r="C658" s="662" t="s">
        <v>600</v>
      </c>
      <c r="D658" s="663" t="s">
        <v>2378</v>
      </c>
      <c r="E658" s="662" t="s">
        <v>6863</v>
      </c>
      <c r="F658" s="663" t="s">
        <v>6864</v>
      </c>
      <c r="G658" s="662" t="s">
        <v>5070</v>
      </c>
      <c r="H658" s="662" t="s">
        <v>5071</v>
      </c>
      <c r="I658" s="664">
        <v>120.33</v>
      </c>
      <c r="J658" s="664">
        <v>3</v>
      </c>
      <c r="K658" s="665">
        <v>361</v>
      </c>
    </row>
    <row r="659" spans="1:11" ht="14.4" customHeight="1" x14ac:dyDescent="0.3">
      <c r="A659" s="660" t="s">
        <v>577</v>
      </c>
      <c r="B659" s="661" t="s">
        <v>578</v>
      </c>
      <c r="C659" s="662" t="s">
        <v>600</v>
      </c>
      <c r="D659" s="663" t="s">
        <v>2378</v>
      </c>
      <c r="E659" s="662" t="s">
        <v>6863</v>
      </c>
      <c r="F659" s="663" t="s">
        <v>6864</v>
      </c>
      <c r="G659" s="662" t="s">
        <v>5072</v>
      </c>
      <c r="H659" s="662" t="s">
        <v>5073</v>
      </c>
      <c r="I659" s="664">
        <v>69.63</v>
      </c>
      <c r="J659" s="664">
        <v>24</v>
      </c>
      <c r="K659" s="665">
        <v>1671.11</v>
      </c>
    </row>
    <row r="660" spans="1:11" ht="14.4" customHeight="1" x14ac:dyDescent="0.3">
      <c r="A660" s="660" t="s">
        <v>577</v>
      </c>
      <c r="B660" s="661" t="s">
        <v>578</v>
      </c>
      <c r="C660" s="662" t="s">
        <v>600</v>
      </c>
      <c r="D660" s="663" t="s">
        <v>2378</v>
      </c>
      <c r="E660" s="662" t="s">
        <v>6863</v>
      </c>
      <c r="F660" s="663" t="s">
        <v>6864</v>
      </c>
      <c r="G660" s="662" t="s">
        <v>5074</v>
      </c>
      <c r="H660" s="662" t="s">
        <v>5075</v>
      </c>
      <c r="I660" s="664">
        <v>1229.72</v>
      </c>
      <c r="J660" s="664">
        <v>2</v>
      </c>
      <c r="K660" s="665">
        <v>2459.4499999999998</v>
      </c>
    </row>
    <row r="661" spans="1:11" ht="14.4" customHeight="1" x14ac:dyDescent="0.3">
      <c r="A661" s="660" t="s">
        <v>577</v>
      </c>
      <c r="B661" s="661" t="s">
        <v>578</v>
      </c>
      <c r="C661" s="662" t="s">
        <v>600</v>
      </c>
      <c r="D661" s="663" t="s">
        <v>2378</v>
      </c>
      <c r="E661" s="662" t="s">
        <v>6863</v>
      </c>
      <c r="F661" s="663" t="s">
        <v>6864</v>
      </c>
      <c r="G661" s="662" t="s">
        <v>5076</v>
      </c>
      <c r="H661" s="662" t="s">
        <v>5077</v>
      </c>
      <c r="I661" s="664">
        <v>3605.83</v>
      </c>
      <c r="J661" s="664">
        <v>6</v>
      </c>
      <c r="K661" s="665">
        <v>21635</v>
      </c>
    </row>
    <row r="662" spans="1:11" ht="14.4" customHeight="1" x14ac:dyDescent="0.3">
      <c r="A662" s="660" t="s">
        <v>577</v>
      </c>
      <c r="B662" s="661" t="s">
        <v>578</v>
      </c>
      <c r="C662" s="662" t="s">
        <v>600</v>
      </c>
      <c r="D662" s="663" t="s">
        <v>2378</v>
      </c>
      <c r="E662" s="662" t="s">
        <v>6863</v>
      </c>
      <c r="F662" s="663" t="s">
        <v>6864</v>
      </c>
      <c r="G662" s="662" t="s">
        <v>5078</v>
      </c>
      <c r="H662" s="662" t="s">
        <v>5079</v>
      </c>
      <c r="I662" s="664">
        <v>665.5</v>
      </c>
      <c r="J662" s="664">
        <v>10</v>
      </c>
      <c r="K662" s="665">
        <v>6655</v>
      </c>
    </row>
    <row r="663" spans="1:11" ht="14.4" customHeight="1" x14ac:dyDescent="0.3">
      <c r="A663" s="660" t="s">
        <v>577</v>
      </c>
      <c r="B663" s="661" t="s">
        <v>578</v>
      </c>
      <c r="C663" s="662" t="s">
        <v>600</v>
      </c>
      <c r="D663" s="663" t="s">
        <v>2378</v>
      </c>
      <c r="E663" s="662" t="s">
        <v>6863</v>
      </c>
      <c r="F663" s="663" t="s">
        <v>6864</v>
      </c>
      <c r="G663" s="662" t="s">
        <v>5080</v>
      </c>
      <c r="H663" s="662" t="s">
        <v>5081</v>
      </c>
      <c r="I663" s="664">
        <v>1180.1099999999999</v>
      </c>
      <c r="J663" s="664">
        <v>1</v>
      </c>
      <c r="K663" s="665">
        <v>1180.1099999999999</v>
      </c>
    </row>
    <row r="664" spans="1:11" ht="14.4" customHeight="1" x14ac:dyDescent="0.3">
      <c r="A664" s="660" t="s">
        <v>577</v>
      </c>
      <c r="B664" s="661" t="s">
        <v>578</v>
      </c>
      <c r="C664" s="662" t="s">
        <v>600</v>
      </c>
      <c r="D664" s="663" t="s">
        <v>2378</v>
      </c>
      <c r="E664" s="662" t="s">
        <v>6863</v>
      </c>
      <c r="F664" s="663" t="s">
        <v>6864</v>
      </c>
      <c r="G664" s="662" t="s">
        <v>5082</v>
      </c>
      <c r="H664" s="662" t="s">
        <v>5083</v>
      </c>
      <c r="I664" s="664">
        <v>943.8</v>
      </c>
      <c r="J664" s="664">
        <v>4</v>
      </c>
      <c r="K664" s="665">
        <v>3775.2</v>
      </c>
    </row>
    <row r="665" spans="1:11" ht="14.4" customHeight="1" x14ac:dyDescent="0.3">
      <c r="A665" s="660" t="s">
        <v>577</v>
      </c>
      <c r="B665" s="661" t="s">
        <v>578</v>
      </c>
      <c r="C665" s="662" t="s">
        <v>600</v>
      </c>
      <c r="D665" s="663" t="s">
        <v>2378</v>
      </c>
      <c r="E665" s="662" t="s">
        <v>6863</v>
      </c>
      <c r="F665" s="663" t="s">
        <v>6864</v>
      </c>
      <c r="G665" s="662" t="s">
        <v>5084</v>
      </c>
      <c r="H665" s="662" t="s">
        <v>5085</v>
      </c>
      <c r="I665" s="664">
        <v>1649.71</v>
      </c>
      <c r="J665" s="664">
        <v>4</v>
      </c>
      <c r="K665" s="665">
        <v>6598.86</v>
      </c>
    </row>
    <row r="666" spans="1:11" ht="14.4" customHeight="1" x14ac:dyDescent="0.3">
      <c r="A666" s="660" t="s">
        <v>577</v>
      </c>
      <c r="B666" s="661" t="s">
        <v>578</v>
      </c>
      <c r="C666" s="662" t="s">
        <v>600</v>
      </c>
      <c r="D666" s="663" t="s">
        <v>2378</v>
      </c>
      <c r="E666" s="662" t="s">
        <v>6863</v>
      </c>
      <c r="F666" s="663" t="s">
        <v>6864</v>
      </c>
      <c r="G666" s="662" t="s">
        <v>5086</v>
      </c>
      <c r="H666" s="662" t="s">
        <v>5087</v>
      </c>
      <c r="I666" s="664">
        <v>5.84</v>
      </c>
      <c r="J666" s="664">
        <v>1</v>
      </c>
      <c r="K666" s="665">
        <v>5.84</v>
      </c>
    </row>
    <row r="667" spans="1:11" ht="14.4" customHeight="1" x14ac:dyDescent="0.3">
      <c r="A667" s="660" t="s">
        <v>577</v>
      </c>
      <c r="B667" s="661" t="s">
        <v>578</v>
      </c>
      <c r="C667" s="662" t="s">
        <v>600</v>
      </c>
      <c r="D667" s="663" t="s">
        <v>2378</v>
      </c>
      <c r="E667" s="662" t="s">
        <v>6863</v>
      </c>
      <c r="F667" s="663" t="s">
        <v>6864</v>
      </c>
      <c r="G667" s="662" t="s">
        <v>5088</v>
      </c>
      <c r="H667" s="662" t="s">
        <v>5089</v>
      </c>
      <c r="I667" s="664">
        <v>2.67</v>
      </c>
      <c r="J667" s="664">
        <v>1</v>
      </c>
      <c r="K667" s="665">
        <v>2.67</v>
      </c>
    </row>
    <row r="668" spans="1:11" ht="14.4" customHeight="1" x14ac:dyDescent="0.3">
      <c r="A668" s="660" t="s">
        <v>577</v>
      </c>
      <c r="B668" s="661" t="s">
        <v>578</v>
      </c>
      <c r="C668" s="662" t="s">
        <v>600</v>
      </c>
      <c r="D668" s="663" t="s">
        <v>2378</v>
      </c>
      <c r="E668" s="662" t="s">
        <v>6863</v>
      </c>
      <c r="F668" s="663" t="s">
        <v>6864</v>
      </c>
      <c r="G668" s="662" t="s">
        <v>5090</v>
      </c>
      <c r="H668" s="662" t="s">
        <v>5091</v>
      </c>
      <c r="I668" s="664">
        <v>2</v>
      </c>
      <c r="J668" s="664">
        <v>1</v>
      </c>
      <c r="K668" s="665">
        <v>2</v>
      </c>
    </row>
    <row r="669" spans="1:11" ht="14.4" customHeight="1" x14ac:dyDescent="0.3">
      <c r="A669" s="660" t="s">
        <v>577</v>
      </c>
      <c r="B669" s="661" t="s">
        <v>578</v>
      </c>
      <c r="C669" s="662" t="s">
        <v>600</v>
      </c>
      <c r="D669" s="663" t="s">
        <v>2378</v>
      </c>
      <c r="E669" s="662" t="s">
        <v>6863</v>
      </c>
      <c r="F669" s="663" t="s">
        <v>6864</v>
      </c>
      <c r="G669" s="662" t="s">
        <v>5092</v>
      </c>
      <c r="H669" s="662" t="s">
        <v>5093</v>
      </c>
      <c r="I669" s="664">
        <v>1.36</v>
      </c>
      <c r="J669" s="664">
        <v>2</v>
      </c>
      <c r="K669" s="665">
        <v>2.72</v>
      </c>
    </row>
    <row r="670" spans="1:11" ht="14.4" customHeight="1" x14ac:dyDescent="0.3">
      <c r="A670" s="660" t="s">
        <v>577</v>
      </c>
      <c r="B670" s="661" t="s">
        <v>578</v>
      </c>
      <c r="C670" s="662" t="s">
        <v>600</v>
      </c>
      <c r="D670" s="663" t="s">
        <v>2378</v>
      </c>
      <c r="E670" s="662" t="s">
        <v>6863</v>
      </c>
      <c r="F670" s="663" t="s">
        <v>6864</v>
      </c>
      <c r="G670" s="662" t="s">
        <v>5094</v>
      </c>
      <c r="H670" s="662" t="s">
        <v>5095</v>
      </c>
      <c r="I670" s="664">
        <v>2</v>
      </c>
      <c r="J670" s="664">
        <v>1</v>
      </c>
      <c r="K670" s="665">
        <v>2</v>
      </c>
    </row>
    <row r="671" spans="1:11" ht="14.4" customHeight="1" x14ac:dyDescent="0.3">
      <c r="A671" s="660" t="s">
        <v>577</v>
      </c>
      <c r="B671" s="661" t="s">
        <v>578</v>
      </c>
      <c r="C671" s="662" t="s">
        <v>600</v>
      </c>
      <c r="D671" s="663" t="s">
        <v>2378</v>
      </c>
      <c r="E671" s="662" t="s">
        <v>6863</v>
      </c>
      <c r="F671" s="663" t="s">
        <v>6864</v>
      </c>
      <c r="G671" s="662" t="s">
        <v>5096</v>
      </c>
      <c r="H671" s="662" t="s">
        <v>5097</v>
      </c>
      <c r="I671" s="664">
        <v>2</v>
      </c>
      <c r="J671" s="664">
        <v>1</v>
      </c>
      <c r="K671" s="665">
        <v>2</v>
      </c>
    </row>
    <row r="672" spans="1:11" ht="14.4" customHeight="1" x14ac:dyDescent="0.3">
      <c r="A672" s="660" t="s">
        <v>577</v>
      </c>
      <c r="B672" s="661" t="s">
        <v>578</v>
      </c>
      <c r="C672" s="662" t="s">
        <v>600</v>
      </c>
      <c r="D672" s="663" t="s">
        <v>2378</v>
      </c>
      <c r="E672" s="662" t="s">
        <v>6863</v>
      </c>
      <c r="F672" s="663" t="s">
        <v>6864</v>
      </c>
      <c r="G672" s="662" t="s">
        <v>5098</v>
      </c>
      <c r="H672" s="662" t="s">
        <v>5099</v>
      </c>
      <c r="I672" s="664">
        <v>1.94</v>
      </c>
      <c r="J672" s="664">
        <v>1</v>
      </c>
      <c r="K672" s="665">
        <v>1.94</v>
      </c>
    </row>
    <row r="673" spans="1:11" ht="14.4" customHeight="1" x14ac:dyDescent="0.3">
      <c r="A673" s="660" t="s">
        <v>577</v>
      </c>
      <c r="B673" s="661" t="s">
        <v>578</v>
      </c>
      <c r="C673" s="662" t="s">
        <v>600</v>
      </c>
      <c r="D673" s="663" t="s">
        <v>2378</v>
      </c>
      <c r="E673" s="662" t="s">
        <v>6863</v>
      </c>
      <c r="F673" s="663" t="s">
        <v>6864</v>
      </c>
      <c r="G673" s="662" t="s">
        <v>5100</v>
      </c>
      <c r="H673" s="662" t="s">
        <v>5101</v>
      </c>
      <c r="I673" s="664">
        <v>2.04</v>
      </c>
      <c r="J673" s="664">
        <v>1</v>
      </c>
      <c r="K673" s="665">
        <v>2.04</v>
      </c>
    </row>
    <row r="674" spans="1:11" ht="14.4" customHeight="1" x14ac:dyDescent="0.3">
      <c r="A674" s="660" t="s">
        <v>577</v>
      </c>
      <c r="B674" s="661" t="s">
        <v>578</v>
      </c>
      <c r="C674" s="662" t="s">
        <v>600</v>
      </c>
      <c r="D674" s="663" t="s">
        <v>2378</v>
      </c>
      <c r="E674" s="662" t="s">
        <v>6863</v>
      </c>
      <c r="F674" s="663" t="s">
        <v>6864</v>
      </c>
      <c r="G674" s="662" t="s">
        <v>5102</v>
      </c>
      <c r="H674" s="662" t="s">
        <v>5103</v>
      </c>
      <c r="I674" s="664">
        <v>1.94</v>
      </c>
      <c r="J674" s="664">
        <v>1</v>
      </c>
      <c r="K674" s="665">
        <v>1.94</v>
      </c>
    </row>
    <row r="675" spans="1:11" ht="14.4" customHeight="1" x14ac:dyDescent="0.3">
      <c r="A675" s="660" t="s">
        <v>577</v>
      </c>
      <c r="B675" s="661" t="s">
        <v>578</v>
      </c>
      <c r="C675" s="662" t="s">
        <v>600</v>
      </c>
      <c r="D675" s="663" t="s">
        <v>2378</v>
      </c>
      <c r="E675" s="662" t="s">
        <v>6863</v>
      </c>
      <c r="F675" s="663" t="s">
        <v>6864</v>
      </c>
      <c r="G675" s="662" t="s">
        <v>5104</v>
      </c>
      <c r="H675" s="662" t="s">
        <v>5105</v>
      </c>
      <c r="I675" s="664">
        <v>0.28999999999999998</v>
      </c>
      <c r="J675" s="664">
        <v>1</v>
      </c>
      <c r="K675" s="665">
        <v>0.28999999999999998</v>
      </c>
    </row>
    <row r="676" spans="1:11" ht="14.4" customHeight="1" x14ac:dyDescent="0.3">
      <c r="A676" s="660" t="s">
        <v>577</v>
      </c>
      <c r="B676" s="661" t="s">
        <v>578</v>
      </c>
      <c r="C676" s="662" t="s">
        <v>600</v>
      </c>
      <c r="D676" s="663" t="s">
        <v>2378</v>
      </c>
      <c r="E676" s="662" t="s">
        <v>6863</v>
      </c>
      <c r="F676" s="663" t="s">
        <v>6864</v>
      </c>
      <c r="G676" s="662" t="s">
        <v>5106</v>
      </c>
      <c r="H676" s="662" t="s">
        <v>5107</v>
      </c>
      <c r="I676" s="664">
        <v>1.36</v>
      </c>
      <c r="J676" s="664">
        <v>1</v>
      </c>
      <c r="K676" s="665">
        <v>1.36</v>
      </c>
    </row>
    <row r="677" spans="1:11" ht="14.4" customHeight="1" x14ac:dyDescent="0.3">
      <c r="A677" s="660" t="s">
        <v>577</v>
      </c>
      <c r="B677" s="661" t="s">
        <v>578</v>
      </c>
      <c r="C677" s="662" t="s">
        <v>600</v>
      </c>
      <c r="D677" s="663" t="s">
        <v>2378</v>
      </c>
      <c r="E677" s="662" t="s">
        <v>6863</v>
      </c>
      <c r="F677" s="663" t="s">
        <v>6864</v>
      </c>
      <c r="G677" s="662" t="s">
        <v>5108</v>
      </c>
      <c r="H677" s="662" t="s">
        <v>5109</v>
      </c>
      <c r="I677" s="664">
        <v>1217.1400000000001</v>
      </c>
      <c r="J677" s="664">
        <v>2</v>
      </c>
      <c r="K677" s="665">
        <v>2434.2800000000002</v>
      </c>
    </row>
    <row r="678" spans="1:11" ht="14.4" customHeight="1" x14ac:dyDescent="0.3">
      <c r="A678" s="660" t="s">
        <v>577</v>
      </c>
      <c r="B678" s="661" t="s">
        <v>578</v>
      </c>
      <c r="C678" s="662" t="s">
        <v>600</v>
      </c>
      <c r="D678" s="663" t="s">
        <v>2378</v>
      </c>
      <c r="E678" s="662" t="s">
        <v>6863</v>
      </c>
      <c r="F678" s="663" t="s">
        <v>6864</v>
      </c>
      <c r="G678" s="662" t="s">
        <v>5110</v>
      </c>
      <c r="H678" s="662" t="s">
        <v>5111</v>
      </c>
      <c r="I678" s="664">
        <v>1.36</v>
      </c>
      <c r="J678" s="664">
        <v>1</v>
      </c>
      <c r="K678" s="665">
        <v>1.36</v>
      </c>
    </row>
    <row r="679" spans="1:11" ht="14.4" customHeight="1" x14ac:dyDescent="0.3">
      <c r="A679" s="660" t="s">
        <v>577</v>
      </c>
      <c r="B679" s="661" t="s">
        <v>578</v>
      </c>
      <c r="C679" s="662" t="s">
        <v>600</v>
      </c>
      <c r="D679" s="663" t="s">
        <v>2378</v>
      </c>
      <c r="E679" s="662" t="s">
        <v>6863</v>
      </c>
      <c r="F679" s="663" t="s">
        <v>6864</v>
      </c>
      <c r="G679" s="662" t="s">
        <v>5112</v>
      </c>
      <c r="H679" s="662" t="s">
        <v>5113</v>
      </c>
      <c r="I679" s="664">
        <v>3.03</v>
      </c>
      <c r="J679" s="664">
        <v>1</v>
      </c>
      <c r="K679" s="665">
        <v>3.03</v>
      </c>
    </row>
    <row r="680" spans="1:11" ht="14.4" customHeight="1" x14ac:dyDescent="0.3">
      <c r="A680" s="660" t="s">
        <v>577</v>
      </c>
      <c r="B680" s="661" t="s">
        <v>578</v>
      </c>
      <c r="C680" s="662" t="s">
        <v>600</v>
      </c>
      <c r="D680" s="663" t="s">
        <v>2378</v>
      </c>
      <c r="E680" s="662" t="s">
        <v>6863</v>
      </c>
      <c r="F680" s="663" t="s">
        <v>6864</v>
      </c>
      <c r="G680" s="662" t="s">
        <v>5114</v>
      </c>
      <c r="H680" s="662" t="s">
        <v>5115</v>
      </c>
      <c r="I680" s="664">
        <v>0.28999999999999998</v>
      </c>
      <c r="J680" s="664">
        <v>1</v>
      </c>
      <c r="K680" s="665">
        <v>0.28999999999999998</v>
      </c>
    </row>
    <row r="681" spans="1:11" ht="14.4" customHeight="1" x14ac:dyDescent="0.3">
      <c r="A681" s="660" t="s">
        <v>577</v>
      </c>
      <c r="B681" s="661" t="s">
        <v>578</v>
      </c>
      <c r="C681" s="662" t="s">
        <v>600</v>
      </c>
      <c r="D681" s="663" t="s">
        <v>2378</v>
      </c>
      <c r="E681" s="662" t="s">
        <v>6863</v>
      </c>
      <c r="F681" s="663" t="s">
        <v>6864</v>
      </c>
      <c r="G681" s="662" t="s">
        <v>5116</v>
      </c>
      <c r="H681" s="662" t="s">
        <v>5117</v>
      </c>
      <c r="I681" s="664">
        <v>2.34</v>
      </c>
      <c r="J681" s="664">
        <v>1</v>
      </c>
      <c r="K681" s="665">
        <v>2.34</v>
      </c>
    </row>
    <row r="682" spans="1:11" ht="14.4" customHeight="1" x14ac:dyDescent="0.3">
      <c r="A682" s="660" t="s">
        <v>577</v>
      </c>
      <c r="B682" s="661" t="s">
        <v>578</v>
      </c>
      <c r="C682" s="662" t="s">
        <v>600</v>
      </c>
      <c r="D682" s="663" t="s">
        <v>2378</v>
      </c>
      <c r="E682" s="662" t="s">
        <v>6863</v>
      </c>
      <c r="F682" s="663" t="s">
        <v>6864</v>
      </c>
      <c r="G682" s="662" t="s">
        <v>5118</v>
      </c>
      <c r="H682" s="662" t="s">
        <v>5119</v>
      </c>
      <c r="I682" s="664">
        <v>0.97</v>
      </c>
      <c r="J682" s="664">
        <v>1</v>
      </c>
      <c r="K682" s="665">
        <v>0.97</v>
      </c>
    </row>
    <row r="683" spans="1:11" ht="14.4" customHeight="1" x14ac:dyDescent="0.3">
      <c r="A683" s="660" t="s">
        <v>577</v>
      </c>
      <c r="B683" s="661" t="s">
        <v>578</v>
      </c>
      <c r="C683" s="662" t="s">
        <v>600</v>
      </c>
      <c r="D683" s="663" t="s">
        <v>2378</v>
      </c>
      <c r="E683" s="662" t="s">
        <v>6863</v>
      </c>
      <c r="F683" s="663" t="s">
        <v>6864</v>
      </c>
      <c r="G683" s="662" t="s">
        <v>5120</v>
      </c>
      <c r="H683" s="662" t="s">
        <v>5121</v>
      </c>
      <c r="I683" s="664">
        <v>0.31</v>
      </c>
      <c r="J683" s="664">
        <v>1</v>
      </c>
      <c r="K683" s="665">
        <v>0.31</v>
      </c>
    </row>
    <row r="684" spans="1:11" ht="14.4" customHeight="1" x14ac:dyDescent="0.3">
      <c r="A684" s="660" t="s">
        <v>577</v>
      </c>
      <c r="B684" s="661" t="s">
        <v>578</v>
      </c>
      <c r="C684" s="662" t="s">
        <v>600</v>
      </c>
      <c r="D684" s="663" t="s">
        <v>2378</v>
      </c>
      <c r="E684" s="662" t="s">
        <v>6863</v>
      </c>
      <c r="F684" s="663" t="s">
        <v>6864</v>
      </c>
      <c r="G684" s="662" t="s">
        <v>5122</v>
      </c>
      <c r="H684" s="662" t="s">
        <v>5123</v>
      </c>
      <c r="I684" s="664">
        <v>2.34</v>
      </c>
      <c r="J684" s="664">
        <v>1</v>
      </c>
      <c r="K684" s="665">
        <v>2.34</v>
      </c>
    </row>
    <row r="685" spans="1:11" ht="14.4" customHeight="1" x14ac:dyDescent="0.3">
      <c r="A685" s="660" t="s">
        <v>577</v>
      </c>
      <c r="B685" s="661" t="s">
        <v>578</v>
      </c>
      <c r="C685" s="662" t="s">
        <v>600</v>
      </c>
      <c r="D685" s="663" t="s">
        <v>2378</v>
      </c>
      <c r="E685" s="662" t="s">
        <v>6863</v>
      </c>
      <c r="F685" s="663" t="s">
        <v>6864</v>
      </c>
      <c r="G685" s="662" t="s">
        <v>5124</v>
      </c>
      <c r="H685" s="662" t="s">
        <v>5125</v>
      </c>
      <c r="I685" s="664">
        <v>1.36</v>
      </c>
      <c r="J685" s="664">
        <v>1</v>
      </c>
      <c r="K685" s="665">
        <v>1.36</v>
      </c>
    </row>
    <row r="686" spans="1:11" ht="14.4" customHeight="1" x14ac:dyDescent="0.3">
      <c r="A686" s="660" t="s">
        <v>577</v>
      </c>
      <c r="B686" s="661" t="s">
        <v>578</v>
      </c>
      <c r="C686" s="662" t="s">
        <v>600</v>
      </c>
      <c r="D686" s="663" t="s">
        <v>2378</v>
      </c>
      <c r="E686" s="662" t="s">
        <v>6863</v>
      </c>
      <c r="F686" s="663" t="s">
        <v>6864</v>
      </c>
      <c r="G686" s="662" t="s">
        <v>5126</v>
      </c>
      <c r="H686" s="662" t="s">
        <v>5127</v>
      </c>
      <c r="I686" s="664">
        <v>1.71</v>
      </c>
      <c r="J686" s="664">
        <v>1</v>
      </c>
      <c r="K686" s="665">
        <v>1.71</v>
      </c>
    </row>
    <row r="687" spans="1:11" ht="14.4" customHeight="1" x14ac:dyDescent="0.3">
      <c r="A687" s="660" t="s">
        <v>577</v>
      </c>
      <c r="B687" s="661" t="s">
        <v>578</v>
      </c>
      <c r="C687" s="662" t="s">
        <v>600</v>
      </c>
      <c r="D687" s="663" t="s">
        <v>2378</v>
      </c>
      <c r="E687" s="662" t="s">
        <v>6863</v>
      </c>
      <c r="F687" s="663" t="s">
        <v>6864</v>
      </c>
      <c r="G687" s="662" t="s">
        <v>5128</v>
      </c>
      <c r="H687" s="662" t="s">
        <v>5129</v>
      </c>
      <c r="I687" s="664">
        <v>0.28999999999999998</v>
      </c>
      <c r="J687" s="664">
        <v>1</v>
      </c>
      <c r="K687" s="665">
        <v>0.28999999999999998</v>
      </c>
    </row>
    <row r="688" spans="1:11" ht="14.4" customHeight="1" x14ac:dyDescent="0.3">
      <c r="A688" s="660" t="s">
        <v>577</v>
      </c>
      <c r="B688" s="661" t="s">
        <v>578</v>
      </c>
      <c r="C688" s="662" t="s">
        <v>600</v>
      </c>
      <c r="D688" s="663" t="s">
        <v>2378</v>
      </c>
      <c r="E688" s="662" t="s">
        <v>6863</v>
      </c>
      <c r="F688" s="663" t="s">
        <v>6864</v>
      </c>
      <c r="G688" s="662" t="s">
        <v>5130</v>
      </c>
      <c r="H688" s="662" t="s">
        <v>5131</v>
      </c>
      <c r="I688" s="664">
        <v>2.72</v>
      </c>
      <c r="J688" s="664">
        <v>3</v>
      </c>
      <c r="K688" s="665">
        <v>8.16</v>
      </c>
    </row>
    <row r="689" spans="1:11" ht="14.4" customHeight="1" x14ac:dyDescent="0.3">
      <c r="A689" s="660" t="s">
        <v>577</v>
      </c>
      <c r="B689" s="661" t="s">
        <v>578</v>
      </c>
      <c r="C689" s="662" t="s">
        <v>600</v>
      </c>
      <c r="D689" s="663" t="s">
        <v>2378</v>
      </c>
      <c r="E689" s="662" t="s">
        <v>6875</v>
      </c>
      <c r="F689" s="663" t="s">
        <v>6876</v>
      </c>
      <c r="G689" s="662" t="s">
        <v>5132</v>
      </c>
      <c r="H689" s="662" t="s">
        <v>5133</v>
      </c>
      <c r="I689" s="664">
        <v>3982.0754716981132</v>
      </c>
      <c r="J689" s="664">
        <v>57</v>
      </c>
      <c r="K689" s="665">
        <v>227150</v>
      </c>
    </row>
    <row r="690" spans="1:11" ht="14.4" customHeight="1" x14ac:dyDescent="0.3">
      <c r="A690" s="660" t="s">
        <v>577</v>
      </c>
      <c r="B690" s="661" t="s">
        <v>578</v>
      </c>
      <c r="C690" s="662" t="s">
        <v>600</v>
      </c>
      <c r="D690" s="663" t="s">
        <v>2378</v>
      </c>
      <c r="E690" s="662" t="s">
        <v>6875</v>
      </c>
      <c r="F690" s="663" t="s">
        <v>6876</v>
      </c>
      <c r="G690" s="662" t="s">
        <v>5134</v>
      </c>
      <c r="H690" s="662" t="s">
        <v>5135</v>
      </c>
      <c r="I690" s="664">
        <v>5146.2142857142853</v>
      </c>
      <c r="J690" s="664">
        <v>7</v>
      </c>
      <c r="K690" s="665">
        <v>36023.5</v>
      </c>
    </row>
    <row r="691" spans="1:11" ht="14.4" customHeight="1" x14ac:dyDescent="0.3">
      <c r="A691" s="660" t="s">
        <v>577</v>
      </c>
      <c r="B691" s="661" t="s">
        <v>578</v>
      </c>
      <c r="C691" s="662" t="s">
        <v>600</v>
      </c>
      <c r="D691" s="663" t="s">
        <v>2378</v>
      </c>
      <c r="E691" s="662" t="s">
        <v>6875</v>
      </c>
      <c r="F691" s="663" t="s">
        <v>6876</v>
      </c>
      <c r="G691" s="662" t="s">
        <v>5136</v>
      </c>
      <c r="H691" s="662" t="s">
        <v>5137</v>
      </c>
      <c r="I691" s="664">
        <v>1838.5099999999998</v>
      </c>
      <c r="J691" s="664">
        <v>10</v>
      </c>
      <c r="K691" s="665">
        <v>18385.099999999999</v>
      </c>
    </row>
    <row r="692" spans="1:11" ht="14.4" customHeight="1" x14ac:dyDescent="0.3">
      <c r="A692" s="660" t="s">
        <v>577</v>
      </c>
      <c r="B692" s="661" t="s">
        <v>578</v>
      </c>
      <c r="C692" s="662" t="s">
        <v>600</v>
      </c>
      <c r="D692" s="663" t="s">
        <v>2378</v>
      </c>
      <c r="E692" s="662" t="s">
        <v>6875</v>
      </c>
      <c r="F692" s="663" t="s">
        <v>6876</v>
      </c>
      <c r="G692" s="662" t="s">
        <v>5138</v>
      </c>
      <c r="H692" s="662" t="s">
        <v>5139</v>
      </c>
      <c r="I692" s="664">
        <v>3922.0363636363631</v>
      </c>
      <c r="J692" s="664">
        <v>15</v>
      </c>
      <c r="K692" s="665">
        <v>58892.799999999988</v>
      </c>
    </row>
    <row r="693" spans="1:11" ht="14.4" customHeight="1" x14ac:dyDescent="0.3">
      <c r="A693" s="660" t="s">
        <v>577</v>
      </c>
      <c r="B693" s="661" t="s">
        <v>578</v>
      </c>
      <c r="C693" s="662" t="s">
        <v>600</v>
      </c>
      <c r="D693" s="663" t="s">
        <v>2378</v>
      </c>
      <c r="E693" s="662" t="s">
        <v>6875</v>
      </c>
      <c r="F693" s="663" t="s">
        <v>6876</v>
      </c>
      <c r="G693" s="662" t="s">
        <v>5140</v>
      </c>
      <c r="H693" s="662" t="s">
        <v>5141</v>
      </c>
      <c r="I693" s="664">
        <v>4752.95</v>
      </c>
      <c r="J693" s="664">
        <v>4</v>
      </c>
      <c r="K693" s="665">
        <v>19011.8</v>
      </c>
    </row>
    <row r="694" spans="1:11" ht="14.4" customHeight="1" x14ac:dyDescent="0.3">
      <c r="A694" s="660" t="s">
        <v>577</v>
      </c>
      <c r="B694" s="661" t="s">
        <v>578</v>
      </c>
      <c r="C694" s="662" t="s">
        <v>600</v>
      </c>
      <c r="D694" s="663" t="s">
        <v>2378</v>
      </c>
      <c r="E694" s="662" t="s">
        <v>6875</v>
      </c>
      <c r="F694" s="663" t="s">
        <v>6876</v>
      </c>
      <c r="G694" s="662" t="s">
        <v>5142</v>
      </c>
      <c r="H694" s="662" t="s">
        <v>5143</v>
      </c>
      <c r="I694" s="664">
        <v>1907.4700000000003</v>
      </c>
      <c r="J694" s="664">
        <v>12</v>
      </c>
      <c r="K694" s="665">
        <v>22889.640000000003</v>
      </c>
    </row>
    <row r="695" spans="1:11" ht="14.4" customHeight="1" x14ac:dyDescent="0.3">
      <c r="A695" s="660" t="s">
        <v>577</v>
      </c>
      <c r="B695" s="661" t="s">
        <v>578</v>
      </c>
      <c r="C695" s="662" t="s">
        <v>600</v>
      </c>
      <c r="D695" s="663" t="s">
        <v>2378</v>
      </c>
      <c r="E695" s="662" t="s">
        <v>6875</v>
      </c>
      <c r="F695" s="663" t="s">
        <v>6876</v>
      </c>
      <c r="G695" s="662" t="s">
        <v>5144</v>
      </c>
      <c r="H695" s="662" t="s">
        <v>5145</v>
      </c>
      <c r="I695" s="664">
        <v>1907.4700000000003</v>
      </c>
      <c r="J695" s="664">
        <v>13</v>
      </c>
      <c r="K695" s="665">
        <v>24797.110000000004</v>
      </c>
    </row>
    <row r="696" spans="1:11" ht="14.4" customHeight="1" x14ac:dyDescent="0.3">
      <c r="A696" s="660" t="s">
        <v>577</v>
      </c>
      <c r="B696" s="661" t="s">
        <v>578</v>
      </c>
      <c r="C696" s="662" t="s">
        <v>600</v>
      </c>
      <c r="D696" s="663" t="s">
        <v>2378</v>
      </c>
      <c r="E696" s="662" t="s">
        <v>6875</v>
      </c>
      <c r="F696" s="663" t="s">
        <v>6876</v>
      </c>
      <c r="G696" s="662" t="s">
        <v>5146</v>
      </c>
      <c r="H696" s="662" t="s">
        <v>5147</v>
      </c>
      <c r="I696" s="664">
        <v>1907.4700000000003</v>
      </c>
      <c r="J696" s="664">
        <v>14</v>
      </c>
      <c r="K696" s="665">
        <v>26704.58</v>
      </c>
    </row>
    <row r="697" spans="1:11" ht="14.4" customHeight="1" x14ac:dyDescent="0.3">
      <c r="A697" s="660" t="s">
        <v>577</v>
      </c>
      <c r="B697" s="661" t="s">
        <v>578</v>
      </c>
      <c r="C697" s="662" t="s">
        <v>600</v>
      </c>
      <c r="D697" s="663" t="s">
        <v>2378</v>
      </c>
      <c r="E697" s="662" t="s">
        <v>6875</v>
      </c>
      <c r="F697" s="663" t="s">
        <v>6876</v>
      </c>
      <c r="G697" s="662" t="s">
        <v>5148</v>
      </c>
      <c r="H697" s="662" t="s">
        <v>5149</v>
      </c>
      <c r="I697" s="664">
        <v>1907.47</v>
      </c>
      <c r="J697" s="664">
        <v>11</v>
      </c>
      <c r="K697" s="665">
        <v>20982.17</v>
      </c>
    </row>
    <row r="698" spans="1:11" ht="14.4" customHeight="1" x14ac:dyDescent="0.3">
      <c r="A698" s="660" t="s">
        <v>577</v>
      </c>
      <c r="B698" s="661" t="s">
        <v>578</v>
      </c>
      <c r="C698" s="662" t="s">
        <v>600</v>
      </c>
      <c r="D698" s="663" t="s">
        <v>2378</v>
      </c>
      <c r="E698" s="662" t="s">
        <v>6875</v>
      </c>
      <c r="F698" s="663" t="s">
        <v>6876</v>
      </c>
      <c r="G698" s="662" t="s">
        <v>5150</v>
      </c>
      <c r="H698" s="662" t="s">
        <v>5151</v>
      </c>
      <c r="I698" s="664">
        <v>8605.6600000000017</v>
      </c>
      <c r="J698" s="664">
        <v>15</v>
      </c>
      <c r="K698" s="665">
        <v>129084.90000000004</v>
      </c>
    </row>
    <row r="699" spans="1:11" ht="14.4" customHeight="1" x14ac:dyDescent="0.3">
      <c r="A699" s="660" t="s">
        <v>577</v>
      </c>
      <c r="B699" s="661" t="s">
        <v>578</v>
      </c>
      <c r="C699" s="662" t="s">
        <v>600</v>
      </c>
      <c r="D699" s="663" t="s">
        <v>2378</v>
      </c>
      <c r="E699" s="662" t="s">
        <v>6875</v>
      </c>
      <c r="F699" s="663" t="s">
        <v>6876</v>
      </c>
      <c r="G699" s="662" t="s">
        <v>5152</v>
      </c>
      <c r="H699" s="662" t="s">
        <v>5153</v>
      </c>
      <c r="I699" s="664">
        <v>8605.6450000000004</v>
      </c>
      <c r="J699" s="664">
        <v>8</v>
      </c>
      <c r="K699" s="665">
        <v>68845.16</v>
      </c>
    </row>
    <row r="700" spans="1:11" ht="14.4" customHeight="1" x14ac:dyDescent="0.3">
      <c r="A700" s="660" t="s">
        <v>577</v>
      </c>
      <c r="B700" s="661" t="s">
        <v>578</v>
      </c>
      <c r="C700" s="662" t="s">
        <v>600</v>
      </c>
      <c r="D700" s="663" t="s">
        <v>2378</v>
      </c>
      <c r="E700" s="662" t="s">
        <v>6875</v>
      </c>
      <c r="F700" s="663" t="s">
        <v>6876</v>
      </c>
      <c r="G700" s="662" t="s">
        <v>5154</v>
      </c>
      <c r="H700" s="662" t="s">
        <v>5155</v>
      </c>
      <c r="I700" s="664">
        <v>1858.5400000000006</v>
      </c>
      <c r="J700" s="664">
        <v>15</v>
      </c>
      <c r="K700" s="665">
        <v>27878.100000000006</v>
      </c>
    </row>
    <row r="701" spans="1:11" ht="14.4" customHeight="1" x14ac:dyDescent="0.3">
      <c r="A701" s="660" t="s">
        <v>577</v>
      </c>
      <c r="B701" s="661" t="s">
        <v>578</v>
      </c>
      <c r="C701" s="662" t="s">
        <v>600</v>
      </c>
      <c r="D701" s="663" t="s">
        <v>2378</v>
      </c>
      <c r="E701" s="662" t="s">
        <v>6875</v>
      </c>
      <c r="F701" s="663" t="s">
        <v>6876</v>
      </c>
      <c r="G701" s="662" t="s">
        <v>5156</v>
      </c>
      <c r="H701" s="662" t="s">
        <v>5157</v>
      </c>
      <c r="I701" s="664">
        <v>1858.5400000000006</v>
      </c>
      <c r="J701" s="664">
        <v>12</v>
      </c>
      <c r="K701" s="665">
        <v>22302.480000000003</v>
      </c>
    </row>
    <row r="702" spans="1:11" ht="14.4" customHeight="1" x14ac:dyDescent="0.3">
      <c r="A702" s="660" t="s">
        <v>577</v>
      </c>
      <c r="B702" s="661" t="s">
        <v>578</v>
      </c>
      <c r="C702" s="662" t="s">
        <v>600</v>
      </c>
      <c r="D702" s="663" t="s">
        <v>2378</v>
      </c>
      <c r="E702" s="662" t="s">
        <v>6875</v>
      </c>
      <c r="F702" s="663" t="s">
        <v>6876</v>
      </c>
      <c r="G702" s="662" t="s">
        <v>5158</v>
      </c>
      <c r="H702" s="662" t="s">
        <v>5159</v>
      </c>
      <c r="I702" s="664">
        <v>1804.6100000000004</v>
      </c>
      <c r="J702" s="664">
        <v>11</v>
      </c>
      <c r="K702" s="665">
        <v>19850.710000000003</v>
      </c>
    </row>
    <row r="703" spans="1:11" ht="14.4" customHeight="1" x14ac:dyDescent="0.3">
      <c r="A703" s="660" t="s">
        <v>577</v>
      </c>
      <c r="B703" s="661" t="s">
        <v>578</v>
      </c>
      <c r="C703" s="662" t="s">
        <v>600</v>
      </c>
      <c r="D703" s="663" t="s">
        <v>2378</v>
      </c>
      <c r="E703" s="662" t="s">
        <v>6875</v>
      </c>
      <c r="F703" s="663" t="s">
        <v>6876</v>
      </c>
      <c r="G703" s="662" t="s">
        <v>5160</v>
      </c>
      <c r="H703" s="662" t="s">
        <v>5161</v>
      </c>
      <c r="I703" s="664">
        <v>1804.6103846153851</v>
      </c>
      <c r="J703" s="664">
        <v>28</v>
      </c>
      <c r="K703" s="665">
        <v>50529.090000000011</v>
      </c>
    </row>
    <row r="704" spans="1:11" ht="14.4" customHeight="1" x14ac:dyDescent="0.3">
      <c r="A704" s="660" t="s">
        <v>577</v>
      </c>
      <c r="B704" s="661" t="s">
        <v>578</v>
      </c>
      <c r="C704" s="662" t="s">
        <v>600</v>
      </c>
      <c r="D704" s="663" t="s">
        <v>2378</v>
      </c>
      <c r="E704" s="662" t="s">
        <v>6875</v>
      </c>
      <c r="F704" s="663" t="s">
        <v>6876</v>
      </c>
      <c r="G704" s="662" t="s">
        <v>5162</v>
      </c>
      <c r="H704" s="662" t="s">
        <v>5163</v>
      </c>
      <c r="I704" s="664">
        <v>1804.6116666666669</v>
      </c>
      <c r="J704" s="664">
        <v>15</v>
      </c>
      <c r="K704" s="665">
        <v>27069.170000000002</v>
      </c>
    </row>
    <row r="705" spans="1:11" ht="14.4" customHeight="1" x14ac:dyDescent="0.3">
      <c r="A705" s="660" t="s">
        <v>577</v>
      </c>
      <c r="B705" s="661" t="s">
        <v>578</v>
      </c>
      <c r="C705" s="662" t="s">
        <v>600</v>
      </c>
      <c r="D705" s="663" t="s">
        <v>2378</v>
      </c>
      <c r="E705" s="662" t="s">
        <v>6875</v>
      </c>
      <c r="F705" s="663" t="s">
        <v>6876</v>
      </c>
      <c r="G705" s="662" t="s">
        <v>5164</v>
      </c>
      <c r="H705" s="662" t="s">
        <v>5165</v>
      </c>
      <c r="I705" s="664">
        <v>1640.83</v>
      </c>
      <c r="J705" s="664">
        <v>7</v>
      </c>
      <c r="K705" s="665">
        <v>11485.81</v>
      </c>
    </row>
    <row r="706" spans="1:11" ht="14.4" customHeight="1" x14ac:dyDescent="0.3">
      <c r="A706" s="660" t="s">
        <v>577</v>
      </c>
      <c r="B706" s="661" t="s">
        <v>578</v>
      </c>
      <c r="C706" s="662" t="s">
        <v>600</v>
      </c>
      <c r="D706" s="663" t="s">
        <v>2378</v>
      </c>
      <c r="E706" s="662" t="s">
        <v>6875</v>
      </c>
      <c r="F706" s="663" t="s">
        <v>6876</v>
      </c>
      <c r="G706" s="662" t="s">
        <v>5166</v>
      </c>
      <c r="H706" s="662" t="s">
        <v>5167</v>
      </c>
      <c r="I706" s="664">
        <v>1640.8300000000004</v>
      </c>
      <c r="J706" s="664">
        <v>19</v>
      </c>
      <c r="K706" s="665">
        <v>31175.770000000011</v>
      </c>
    </row>
    <row r="707" spans="1:11" ht="14.4" customHeight="1" x14ac:dyDescent="0.3">
      <c r="A707" s="660" t="s">
        <v>577</v>
      </c>
      <c r="B707" s="661" t="s">
        <v>578</v>
      </c>
      <c r="C707" s="662" t="s">
        <v>600</v>
      </c>
      <c r="D707" s="663" t="s">
        <v>2378</v>
      </c>
      <c r="E707" s="662" t="s">
        <v>6875</v>
      </c>
      <c r="F707" s="663" t="s">
        <v>6876</v>
      </c>
      <c r="G707" s="662" t="s">
        <v>5168</v>
      </c>
      <c r="H707" s="662" t="s">
        <v>5169</v>
      </c>
      <c r="I707" s="664">
        <v>1640.8300000000008</v>
      </c>
      <c r="J707" s="664">
        <v>32</v>
      </c>
      <c r="K707" s="665">
        <v>52506.560000000005</v>
      </c>
    </row>
    <row r="708" spans="1:11" ht="14.4" customHeight="1" x14ac:dyDescent="0.3">
      <c r="A708" s="660" t="s">
        <v>577</v>
      </c>
      <c r="B708" s="661" t="s">
        <v>578</v>
      </c>
      <c r="C708" s="662" t="s">
        <v>600</v>
      </c>
      <c r="D708" s="663" t="s">
        <v>2378</v>
      </c>
      <c r="E708" s="662" t="s">
        <v>6875</v>
      </c>
      <c r="F708" s="663" t="s">
        <v>6876</v>
      </c>
      <c r="G708" s="662" t="s">
        <v>5170</v>
      </c>
      <c r="H708" s="662" t="s">
        <v>5171</v>
      </c>
      <c r="I708" s="664">
        <v>1640.8300000000002</v>
      </c>
      <c r="J708" s="664">
        <v>23</v>
      </c>
      <c r="K708" s="665">
        <v>37739.089999999997</v>
      </c>
    </row>
    <row r="709" spans="1:11" ht="14.4" customHeight="1" x14ac:dyDescent="0.3">
      <c r="A709" s="660" t="s">
        <v>577</v>
      </c>
      <c r="B709" s="661" t="s">
        <v>578</v>
      </c>
      <c r="C709" s="662" t="s">
        <v>600</v>
      </c>
      <c r="D709" s="663" t="s">
        <v>2378</v>
      </c>
      <c r="E709" s="662" t="s">
        <v>6875</v>
      </c>
      <c r="F709" s="663" t="s">
        <v>6876</v>
      </c>
      <c r="G709" s="662" t="s">
        <v>5172</v>
      </c>
      <c r="H709" s="662" t="s">
        <v>5173</v>
      </c>
      <c r="I709" s="664">
        <v>210.69518518518532</v>
      </c>
      <c r="J709" s="664">
        <v>68</v>
      </c>
      <c r="K709" s="665">
        <v>14338.080000000005</v>
      </c>
    </row>
    <row r="710" spans="1:11" ht="14.4" customHeight="1" x14ac:dyDescent="0.3">
      <c r="A710" s="660" t="s">
        <v>577</v>
      </c>
      <c r="B710" s="661" t="s">
        <v>578</v>
      </c>
      <c r="C710" s="662" t="s">
        <v>600</v>
      </c>
      <c r="D710" s="663" t="s">
        <v>2378</v>
      </c>
      <c r="E710" s="662" t="s">
        <v>6875</v>
      </c>
      <c r="F710" s="663" t="s">
        <v>6876</v>
      </c>
      <c r="G710" s="662" t="s">
        <v>5174</v>
      </c>
      <c r="H710" s="662" t="s">
        <v>5175</v>
      </c>
      <c r="I710" s="664">
        <v>16327.480000000001</v>
      </c>
      <c r="J710" s="664">
        <v>3</v>
      </c>
      <c r="K710" s="665">
        <v>48982.44</v>
      </c>
    </row>
    <row r="711" spans="1:11" ht="14.4" customHeight="1" x14ac:dyDescent="0.3">
      <c r="A711" s="660" t="s">
        <v>577</v>
      </c>
      <c r="B711" s="661" t="s">
        <v>578</v>
      </c>
      <c r="C711" s="662" t="s">
        <v>600</v>
      </c>
      <c r="D711" s="663" t="s">
        <v>2378</v>
      </c>
      <c r="E711" s="662" t="s">
        <v>6875</v>
      </c>
      <c r="F711" s="663" t="s">
        <v>6876</v>
      </c>
      <c r="G711" s="662" t="s">
        <v>5176</v>
      </c>
      <c r="H711" s="662" t="s">
        <v>5177</v>
      </c>
      <c r="I711" s="664">
        <v>9091.0099999999984</v>
      </c>
      <c r="J711" s="664">
        <v>10</v>
      </c>
      <c r="K711" s="665">
        <v>90910.099999999991</v>
      </c>
    </row>
    <row r="712" spans="1:11" ht="14.4" customHeight="1" x14ac:dyDescent="0.3">
      <c r="A712" s="660" t="s">
        <v>577</v>
      </c>
      <c r="B712" s="661" t="s">
        <v>578</v>
      </c>
      <c r="C712" s="662" t="s">
        <v>600</v>
      </c>
      <c r="D712" s="663" t="s">
        <v>2378</v>
      </c>
      <c r="E712" s="662" t="s">
        <v>6875</v>
      </c>
      <c r="F712" s="663" t="s">
        <v>6876</v>
      </c>
      <c r="G712" s="662" t="s">
        <v>5178</v>
      </c>
      <c r="H712" s="662" t="s">
        <v>5179</v>
      </c>
      <c r="I712" s="664">
        <v>3854.92</v>
      </c>
      <c r="J712" s="664">
        <v>2</v>
      </c>
      <c r="K712" s="665">
        <v>7709.84</v>
      </c>
    </row>
    <row r="713" spans="1:11" ht="14.4" customHeight="1" x14ac:dyDescent="0.3">
      <c r="A713" s="660" t="s">
        <v>577</v>
      </c>
      <c r="B713" s="661" t="s">
        <v>578</v>
      </c>
      <c r="C713" s="662" t="s">
        <v>600</v>
      </c>
      <c r="D713" s="663" t="s">
        <v>2378</v>
      </c>
      <c r="E713" s="662" t="s">
        <v>6875</v>
      </c>
      <c r="F713" s="663" t="s">
        <v>6876</v>
      </c>
      <c r="G713" s="662" t="s">
        <v>5180</v>
      </c>
      <c r="H713" s="662" t="s">
        <v>5181</v>
      </c>
      <c r="I713" s="664">
        <v>4168.0333333333338</v>
      </c>
      <c r="J713" s="664">
        <v>3</v>
      </c>
      <c r="K713" s="665">
        <v>12504.1</v>
      </c>
    </row>
    <row r="714" spans="1:11" ht="14.4" customHeight="1" x14ac:dyDescent="0.3">
      <c r="A714" s="660" t="s">
        <v>577</v>
      </c>
      <c r="B714" s="661" t="s">
        <v>578</v>
      </c>
      <c r="C714" s="662" t="s">
        <v>600</v>
      </c>
      <c r="D714" s="663" t="s">
        <v>2378</v>
      </c>
      <c r="E714" s="662" t="s">
        <v>6875</v>
      </c>
      <c r="F714" s="663" t="s">
        <v>6876</v>
      </c>
      <c r="G714" s="662" t="s">
        <v>5182</v>
      </c>
      <c r="H714" s="662" t="s">
        <v>5183</v>
      </c>
      <c r="I714" s="664">
        <v>255.154</v>
      </c>
      <c r="J714" s="664">
        <v>14</v>
      </c>
      <c r="K714" s="665">
        <v>3572.15</v>
      </c>
    </row>
    <row r="715" spans="1:11" ht="14.4" customHeight="1" x14ac:dyDescent="0.3">
      <c r="A715" s="660" t="s">
        <v>577</v>
      </c>
      <c r="B715" s="661" t="s">
        <v>578</v>
      </c>
      <c r="C715" s="662" t="s">
        <v>600</v>
      </c>
      <c r="D715" s="663" t="s">
        <v>2378</v>
      </c>
      <c r="E715" s="662" t="s">
        <v>6875</v>
      </c>
      <c r="F715" s="663" t="s">
        <v>6876</v>
      </c>
      <c r="G715" s="662" t="s">
        <v>5184</v>
      </c>
      <c r="H715" s="662" t="s">
        <v>5185</v>
      </c>
      <c r="I715" s="664">
        <v>2832.9</v>
      </c>
      <c r="J715" s="664">
        <v>3</v>
      </c>
      <c r="K715" s="665">
        <v>8498.7000000000007</v>
      </c>
    </row>
    <row r="716" spans="1:11" ht="14.4" customHeight="1" x14ac:dyDescent="0.3">
      <c r="A716" s="660" t="s">
        <v>577</v>
      </c>
      <c r="B716" s="661" t="s">
        <v>578</v>
      </c>
      <c r="C716" s="662" t="s">
        <v>600</v>
      </c>
      <c r="D716" s="663" t="s">
        <v>2378</v>
      </c>
      <c r="E716" s="662" t="s">
        <v>6875</v>
      </c>
      <c r="F716" s="663" t="s">
        <v>6876</v>
      </c>
      <c r="G716" s="662" t="s">
        <v>5186</v>
      </c>
      <c r="H716" s="662" t="s">
        <v>5187</v>
      </c>
      <c r="I716" s="664">
        <v>1419.3816666666669</v>
      </c>
      <c r="J716" s="664">
        <v>7</v>
      </c>
      <c r="K716" s="665">
        <v>9935.58</v>
      </c>
    </row>
    <row r="717" spans="1:11" ht="14.4" customHeight="1" x14ac:dyDescent="0.3">
      <c r="A717" s="660" t="s">
        <v>577</v>
      </c>
      <c r="B717" s="661" t="s">
        <v>578</v>
      </c>
      <c r="C717" s="662" t="s">
        <v>600</v>
      </c>
      <c r="D717" s="663" t="s">
        <v>2378</v>
      </c>
      <c r="E717" s="662" t="s">
        <v>6875</v>
      </c>
      <c r="F717" s="663" t="s">
        <v>6876</v>
      </c>
      <c r="G717" s="662" t="s">
        <v>5188</v>
      </c>
      <c r="H717" s="662" t="s">
        <v>5189</v>
      </c>
      <c r="I717" s="664">
        <v>1419.3979999999999</v>
      </c>
      <c r="J717" s="664">
        <v>8</v>
      </c>
      <c r="K717" s="665">
        <v>11355.36</v>
      </c>
    </row>
    <row r="718" spans="1:11" ht="14.4" customHeight="1" x14ac:dyDescent="0.3">
      <c r="A718" s="660" t="s">
        <v>577</v>
      </c>
      <c r="B718" s="661" t="s">
        <v>578</v>
      </c>
      <c r="C718" s="662" t="s">
        <v>600</v>
      </c>
      <c r="D718" s="663" t="s">
        <v>2378</v>
      </c>
      <c r="E718" s="662" t="s">
        <v>6875</v>
      </c>
      <c r="F718" s="663" t="s">
        <v>6876</v>
      </c>
      <c r="G718" s="662" t="s">
        <v>5190</v>
      </c>
      <c r="H718" s="662" t="s">
        <v>5191</v>
      </c>
      <c r="I718" s="664">
        <v>344.27799999999996</v>
      </c>
      <c r="J718" s="664">
        <v>6</v>
      </c>
      <c r="K718" s="665">
        <v>2065.67</v>
      </c>
    </row>
    <row r="719" spans="1:11" ht="14.4" customHeight="1" x14ac:dyDescent="0.3">
      <c r="A719" s="660" t="s">
        <v>577</v>
      </c>
      <c r="B719" s="661" t="s">
        <v>578</v>
      </c>
      <c r="C719" s="662" t="s">
        <v>600</v>
      </c>
      <c r="D719" s="663" t="s">
        <v>2378</v>
      </c>
      <c r="E719" s="662" t="s">
        <v>6875</v>
      </c>
      <c r="F719" s="663" t="s">
        <v>6876</v>
      </c>
      <c r="G719" s="662" t="s">
        <v>5192</v>
      </c>
      <c r="H719" s="662" t="s">
        <v>5193</v>
      </c>
      <c r="I719" s="664">
        <v>471.96</v>
      </c>
      <c r="J719" s="664">
        <v>1</v>
      </c>
      <c r="K719" s="665">
        <v>471.96</v>
      </c>
    </row>
    <row r="720" spans="1:11" ht="14.4" customHeight="1" x14ac:dyDescent="0.3">
      <c r="A720" s="660" t="s">
        <v>577</v>
      </c>
      <c r="B720" s="661" t="s">
        <v>578</v>
      </c>
      <c r="C720" s="662" t="s">
        <v>600</v>
      </c>
      <c r="D720" s="663" t="s">
        <v>2378</v>
      </c>
      <c r="E720" s="662" t="s">
        <v>6875</v>
      </c>
      <c r="F720" s="663" t="s">
        <v>6876</v>
      </c>
      <c r="G720" s="662" t="s">
        <v>5194</v>
      </c>
      <c r="H720" s="662" t="s">
        <v>5195</v>
      </c>
      <c r="I720" s="664">
        <v>471.95749999999998</v>
      </c>
      <c r="J720" s="664">
        <v>10</v>
      </c>
      <c r="K720" s="665">
        <v>4719.59</v>
      </c>
    </row>
    <row r="721" spans="1:11" ht="14.4" customHeight="1" x14ac:dyDescent="0.3">
      <c r="A721" s="660" t="s">
        <v>577</v>
      </c>
      <c r="B721" s="661" t="s">
        <v>578</v>
      </c>
      <c r="C721" s="662" t="s">
        <v>600</v>
      </c>
      <c r="D721" s="663" t="s">
        <v>2378</v>
      </c>
      <c r="E721" s="662" t="s">
        <v>6875</v>
      </c>
      <c r="F721" s="663" t="s">
        <v>6876</v>
      </c>
      <c r="G721" s="662" t="s">
        <v>5196</v>
      </c>
      <c r="H721" s="662" t="s">
        <v>5197</v>
      </c>
      <c r="I721" s="664">
        <v>471.95666666666665</v>
      </c>
      <c r="J721" s="664">
        <v>4</v>
      </c>
      <c r="K721" s="665">
        <v>1887.82</v>
      </c>
    </row>
    <row r="722" spans="1:11" ht="14.4" customHeight="1" x14ac:dyDescent="0.3">
      <c r="A722" s="660" t="s">
        <v>577</v>
      </c>
      <c r="B722" s="661" t="s">
        <v>578</v>
      </c>
      <c r="C722" s="662" t="s">
        <v>600</v>
      </c>
      <c r="D722" s="663" t="s">
        <v>2378</v>
      </c>
      <c r="E722" s="662" t="s">
        <v>6875</v>
      </c>
      <c r="F722" s="663" t="s">
        <v>6876</v>
      </c>
      <c r="G722" s="662" t="s">
        <v>5198</v>
      </c>
      <c r="H722" s="662" t="s">
        <v>5199</v>
      </c>
      <c r="I722" s="664">
        <v>4124.4799999999996</v>
      </c>
      <c r="J722" s="664">
        <v>1</v>
      </c>
      <c r="K722" s="665">
        <v>4124.4799999999996</v>
      </c>
    </row>
    <row r="723" spans="1:11" ht="14.4" customHeight="1" x14ac:dyDescent="0.3">
      <c r="A723" s="660" t="s">
        <v>577</v>
      </c>
      <c r="B723" s="661" t="s">
        <v>578</v>
      </c>
      <c r="C723" s="662" t="s">
        <v>600</v>
      </c>
      <c r="D723" s="663" t="s">
        <v>2378</v>
      </c>
      <c r="E723" s="662" t="s">
        <v>6875</v>
      </c>
      <c r="F723" s="663" t="s">
        <v>6876</v>
      </c>
      <c r="G723" s="662" t="s">
        <v>5198</v>
      </c>
      <c r="H723" s="662" t="s">
        <v>5200</v>
      </c>
      <c r="I723" s="664">
        <v>4124.5</v>
      </c>
      <c r="J723" s="664">
        <v>1</v>
      </c>
      <c r="K723" s="665">
        <v>4124.5</v>
      </c>
    </row>
    <row r="724" spans="1:11" ht="14.4" customHeight="1" x14ac:dyDescent="0.3">
      <c r="A724" s="660" t="s">
        <v>577</v>
      </c>
      <c r="B724" s="661" t="s">
        <v>578</v>
      </c>
      <c r="C724" s="662" t="s">
        <v>600</v>
      </c>
      <c r="D724" s="663" t="s">
        <v>2378</v>
      </c>
      <c r="E724" s="662" t="s">
        <v>6875</v>
      </c>
      <c r="F724" s="663" t="s">
        <v>6876</v>
      </c>
      <c r="G724" s="662" t="s">
        <v>5201</v>
      </c>
      <c r="H724" s="662" t="s">
        <v>5202</v>
      </c>
      <c r="I724" s="664">
        <v>506</v>
      </c>
      <c r="J724" s="664">
        <v>1</v>
      </c>
      <c r="K724" s="665">
        <v>506</v>
      </c>
    </row>
    <row r="725" spans="1:11" ht="14.4" customHeight="1" x14ac:dyDescent="0.3">
      <c r="A725" s="660" t="s">
        <v>577</v>
      </c>
      <c r="B725" s="661" t="s">
        <v>578</v>
      </c>
      <c r="C725" s="662" t="s">
        <v>600</v>
      </c>
      <c r="D725" s="663" t="s">
        <v>2378</v>
      </c>
      <c r="E725" s="662" t="s">
        <v>6875</v>
      </c>
      <c r="F725" s="663" t="s">
        <v>6876</v>
      </c>
      <c r="G725" s="662" t="s">
        <v>5203</v>
      </c>
      <c r="H725" s="662" t="s">
        <v>5204</v>
      </c>
      <c r="I725" s="664">
        <v>1092.5</v>
      </c>
      <c r="J725" s="664">
        <v>1</v>
      </c>
      <c r="K725" s="665">
        <v>1092.5</v>
      </c>
    </row>
    <row r="726" spans="1:11" ht="14.4" customHeight="1" x14ac:dyDescent="0.3">
      <c r="A726" s="660" t="s">
        <v>577</v>
      </c>
      <c r="B726" s="661" t="s">
        <v>578</v>
      </c>
      <c r="C726" s="662" t="s">
        <v>600</v>
      </c>
      <c r="D726" s="663" t="s">
        <v>2378</v>
      </c>
      <c r="E726" s="662" t="s">
        <v>6875</v>
      </c>
      <c r="F726" s="663" t="s">
        <v>6876</v>
      </c>
      <c r="G726" s="662" t="s">
        <v>5205</v>
      </c>
      <c r="H726" s="662" t="s">
        <v>5206</v>
      </c>
      <c r="I726" s="664">
        <v>1000.5</v>
      </c>
      <c r="J726" s="664">
        <v>1</v>
      </c>
      <c r="K726" s="665">
        <v>1000.5</v>
      </c>
    </row>
    <row r="727" spans="1:11" ht="14.4" customHeight="1" x14ac:dyDescent="0.3">
      <c r="A727" s="660" t="s">
        <v>577</v>
      </c>
      <c r="B727" s="661" t="s">
        <v>578</v>
      </c>
      <c r="C727" s="662" t="s">
        <v>600</v>
      </c>
      <c r="D727" s="663" t="s">
        <v>2378</v>
      </c>
      <c r="E727" s="662" t="s">
        <v>6875</v>
      </c>
      <c r="F727" s="663" t="s">
        <v>6876</v>
      </c>
      <c r="G727" s="662" t="s">
        <v>5207</v>
      </c>
      <c r="H727" s="662" t="s">
        <v>5208</v>
      </c>
      <c r="I727" s="664">
        <v>471.95</v>
      </c>
      <c r="J727" s="664">
        <v>2</v>
      </c>
      <c r="K727" s="665">
        <v>943.9</v>
      </c>
    </row>
    <row r="728" spans="1:11" ht="14.4" customHeight="1" x14ac:dyDescent="0.3">
      <c r="A728" s="660" t="s">
        <v>577</v>
      </c>
      <c r="B728" s="661" t="s">
        <v>578</v>
      </c>
      <c r="C728" s="662" t="s">
        <v>600</v>
      </c>
      <c r="D728" s="663" t="s">
        <v>2378</v>
      </c>
      <c r="E728" s="662" t="s">
        <v>6875</v>
      </c>
      <c r="F728" s="663" t="s">
        <v>6876</v>
      </c>
      <c r="G728" s="662" t="s">
        <v>5209</v>
      </c>
      <c r="H728" s="662" t="s">
        <v>5210</v>
      </c>
      <c r="I728" s="664">
        <v>471.96</v>
      </c>
      <c r="J728" s="664">
        <v>5</v>
      </c>
      <c r="K728" s="665">
        <v>2359.81</v>
      </c>
    </row>
    <row r="729" spans="1:11" ht="14.4" customHeight="1" x14ac:dyDescent="0.3">
      <c r="A729" s="660" t="s">
        <v>577</v>
      </c>
      <c r="B729" s="661" t="s">
        <v>578</v>
      </c>
      <c r="C729" s="662" t="s">
        <v>600</v>
      </c>
      <c r="D729" s="663" t="s">
        <v>2378</v>
      </c>
      <c r="E729" s="662" t="s">
        <v>6875</v>
      </c>
      <c r="F729" s="663" t="s">
        <v>6876</v>
      </c>
      <c r="G729" s="662" t="s">
        <v>5211</v>
      </c>
      <c r="H729" s="662" t="s">
        <v>5212</v>
      </c>
      <c r="I729" s="664">
        <v>471.95333333333332</v>
      </c>
      <c r="J729" s="664">
        <v>3</v>
      </c>
      <c r="K729" s="665">
        <v>1415.86</v>
      </c>
    </row>
    <row r="730" spans="1:11" ht="14.4" customHeight="1" x14ac:dyDescent="0.3">
      <c r="A730" s="660" t="s">
        <v>577</v>
      </c>
      <c r="B730" s="661" t="s">
        <v>578</v>
      </c>
      <c r="C730" s="662" t="s">
        <v>600</v>
      </c>
      <c r="D730" s="663" t="s">
        <v>2378</v>
      </c>
      <c r="E730" s="662" t="s">
        <v>6875</v>
      </c>
      <c r="F730" s="663" t="s">
        <v>6876</v>
      </c>
      <c r="G730" s="662" t="s">
        <v>5213</v>
      </c>
      <c r="H730" s="662" t="s">
        <v>5214</v>
      </c>
      <c r="I730" s="664">
        <v>60.389999999999993</v>
      </c>
      <c r="J730" s="664">
        <v>250</v>
      </c>
      <c r="K730" s="665">
        <v>15096.65</v>
      </c>
    </row>
    <row r="731" spans="1:11" ht="14.4" customHeight="1" x14ac:dyDescent="0.3">
      <c r="A731" s="660" t="s">
        <v>577</v>
      </c>
      <c r="B731" s="661" t="s">
        <v>578</v>
      </c>
      <c r="C731" s="662" t="s">
        <v>600</v>
      </c>
      <c r="D731" s="663" t="s">
        <v>2378</v>
      </c>
      <c r="E731" s="662" t="s">
        <v>6875</v>
      </c>
      <c r="F731" s="663" t="s">
        <v>6876</v>
      </c>
      <c r="G731" s="662" t="s">
        <v>5215</v>
      </c>
      <c r="H731" s="662" t="s">
        <v>5216</v>
      </c>
      <c r="I731" s="664">
        <v>68.97</v>
      </c>
      <c r="J731" s="664">
        <v>30</v>
      </c>
      <c r="K731" s="665">
        <v>2069.1</v>
      </c>
    </row>
    <row r="732" spans="1:11" ht="14.4" customHeight="1" x14ac:dyDescent="0.3">
      <c r="A732" s="660" t="s">
        <v>577</v>
      </c>
      <c r="B732" s="661" t="s">
        <v>578</v>
      </c>
      <c r="C732" s="662" t="s">
        <v>600</v>
      </c>
      <c r="D732" s="663" t="s">
        <v>2378</v>
      </c>
      <c r="E732" s="662" t="s">
        <v>6875</v>
      </c>
      <c r="F732" s="663" t="s">
        <v>6876</v>
      </c>
      <c r="G732" s="662" t="s">
        <v>5215</v>
      </c>
      <c r="H732" s="662" t="s">
        <v>5217</v>
      </c>
      <c r="I732" s="664">
        <v>68.97</v>
      </c>
      <c r="J732" s="664">
        <v>30</v>
      </c>
      <c r="K732" s="665">
        <v>2069.12</v>
      </c>
    </row>
    <row r="733" spans="1:11" ht="14.4" customHeight="1" x14ac:dyDescent="0.3">
      <c r="A733" s="660" t="s">
        <v>577</v>
      </c>
      <c r="B733" s="661" t="s">
        <v>578</v>
      </c>
      <c r="C733" s="662" t="s">
        <v>600</v>
      </c>
      <c r="D733" s="663" t="s">
        <v>2378</v>
      </c>
      <c r="E733" s="662" t="s">
        <v>6875</v>
      </c>
      <c r="F733" s="663" t="s">
        <v>6876</v>
      </c>
      <c r="G733" s="662" t="s">
        <v>5218</v>
      </c>
      <c r="H733" s="662" t="s">
        <v>5219</v>
      </c>
      <c r="I733" s="664">
        <v>1692.89</v>
      </c>
      <c r="J733" s="664">
        <v>2</v>
      </c>
      <c r="K733" s="665">
        <v>3385.78</v>
      </c>
    </row>
    <row r="734" spans="1:11" ht="14.4" customHeight="1" x14ac:dyDescent="0.3">
      <c r="A734" s="660" t="s">
        <v>577</v>
      </c>
      <c r="B734" s="661" t="s">
        <v>578</v>
      </c>
      <c r="C734" s="662" t="s">
        <v>600</v>
      </c>
      <c r="D734" s="663" t="s">
        <v>2378</v>
      </c>
      <c r="E734" s="662" t="s">
        <v>6875</v>
      </c>
      <c r="F734" s="663" t="s">
        <v>6876</v>
      </c>
      <c r="G734" s="662" t="s">
        <v>5220</v>
      </c>
      <c r="H734" s="662" t="s">
        <v>5221</v>
      </c>
      <c r="I734" s="664">
        <v>6497.5</v>
      </c>
      <c r="J734" s="664">
        <v>17</v>
      </c>
      <c r="K734" s="665">
        <v>110457.5</v>
      </c>
    </row>
    <row r="735" spans="1:11" ht="14.4" customHeight="1" x14ac:dyDescent="0.3">
      <c r="A735" s="660" t="s">
        <v>577</v>
      </c>
      <c r="B735" s="661" t="s">
        <v>578</v>
      </c>
      <c r="C735" s="662" t="s">
        <v>600</v>
      </c>
      <c r="D735" s="663" t="s">
        <v>2378</v>
      </c>
      <c r="E735" s="662" t="s">
        <v>6875</v>
      </c>
      <c r="F735" s="663" t="s">
        <v>6876</v>
      </c>
      <c r="G735" s="662" t="s">
        <v>5222</v>
      </c>
      <c r="H735" s="662" t="s">
        <v>5223</v>
      </c>
      <c r="I735" s="664">
        <v>1907.47</v>
      </c>
      <c r="J735" s="664">
        <v>6</v>
      </c>
      <c r="K735" s="665">
        <v>11444.82</v>
      </c>
    </row>
    <row r="736" spans="1:11" ht="14.4" customHeight="1" x14ac:dyDescent="0.3">
      <c r="A736" s="660" t="s">
        <v>577</v>
      </c>
      <c r="B736" s="661" t="s">
        <v>578</v>
      </c>
      <c r="C736" s="662" t="s">
        <v>600</v>
      </c>
      <c r="D736" s="663" t="s">
        <v>2378</v>
      </c>
      <c r="E736" s="662" t="s">
        <v>6875</v>
      </c>
      <c r="F736" s="663" t="s">
        <v>6876</v>
      </c>
      <c r="G736" s="662" t="s">
        <v>5224</v>
      </c>
      <c r="H736" s="662" t="s">
        <v>5225</v>
      </c>
      <c r="I736" s="664">
        <v>1858.5400000000006</v>
      </c>
      <c r="J736" s="664">
        <v>14</v>
      </c>
      <c r="K736" s="665">
        <v>26019.560000000005</v>
      </c>
    </row>
    <row r="737" spans="1:11" ht="14.4" customHeight="1" x14ac:dyDescent="0.3">
      <c r="A737" s="660" t="s">
        <v>577</v>
      </c>
      <c r="B737" s="661" t="s">
        <v>578</v>
      </c>
      <c r="C737" s="662" t="s">
        <v>600</v>
      </c>
      <c r="D737" s="663" t="s">
        <v>2378</v>
      </c>
      <c r="E737" s="662" t="s">
        <v>6875</v>
      </c>
      <c r="F737" s="663" t="s">
        <v>6876</v>
      </c>
      <c r="G737" s="662" t="s">
        <v>5226</v>
      </c>
      <c r="H737" s="662" t="s">
        <v>5227</v>
      </c>
      <c r="I737" s="664">
        <v>1858.5400000000004</v>
      </c>
      <c r="J737" s="664">
        <v>13</v>
      </c>
      <c r="K737" s="665">
        <v>24161.020000000004</v>
      </c>
    </row>
    <row r="738" spans="1:11" ht="14.4" customHeight="1" x14ac:dyDescent="0.3">
      <c r="A738" s="660" t="s">
        <v>577</v>
      </c>
      <c r="B738" s="661" t="s">
        <v>578</v>
      </c>
      <c r="C738" s="662" t="s">
        <v>600</v>
      </c>
      <c r="D738" s="663" t="s">
        <v>2378</v>
      </c>
      <c r="E738" s="662" t="s">
        <v>6875</v>
      </c>
      <c r="F738" s="663" t="s">
        <v>6876</v>
      </c>
      <c r="G738" s="662" t="s">
        <v>5228</v>
      </c>
      <c r="H738" s="662" t="s">
        <v>5229</v>
      </c>
      <c r="I738" s="664">
        <v>1804.61</v>
      </c>
      <c r="J738" s="664">
        <v>3</v>
      </c>
      <c r="K738" s="665">
        <v>5413.83</v>
      </c>
    </row>
    <row r="739" spans="1:11" ht="14.4" customHeight="1" x14ac:dyDescent="0.3">
      <c r="A739" s="660" t="s">
        <v>577</v>
      </c>
      <c r="B739" s="661" t="s">
        <v>578</v>
      </c>
      <c r="C739" s="662" t="s">
        <v>600</v>
      </c>
      <c r="D739" s="663" t="s">
        <v>2378</v>
      </c>
      <c r="E739" s="662" t="s">
        <v>6875</v>
      </c>
      <c r="F739" s="663" t="s">
        <v>6876</v>
      </c>
      <c r="G739" s="662" t="s">
        <v>5230</v>
      </c>
      <c r="H739" s="662" t="s">
        <v>5231</v>
      </c>
      <c r="I739" s="664">
        <v>1804.61</v>
      </c>
      <c r="J739" s="664">
        <v>2</v>
      </c>
      <c r="K739" s="665">
        <v>3609.22</v>
      </c>
    </row>
    <row r="740" spans="1:11" ht="14.4" customHeight="1" x14ac:dyDescent="0.3">
      <c r="A740" s="660" t="s">
        <v>577</v>
      </c>
      <c r="B740" s="661" t="s">
        <v>578</v>
      </c>
      <c r="C740" s="662" t="s">
        <v>600</v>
      </c>
      <c r="D740" s="663" t="s">
        <v>2378</v>
      </c>
      <c r="E740" s="662" t="s">
        <v>6875</v>
      </c>
      <c r="F740" s="663" t="s">
        <v>6876</v>
      </c>
      <c r="G740" s="662" t="s">
        <v>5232</v>
      </c>
      <c r="H740" s="662" t="s">
        <v>5233</v>
      </c>
      <c r="I740" s="664">
        <v>2024.34</v>
      </c>
      <c r="J740" s="664">
        <v>8</v>
      </c>
      <c r="K740" s="665">
        <v>16194.68</v>
      </c>
    </row>
    <row r="741" spans="1:11" ht="14.4" customHeight="1" x14ac:dyDescent="0.3">
      <c r="A741" s="660" t="s">
        <v>577</v>
      </c>
      <c r="B741" s="661" t="s">
        <v>578</v>
      </c>
      <c r="C741" s="662" t="s">
        <v>600</v>
      </c>
      <c r="D741" s="663" t="s">
        <v>2378</v>
      </c>
      <c r="E741" s="662" t="s">
        <v>6875</v>
      </c>
      <c r="F741" s="663" t="s">
        <v>6876</v>
      </c>
      <c r="G741" s="662" t="s">
        <v>5234</v>
      </c>
      <c r="H741" s="662" t="s">
        <v>5235</v>
      </c>
      <c r="I741" s="664">
        <v>2026.92</v>
      </c>
      <c r="J741" s="664">
        <v>11</v>
      </c>
      <c r="K741" s="665">
        <v>22309.059999999998</v>
      </c>
    </row>
    <row r="742" spans="1:11" ht="14.4" customHeight="1" x14ac:dyDescent="0.3">
      <c r="A742" s="660" t="s">
        <v>577</v>
      </c>
      <c r="B742" s="661" t="s">
        <v>578</v>
      </c>
      <c r="C742" s="662" t="s">
        <v>600</v>
      </c>
      <c r="D742" s="663" t="s">
        <v>2378</v>
      </c>
      <c r="E742" s="662" t="s">
        <v>6875</v>
      </c>
      <c r="F742" s="663" t="s">
        <v>6876</v>
      </c>
      <c r="G742" s="662" t="s">
        <v>5236</v>
      </c>
      <c r="H742" s="662" t="s">
        <v>5237</v>
      </c>
      <c r="I742" s="664">
        <v>16327.479999999998</v>
      </c>
      <c r="J742" s="664">
        <v>6</v>
      </c>
      <c r="K742" s="665">
        <v>97964.87999999999</v>
      </c>
    </row>
    <row r="743" spans="1:11" ht="14.4" customHeight="1" x14ac:dyDescent="0.3">
      <c r="A743" s="660" t="s">
        <v>577</v>
      </c>
      <c r="B743" s="661" t="s">
        <v>578</v>
      </c>
      <c r="C743" s="662" t="s">
        <v>600</v>
      </c>
      <c r="D743" s="663" t="s">
        <v>2378</v>
      </c>
      <c r="E743" s="662" t="s">
        <v>6875</v>
      </c>
      <c r="F743" s="663" t="s">
        <v>6876</v>
      </c>
      <c r="G743" s="662" t="s">
        <v>5238</v>
      </c>
      <c r="H743" s="662" t="s">
        <v>5239</v>
      </c>
      <c r="I743" s="664">
        <v>9091.01</v>
      </c>
      <c r="J743" s="664">
        <v>2</v>
      </c>
      <c r="K743" s="665">
        <v>18182.02</v>
      </c>
    </row>
    <row r="744" spans="1:11" ht="14.4" customHeight="1" x14ac:dyDescent="0.3">
      <c r="A744" s="660" t="s">
        <v>577</v>
      </c>
      <c r="B744" s="661" t="s">
        <v>578</v>
      </c>
      <c r="C744" s="662" t="s">
        <v>600</v>
      </c>
      <c r="D744" s="663" t="s">
        <v>2378</v>
      </c>
      <c r="E744" s="662" t="s">
        <v>6875</v>
      </c>
      <c r="F744" s="663" t="s">
        <v>6876</v>
      </c>
      <c r="G744" s="662" t="s">
        <v>5240</v>
      </c>
      <c r="H744" s="662" t="s">
        <v>5241</v>
      </c>
      <c r="I744" s="664">
        <v>3854.9199999999992</v>
      </c>
      <c r="J744" s="664">
        <v>8</v>
      </c>
      <c r="K744" s="665">
        <v>30839.359999999993</v>
      </c>
    </row>
    <row r="745" spans="1:11" ht="14.4" customHeight="1" x14ac:dyDescent="0.3">
      <c r="A745" s="660" t="s">
        <v>577</v>
      </c>
      <c r="B745" s="661" t="s">
        <v>578</v>
      </c>
      <c r="C745" s="662" t="s">
        <v>600</v>
      </c>
      <c r="D745" s="663" t="s">
        <v>2378</v>
      </c>
      <c r="E745" s="662" t="s">
        <v>6875</v>
      </c>
      <c r="F745" s="663" t="s">
        <v>6876</v>
      </c>
      <c r="G745" s="662" t="s">
        <v>5242</v>
      </c>
      <c r="H745" s="662" t="s">
        <v>5243</v>
      </c>
      <c r="I745" s="664">
        <v>4196.0428571428565</v>
      </c>
      <c r="J745" s="664">
        <v>7</v>
      </c>
      <c r="K745" s="665">
        <v>29372.299999999996</v>
      </c>
    </row>
    <row r="746" spans="1:11" ht="14.4" customHeight="1" x14ac:dyDescent="0.3">
      <c r="A746" s="660" t="s">
        <v>577</v>
      </c>
      <c r="B746" s="661" t="s">
        <v>578</v>
      </c>
      <c r="C746" s="662" t="s">
        <v>600</v>
      </c>
      <c r="D746" s="663" t="s">
        <v>2378</v>
      </c>
      <c r="E746" s="662" t="s">
        <v>6875</v>
      </c>
      <c r="F746" s="663" t="s">
        <v>6876</v>
      </c>
      <c r="G746" s="662" t="s">
        <v>5244</v>
      </c>
      <c r="H746" s="662" t="s">
        <v>5245</v>
      </c>
      <c r="I746" s="664">
        <v>4194.4246153846161</v>
      </c>
      <c r="J746" s="664">
        <v>14</v>
      </c>
      <c r="K746" s="665">
        <v>58744.55</v>
      </c>
    </row>
    <row r="747" spans="1:11" ht="14.4" customHeight="1" x14ac:dyDescent="0.3">
      <c r="A747" s="660" t="s">
        <v>577</v>
      </c>
      <c r="B747" s="661" t="s">
        <v>578</v>
      </c>
      <c r="C747" s="662" t="s">
        <v>600</v>
      </c>
      <c r="D747" s="663" t="s">
        <v>2378</v>
      </c>
      <c r="E747" s="662" t="s">
        <v>6875</v>
      </c>
      <c r="F747" s="663" t="s">
        <v>6876</v>
      </c>
      <c r="G747" s="662" t="s">
        <v>5246</v>
      </c>
      <c r="H747" s="662" t="s">
        <v>5247</v>
      </c>
      <c r="I747" s="664">
        <v>17837.896666666667</v>
      </c>
      <c r="J747" s="664">
        <v>3</v>
      </c>
      <c r="K747" s="665">
        <v>53513.69</v>
      </c>
    </row>
    <row r="748" spans="1:11" ht="14.4" customHeight="1" x14ac:dyDescent="0.3">
      <c r="A748" s="660" t="s">
        <v>577</v>
      </c>
      <c r="B748" s="661" t="s">
        <v>578</v>
      </c>
      <c r="C748" s="662" t="s">
        <v>600</v>
      </c>
      <c r="D748" s="663" t="s">
        <v>2378</v>
      </c>
      <c r="E748" s="662" t="s">
        <v>6875</v>
      </c>
      <c r="F748" s="663" t="s">
        <v>6876</v>
      </c>
      <c r="G748" s="662" t="s">
        <v>5248</v>
      </c>
      <c r="H748" s="662" t="s">
        <v>5249</v>
      </c>
      <c r="I748" s="664">
        <v>2808.68</v>
      </c>
      <c r="J748" s="664">
        <v>5</v>
      </c>
      <c r="K748" s="665">
        <v>14043.4</v>
      </c>
    </row>
    <row r="749" spans="1:11" ht="14.4" customHeight="1" x14ac:dyDescent="0.3">
      <c r="A749" s="660" t="s">
        <v>577</v>
      </c>
      <c r="B749" s="661" t="s">
        <v>578</v>
      </c>
      <c r="C749" s="662" t="s">
        <v>600</v>
      </c>
      <c r="D749" s="663" t="s">
        <v>2378</v>
      </c>
      <c r="E749" s="662" t="s">
        <v>6875</v>
      </c>
      <c r="F749" s="663" t="s">
        <v>6876</v>
      </c>
      <c r="G749" s="662" t="s">
        <v>5250</v>
      </c>
      <c r="H749" s="662" t="s">
        <v>5251</v>
      </c>
      <c r="I749" s="664">
        <v>2808.68</v>
      </c>
      <c r="J749" s="664">
        <v>6</v>
      </c>
      <c r="K749" s="665">
        <v>16852.079999999998</v>
      </c>
    </row>
    <row r="750" spans="1:11" ht="14.4" customHeight="1" x14ac:dyDescent="0.3">
      <c r="A750" s="660" t="s">
        <v>577</v>
      </c>
      <c r="B750" s="661" t="s">
        <v>578</v>
      </c>
      <c r="C750" s="662" t="s">
        <v>600</v>
      </c>
      <c r="D750" s="663" t="s">
        <v>2378</v>
      </c>
      <c r="E750" s="662" t="s">
        <v>6875</v>
      </c>
      <c r="F750" s="663" t="s">
        <v>6876</v>
      </c>
      <c r="G750" s="662" t="s">
        <v>5252</v>
      </c>
      <c r="H750" s="662" t="s">
        <v>5253</v>
      </c>
      <c r="I750" s="664">
        <v>2808.68</v>
      </c>
      <c r="J750" s="664">
        <v>9</v>
      </c>
      <c r="K750" s="665">
        <v>25278.12</v>
      </c>
    </row>
    <row r="751" spans="1:11" ht="14.4" customHeight="1" x14ac:dyDescent="0.3">
      <c r="A751" s="660" t="s">
        <v>577</v>
      </c>
      <c r="B751" s="661" t="s">
        <v>578</v>
      </c>
      <c r="C751" s="662" t="s">
        <v>600</v>
      </c>
      <c r="D751" s="663" t="s">
        <v>2378</v>
      </c>
      <c r="E751" s="662" t="s">
        <v>6875</v>
      </c>
      <c r="F751" s="663" t="s">
        <v>6876</v>
      </c>
      <c r="G751" s="662" t="s">
        <v>5254</v>
      </c>
      <c r="H751" s="662" t="s">
        <v>5255</v>
      </c>
      <c r="I751" s="664">
        <v>2808.68</v>
      </c>
      <c r="J751" s="664">
        <v>1</v>
      </c>
      <c r="K751" s="665">
        <v>2808.68</v>
      </c>
    </row>
    <row r="752" spans="1:11" ht="14.4" customHeight="1" x14ac:dyDescent="0.3">
      <c r="A752" s="660" t="s">
        <v>577</v>
      </c>
      <c r="B752" s="661" t="s">
        <v>578</v>
      </c>
      <c r="C752" s="662" t="s">
        <v>600</v>
      </c>
      <c r="D752" s="663" t="s">
        <v>2378</v>
      </c>
      <c r="E752" s="662" t="s">
        <v>6875</v>
      </c>
      <c r="F752" s="663" t="s">
        <v>6876</v>
      </c>
      <c r="G752" s="662" t="s">
        <v>5256</v>
      </c>
      <c r="H752" s="662" t="s">
        <v>5257</v>
      </c>
      <c r="I752" s="664">
        <v>606.48</v>
      </c>
      <c r="J752" s="664">
        <v>1</v>
      </c>
      <c r="K752" s="665">
        <v>606.48</v>
      </c>
    </row>
    <row r="753" spans="1:11" ht="14.4" customHeight="1" x14ac:dyDescent="0.3">
      <c r="A753" s="660" t="s">
        <v>577</v>
      </c>
      <c r="B753" s="661" t="s">
        <v>578</v>
      </c>
      <c r="C753" s="662" t="s">
        <v>600</v>
      </c>
      <c r="D753" s="663" t="s">
        <v>2378</v>
      </c>
      <c r="E753" s="662" t="s">
        <v>6875</v>
      </c>
      <c r="F753" s="663" t="s">
        <v>6876</v>
      </c>
      <c r="G753" s="662" t="s">
        <v>5258</v>
      </c>
      <c r="H753" s="662" t="s">
        <v>5259</v>
      </c>
      <c r="I753" s="664">
        <v>1419.3</v>
      </c>
      <c r="J753" s="664">
        <v>6</v>
      </c>
      <c r="K753" s="665">
        <v>8515.7900000000009</v>
      </c>
    </row>
    <row r="754" spans="1:11" ht="14.4" customHeight="1" x14ac:dyDescent="0.3">
      <c r="A754" s="660" t="s">
        <v>577</v>
      </c>
      <c r="B754" s="661" t="s">
        <v>578</v>
      </c>
      <c r="C754" s="662" t="s">
        <v>600</v>
      </c>
      <c r="D754" s="663" t="s">
        <v>2378</v>
      </c>
      <c r="E754" s="662" t="s">
        <v>6875</v>
      </c>
      <c r="F754" s="663" t="s">
        <v>6876</v>
      </c>
      <c r="G754" s="662" t="s">
        <v>5260</v>
      </c>
      <c r="H754" s="662" t="s">
        <v>5261</v>
      </c>
      <c r="I754" s="664">
        <v>1419.3</v>
      </c>
      <c r="J754" s="664">
        <v>6</v>
      </c>
      <c r="K754" s="665">
        <v>8515.7900000000009</v>
      </c>
    </row>
    <row r="755" spans="1:11" ht="14.4" customHeight="1" x14ac:dyDescent="0.3">
      <c r="A755" s="660" t="s">
        <v>577</v>
      </c>
      <c r="B755" s="661" t="s">
        <v>578</v>
      </c>
      <c r="C755" s="662" t="s">
        <v>600</v>
      </c>
      <c r="D755" s="663" t="s">
        <v>2378</v>
      </c>
      <c r="E755" s="662" t="s">
        <v>6875</v>
      </c>
      <c r="F755" s="663" t="s">
        <v>6876</v>
      </c>
      <c r="G755" s="662" t="s">
        <v>5262</v>
      </c>
      <c r="H755" s="662" t="s">
        <v>5263</v>
      </c>
      <c r="I755" s="664">
        <v>1419.2999999999997</v>
      </c>
      <c r="J755" s="664">
        <v>8</v>
      </c>
      <c r="K755" s="665">
        <v>11354.39</v>
      </c>
    </row>
    <row r="756" spans="1:11" ht="14.4" customHeight="1" x14ac:dyDescent="0.3">
      <c r="A756" s="660" t="s">
        <v>577</v>
      </c>
      <c r="B756" s="661" t="s">
        <v>578</v>
      </c>
      <c r="C756" s="662" t="s">
        <v>600</v>
      </c>
      <c r="D756" s="663" t="s">
        <v>2378</v>
      </c>
      <c r="E756" s="662" t="s">
        <v>6875</v>
      </c>
      <c r="F756" s="663" t="s">
        <v>6876</v>
      </c>
      <c r="G756" s="662" t="s">
        <v>5264</v>
      </c>
      <c r="H756" s="662" t="s">
        <v>5265</v>
      </c>
      <c r="I756" s="664">
        <v>1547.0259999999998</v>
      </c>
      <c r="J756" s="664">
        <v>7</v>
      </c>
      <c r="K756" s="665">
        <v>10829.32</v>
      </c>
    </row>
    <row r="757" spans="1:11" ht="14.4" customHeight="1" x14ac:dyDescent="0.3">
      <c r="A757" s="660" t="s">
        <v>577</v>
      </c>
      <c r="B757" s="661" t="s">
        <v>578</v>
      </c>
      <c r="C757" s="662" t="s">
        <v>600</v>
      </c>
      <c r="D757" s="663" t="s">
        <v>2378</v>
      </c>
      <c r="E757" s="662" t="s">
        <v>6875</v>
      </c>
      <c r="F757" s="663" t="s">
        <v>6876</v>
      </c>
      <c r="G757" s="662" t="s">
        <v>5266</v>
      </c>
      <c r="H757" s="662" t="s">
        <v>5267</v>
      </c>
      <c r="I757" s="664">
        <v>344.26500000000004</v>
      </c>
      <c r="J757" s="664">
        <v>7</v>
      </c>
      <c r="K757" s="665">
        <v>2409.87</v>
      </c>
    </row>
    <row r="758" spans="1:11" ht="14.4" customHeight="1" x14ac:dyDescent="0.3">
      <c r="A758" s="660" t="s">
        <v>577</v>
      </c>
      <c r="B758" s="661" t="s">
        <v>578</v>
      </c>
      <c r="C758" s="662" t="s">
        <v>600</v>
      </c>
      <c r="D758" s="663" t="s">
        <v>2378</v>
      </c>
      <c r="E758" s="662" t="s">
        <v>6875</v>
      </c>
      <c r="F758" s="663" t="s">
        <v>6876</v>
      </c>
      <c r="G758" s="662" t="s">
        <v>5268</v>
      </c>
      <c r="H758" s="662" t="s">
        <v>5269</v>
      </c>
      <c r="I758" s="664">
        <v>7791.91</v>
      </c>
      <c r="J758" s="664">
        <v>1</v>
      </c>
      <c r="K758" s="665">
        <v>7791.91</v>
      </c>
    </row>
    <row r="759" spans="1:11" ht="14.4" customHeight="1" x14ac:dyDescent="0.3">
      <c r="A759" s="660" t="s">
        <v>577</v>
      </c>
      <c r="B759" s="661" t="s">
        <v>578</v>
      </c>
      <c r="C759" s="662" t="s">
        <v>600</v>
      </c>
      <c r="D759" s="663" t="s">
        <v>2378</v>
      </c>
      <c r="E759" s="662" t="s">
        <v>6875</v>
      </c>
      <c r="F759" s="663" t="s">
        <v>6876</v>
      </c>
      <c r="G759" s="662" t="s">
        <v>5270</v>
      </c>
      <c r="H759" s="662" t="s">
        <v>5271</v>
      </c>
      <c r="I759" s="664">
        <v>3162.5</v>
      </c>
      <c r="J759" s="664">
        <v>7</v>
      </c>
      <c r="K759" s="665">
        <v>22137.5</v>
      </c>
    </row>
    <row r="760" spans="1:11" ht="14.4" customHeight="1" x14ac:dyDescent="0.3">
      <c r="A760" s="660" t="s">
        <v>577</v>
      </c>
      <c r="B760" s="661" t="s">
        <v>578</v>
      </c>
      <c r="C760" s="662" t="s">
        <v>600</v>
      </c>
      <c r="D760" s="663" t="s">
        <v>2378</v>
      </c>
      <c r="E760" s="662" t="s">
        <v>6875</v>
      </c>
      <c r="F760" s="663" t="s">
        <v>6876</v>
      </c>
      <c r="G760" s="662" t="s">
        <v>5272</v>
      </c>
      <c r="H760" s="662" t="s">
        <v>5273</v>
      </c>
      <c r="I760" s="664">
        <v>1885.7214285714283</v>
      </c>
      <c r="J760" s="664">
        <v>8</v>
      </c>
      <c r="K760" s="665">
        <v>15085.609999999999</v>
      </c>
    </row>
    <row r="761" spans="1:11" ht="14.4" customHeight="1" x14ac:dyDescent="0.3">
      <c r="A761" s="660" t="s">
        <v>577</v>
      </c>
      <c r="B761" s="661" t="s">
        <v>578</v>
      </c>
      <c r="C761" s="662" t="s">
        <v>600</v>
      </c>
      <c r="D761" s="663" t="s">
        <v>2378</v>
      </c>
      <c r="E761" s="662" t="s">
        <v>6875</v>
      </c>
      <c r="F761" s="663" t="s">
        <v>6876</v>
      </c>
      <c r="G761" s="662" t="s">
        <v>5274</v>
      </c>
      <c r="H761" s="662" t="s">
        <v>5275</v>
      </c>
      <c r="I761" s="664">
        <v>2033.835</v>
      </c>
      <c r="J761" s="664">
        <v>5</v>
      </c>
      <c r="K761" s="665">
        <v>10169.4</v>
      </c>
    </row>
    <row r="762" spans="1:11" ht="14.4" customHeight="1" x14ac:dyDescent="0.3">
      <c r="A762" s="660" t="s">
        <v>577</v>
      </c>
      <c r="B762" s="661" t="s">
        <v>578</v>
      </c>
      <c r="C762" s="662" t="s">
        <v>600</v>
      </c>
      <c r="D762" s="663" t="s">
        <v>2378</v>
      </c>
      <c r="E762" s="662" t="s">
        <v>6875</v>
      </c>
      <c r="F762" s="663" t="s">
        <v>6876</v>
      </c>
      <c r="G762" s="662" t="s">
        <v>5276</v>
      </c>
      <c r="H762" s="662" t="s">
        <v>5277</v>
      </c>
      <c r="I762" s="664">
        <v>2033.9959999999999</v>
      </c>
      <c r="J762" s="664">
        <v>5</v>
      </c>
      <c r="K762" s="665">
        <v>10169.98</v>
      </c>
    </row>
    <row r="763" spans="1:11" ht="14.4" customHeight="1" x14ac:dyDescent="0.3">
      <c r="A763" s="660" t="s">
        <v>577</v>
      </c>
      <c r="B763" s="661" t="s">
        <v>578</v>
      </c>
      <c r="C763" s="662" t="s">
        <v>600</v>
      </c>
      <c r="D763" s="663" t="s">
        <v>2378</v>
      </c>
      <c r="E763" s="662" t="s">
        <v>6875</v>
      </c>
      <c r="F763" s="663" t="s">
        <v>6876</v>
      </c>
      <c r="G763" s="662" t="s">
        <v>5278</v>
      </c>
      <c r="H763" s="662" t="s">
        <v>5279</v>
      </c>
      <c r="I763" s="664">
        <v>2227.6414285714282</v>
      </c>
      <c r="J763" s="664">
        <v>7</v>
      </c>
      <c r="K763" s="665">
        <v>15593.489999999998</v>
      </c>
    </row>
    <row r="764" spans="1:11" ht="14.4" customHeight="1" x14ac:dyDescent="0.3">
      <c r="A764" s="660" t="s">
        <v>577</v>
      </c>
      <c r="B764" s="661" t="s">
        <v>578</v>
      </c>
      <c r="C764" s="662" t="s">
        <v>600</v>
      </c>
      <c r="D764" s="663" t="s">
        <v>2378</v>
      </c>
      <c r="E764" s="662" t="s">
        <v>6875</v>
      </c>
      <c r="F764" s="663" t="s">
        <v>6876</v>
      </c>
      <c r="G764" s="662" t="s">
        <v>5280</v>
      </c>
      <c r="H764" s="662" t="s">
        <v>5281</v>
      </c>
      <c r="I764" s="664">
        <v>2033.8799999999999</v>
      </c>
      <c r="J764" s="664">
        <v>6</v>
      </c>
      <c r="K764" s="665">
        <v>12203.16</v>
      </c>
    </row>
    <row r="765" spans="1:11" ht="14.4" customHeight="1" x14ac:dyDescent="0.3">
      <c r="A765" s="660" t="s">
        <v>577</v>
      </c>
      <c r="B765" s="661" t="s">
        <v>578</v>
      </c>
      <c r="C765" s="662" t="s">
        <v>600</v>
      </c>
      <c r="D765" s="663" t="s">
        <v>2378</v>
      </c>
      <c r="E765" s="662" t="s">
        <v>6875</v>
      </c>
      <c r="F765" s="663" t="s">
        <v>6876</v>
      </c>
      <c r="G765" s="662" t="s">
        <v>5282</v>
      </c>
      <c r="H765" s="662" t="s">
        <v>5283</v>
      </c>
      <c r="I765" s="664">
        <v>10780</v>
      </c>
      <c r="J765" s="664">
        <v>3</v>
      </c>
      <c r="K765" s="665">
        <v>32340</v>
      </c>
    </row>
    <row r="766" spans="1:11" ht="14.4" customHeight="1" x14ac:dyDescent="0.3">
      <c r="A766" s="660" t="s">
        <v>577</v>
      </c>
      <c r="B766" s="661" t="s">
        <v>578</v>
      </c>
      <c r="C766" s="662" t="s">
        <v>600</v>
      </c>
      <c r="D766" s="663" t="s">
        <v>2378</v>
      </c>
      <c r="E766" s="662" t="s">
        <v>6875</v>
      </c>
      <c r="F766" s="663" t="s">
        <v>6876</v>
      </c>
      <c r="G766" s="662" t="s">
        <v>5284</v>
      </c>
      <c r="H766" s="662" t="s">
        <v>5285</v>
      </c>
      <c r="I766" s="664">
        <v>225.5</v>
      </c>
      <c r="J766" s="664">
        <v>93</v>
      </c>
      <c r="K766" s="665">
        <v>20971.54</v>
      </c>
    </row>
    <row r="767" spans="1:11" ht="14.4" customHeight="1" x14ac:dyDescent="0.3">
      <c r="A767" s="660" t="s">
        <v>577</v>
      </c>
      <c r="B767" s="661" t="s">
        <v>578</v>
      </c>
      <c r="C767" s="662" t="s">
        <v>600</v>
      </c>
      <c r="D767" s="663" t="s">
        <v>2378</v>
      </c>
      <c r="E767" s="662" t="s">
        <v>6875</v>
      </c>
      <c r="F767" s="663" t="s">
        <v>6876</v>
      </c>
      <c r="G767" s="662" t="s">
        <v>5286</v>
      </c>
      <c r="H767" s="662" t="s">
        <v>5287</v>
      </c>
      <c r="I767" s="664">
        <v>610.5</v>
      </c>
      <c r="J767" s="664">
        <v>10</v>
      </c>
      <c r="K767" s="665">
        <v>6105</v>
      </c>
    </row>
    <row r="768" spans="1:11" ht="14.4" customHeight="1" x14ac:dyDescent="0.3">
      <c r="A768" s="660" t="s">
        <v>577</v>
      </c>
      <c r="B768" s="661" t="s">
        <v>578</v>
      </c>
      <c r="C768" s="662" t="s">
        <v>600</v>
      </c>
      <c r="D768" s="663" t="s">
        <v>2378</v>
      </c>
      <c r="E768" s="662" t="s">
        <v>6875</v>
      </c>
      <c r="F768" s="663" t="s">
        <v>6876</v>
      </c>
      <c r="G768" s="662" t="s">
        <v>5288</v>
      </c>
      <c r="H768" s="662" t="s">
        <v>5289</v>
      </c>
      <c r="I768" s="664">
        <v>610.5</v>
      </c>
      <c r="J768" s="664">
        <v>12</v>
      </c>
      <c r="K768" s="665">
        <v>7326</v>
      </c>
    </row>
    <row r="769" spans="1:11" ht="14.4" customHeight="1" x14ac:dyDescent="0.3">
      <c r="A769" s="660" t="s">
        <v>577</v>
      </c>
      <c r="B769" s="661" t="s">
        <v>578</v>
      </c>
      <c r="C769" s="662" t="s">
        <v>600</v>
      </c>
      <c r="D769" s="663" t="s">
        <v>2378</v>
      </c>
      <c r="E769" s="662" t="s">
        <v>6875</v>
      </c>
      <c r="F769" s="663" t="s">
        <v>6876</v>
      </c>
      <c r="G769" s="662" t="s">
        <v>5290</v>
      </c>
      <c r="H769" s="662" t="s">
        <v>5291</v>
      </c>
      <c r="I769" s="664">
        <v>610.50666666666666</v>
      </c>
      <c r="J769" s="664">
        <v>3</v>
      </c>
      <c r="K769" s="665">
        <v>1831.52</v>
      </c>
    </row>
    <row r="770" spans="1:11" ht="14.4" customHeight="1" x14ac:dyDescent="0.3">
      <c r="A770" s="660" t="s">
        <v>577</v>
      </c>
      <c r="B770" s="661" t="s">
        <v>578</v>
      </c>
      <c r="C770" s="662" t="s">
        <v>600</v>
      </c>
      <c r="D770" s="663" t="s">
        <v>2378</v>
      </c>
      <c r="E770" s="662" t="s">
        <v>6875</v>
      </c>
      <c r="F770" s="663" t="s">
        <v>6876</v>
      </c>
      <c r="G770" s="662" t="s">
        <v>5292</v>
      </c>
      <c r="H770" s="662" t="s">
        <v>5293</v>
      </c>
      <c r="I770" s="664">
        <v>610.5</v>
      </c>
      <c r="J770" s="664">
        <v>3</v>
      </c>
      <c r="K770" s="665">
        <v>1831.5</v>
      </c>
    </row>
    <row r="771" spans="1:11" ht="14.4" customHeight="1" x14ac:dyDescent="0.3">
      <c r="A771" s="660" t="s">
        <v>577</v>
      </c>
      <c r="B771" s="661" t="s">
        <v>578</v>
      </c>
      <c r="C771" s="662" t="s">
        <v>600</v>
      </c>
      <c r="D771" s="663" t="s">
        <v>2378</v>
      </c>
      <c r="E771" s="662" t="s">
        <v>6875</v>
      </c>
      <c r="F771" s="663" t="s">
        <v>6876</v>
      </c>
      <c r="G771" s="662" t="s">
        <v>5294</v>
      </c>
      <c r="H771" s="662" t="s">
        <v>5295</v>
      </c>
      <c r="I771" s="664">
        <v>610.5</v>
      </c>
      <c r="J771" s="664">
        <v>7</v>
      </c>
      <c r="K771" s="665">
        <v>4273.5</v>
      </c>
    </row>
    <row r="772" spans="1:11" ht="14.4" customHeight="1" x14ac:dyDescent="0.3">
      <c r="A772" s="660" t="s">
        <v>577</v>
      </c>
      <c r="B772" s="661" t="s">
        <v>578</v>
      </c>
      <c r="C772" s="662" t="s">
        <v>600</v>
      </c>
      <c r="D772" s="663" t="s">
        <v>2378</v>
      </c>
      <c r="E772" s="662" t="s">
        <v>6875</v>
      </c>
      <c r="F772" s="663" t="s">
        <v>6876</v>
      </c>
      <c r="G772" s="662" t="s">
        <v>5296</v>
      </c>
      <c r="H772" s="662" t="s">
        <v>5297</v>
      </c>
      <c r="I772" s="664">
        <v>610.5</v>
      </c>
      <c r="J772" s="664">
        <v>2</v>
      </c>
      <c r="K772" s="665">
        <v>1221</v>
      </c>
    </row>
    <row r="773" spans="1:11" ht="14.4" customHeight="1" x14ac:dyDescent="0.3">
      <c r="A773" s="660" t="s">
        <v>577</v>
      </c>
      <c r="B773" s="661" t="s">
        <v>578</v>
      </c>
      <c r="C773" s="662" t="s">
        <v>600</v>
      </c>
      <c r="D773" s="663" t="s">
        <v>2378</v>
      </c>
      <c r="E773" s="662" t="s">
        <v>6875</v>
      </c>
      <c r="F773" s="663" t="s">
        <v>6876</v>
      </c>
      <c r="G773" s="662" t="s">
        <v>5298</v>
      </c>
      <c r="H773" s="662" t="s">
        <v>5299</v>
      </c>
      <c r="I773" s="664">
        <v>1885.7516666666663</v>
      </c>
      <c r="J773" s="664">
        <v>13</v>
      </c>
      <c r="K773" s="665">
        <v>24514.559999999998</v>
      </c>
    </row>
    <row r="774" spans="1:11" ht="14.4" customHeight="1" x14ac:dyDescent="0.3">
      <c r="A774" s="660" t="s">
        <v>577</v>
      </c>
      <c r="B774" s="661" t="s">
        <v>578</v>
      </c>
      <c r="C774" s="662" t="s">
        <v>600</v>
      </c>
      <c r="D774" s="663" t="s">
        <v>2378</v>
      </c>
      <c r="E774" s="662" t="s">
        <v>6875</v>
      </c>
      <c r="F774" s="663" t="s">
        <v>6876</v>
      </c>
      <c r="G774" s="662" t="s">
        <v>5300</v>
      </c>
      <c r="H774" s="662" t="s">
        <v>5301</v>
      </c>
      <c r="I774" s="664">
        <v>2478.37</v>
      </c>
      <c r="J774" s="664">
        <v>1</v>
      </c>
      <c r="K774" s="665">
        <v>2478.37</v>
      </c>
    </row>
    <row r="775" spans="1:11" ht="14.4" customHeight="1" x14ac:dyDescent="0.3">
      <c r="A775" s="660" t="s">
        <v>577</v>
      </c>
      <c r="B775" s="661" t="s">
        <v>578</v>
      </c>
      <c r="C775" s="662" t="s">
        <v>600</v>
      </c>
      <c r="D775" s="663" t="s">
        <v>2378</v>
      </c>
      <c r="E775" s="662" t="s">
        <v>6875</v>
      </c>
      <c r="F775" s="663" t="s">
        <v>6876</v>
      </c>
      <c r="G775" s="662" t="s">
        <v>5302</v>
      </c>
      <c r="H775" s="662" t="s">
        <v>5303</v>
      </c>
      <c r="I775" s="664">
        <v>4203.6818181818189</v>
      </c>
      <c r="J775" s="664">
        <v>11</v>
      </c>
      <c r="K775" s="665">
        <v>46240.500000000007</v>
      </c>
    </row>
    <row r="776" spans="1:11" ht="14.4" customHeight="1" x14ac:dyDescent="0.3">
      <c r="A776" s="660" t="s">
        <v>577</v>
      </c>
      <c r="B776" s="661" t="s">
        <v>578</v>
      </c>
      <c r="C776" s="662" t="s">
        <v>600</v>
      </c>
      <c r="D776" s="663" t="s">
        <v>2378</v>
      </c>
      <c r="E776" s="662" t="s">
        <v>6875</v>
      </c>
      <c r="F776" s="663" t="s">
        <v>6876</v>
      </c>
      <c r="G776" s="662" t="s">
        <v>5304</v>
      </c>
      <c r="H776" s="662" t="s">
        <v>5305</v>
      </c>
      <c r="I776" s="664">
        <v>5442.95</v>
      </c>
      <c r="J776" s="664">
        <v>1</v>
      </c>
      <c r="K776" s="665">
        <v>5442.95</v>
      </c>
    </row>
    <row r="777" spans="1:11" ht="14.4" customHeight="1" x14ac:dyDescent="0.3">
      <c r="A777" s="660" t="s">
        <v>577</v>
      </c>
      <c r="B777" s="661" t="s">
        <v>578</v>
      </c>
      <c r="C777" s="662" t="s">
        <v>600</v>
      </c>
      <c r="D777" s="663" t="s">
        <v>2378</v>
      </c>
      <c r="E777" s="662" t="s">
        <v>6875</v>
      </c>
      <c r="F777" s="663" t="s">
        <v>6876</v>
      </c>
      <c r="G777" s="662" t="s">
        <v>5306</v>
      </c>
      <c r="H777" s="662" t="s">
        <v>5307</v>
      </c>
      <c r="I777" s="664">
        <v>1385.75</v>
      </c>
      <c r="J777" s="664">
        <v>1</v>
      </c>
      <c r="K777" s="665">
        <v>1385.75</v>
      </c>
    </row>
    <row r="778" spans="1:11" ht="14.4" customHeight="1" x14ac:dyDescent="0.3">
      <c r="A778" s="660" t="s">
        <v>577</v>
      </c>
      <c r="B778" s="661" t="s">
        <v>578</v>
      </c>
      <c r="C778" s="662" t="s">
        <v>600</v>
      </c>
      <c r="D778" s="663" t="s">
        <v>2378</v>
      </c>
      <c r="E778" s="662" t="s">
        <v>6875</v>
      </c>
      <c r="F778" s="663" t="s">
        <v>6876</v>
      </c>
      <c r="G778" s="662" t="s">
        <v>5308</v>
      </c>
      <c r="H778" s="662" t="s">
        <v>5309</v>
      </c>
      <c r="I778" s="664">
        <v>471.96</v>
      </c>
      <c r="J778" s="664">
        <v>2</v>
      </c>
      <c r="K778" s="665">
        <v>943.92</v>
      </c>
    </row>
    <row r="779" spans="1:11" ht="14.4" customHeight="1" x14ac:dyDescent="0.3">
      <c r="A779" s="660" t="s">
        <v>577</v>
      </c>
      <c r="B779" s="661" t="s">
        <v>578</v>
      </c>
      <c r="C779" s="662" t="s">
        <v>600</v>
      </c>
      <c r="D779" s="663" t="s">
        <v>2378</v>
      </c>
      <c r="E779" s="662" t="s">
        <v>6875</v>
      </c>
      <c r="F779" s="663" t="s">
        <v>6876</v>
      </c>
      <c r="G779" s="662" t="s">
        <v>5310</v>
      </c>
      <c r="H779" s="662" t="s">
        <v>5311</v>
      </c>
      <c r="I779" s="664">
        <v>851.58</v>
      </c>
      <c r="J779" s="664">
        <v>1</v>
      </c>
      <c r="K779" s="665">
        <v>851.58</v>
      </c>
    </row>
    <row r="780" spans="1:11" ht="14.4" customHeight="1" x14ac:dyDescent="0.3">
      <c r="A780" s="660" t="s">
        <v>577</v>
      </c>
      <c r="B780" s="661" t="s">
        <v>578</v>
      </c>
      <c r="C780" s="662" t="s">
        <v>600</v>
      </c>
      <c r="D780" s="663" t="s">
        <v>2378</v>
      </c>
      <c r="E780" s="662" t="s">
        <v>6875</v>
      </c>
      <c r="F780" s="663" t="s">
        <v>6876</v>
      </c>
      <c r="G780" s="662" t="s">
        <v>5312</v>
      </c>
      <c r="H780" s="662" t="s">
        <v>5313</v>
      </c>
      <c r="I780" s="664">
        <v>912</v>
      </c>
      <c r="J780" s="664">
        <v>2</v>
      </c>
      <c r="K780" s="665">
        <v>1824</v>
      </c>
    </row>
    <row r="781" spans="1:11" ht="14.4" customHeight="1" x14ac:dyDescent="0.3">
      <c r="A781" s="660" t="s">
        <v>577</v>
      </c>
      <c r="B781" s="661" t="s">
        <v>578</v>
      </c>
      <c r="C781" s="662" t="s">
        <v>600</v>
      </c>
      <c r="D781" s="663" t="s">
        <v>2378</v>
      </c>
      <c r="E781" s="662" t="s">
        <v>6875</v>
      </c>
      <c r="F781" s="663" t="s">
        <v>6876</v>
      </c>
      <c r="G781" s="662" t="s">
        <v>5314</v>
      </c>
      <c r="H781" s="662" t="s">
        <v>5315</v>
      </c>
      <c r="I781" s="664">
        <v>1838.4949999999999</v>
      </c>
      <c r="J781" s="664">
        <v>2</v>
      </c>
      <c r="K781" s="665">
        <v>3676.99</v>
      </c>
    </row>
    <row r="782" spans="1:11" ht="14.4" customHeight="1" x14ac:dyDescent="0.3">
      <c r="A782" s="660" t="s">
        <v>577</v>
      </c>
      <c r="B782" s="661" t="s">
        <v>578</v>
      </c>
      <c r="C782" s="662" t="s">
        <v>600</v>
      </c>
      <c r="D782" s="663" t="s">
        <v>2378</v>
      </c>
      <c r="E782" s="662" t="s">
        <v>6875</v>
      </c>
      <c r="F782" s="663" t="s">
        <v>6876</v>
      </c>
      <c r="G782" s="662" t="s">
        <v>5316</v>
      </c>
      <c r="H782" s="662" t="s">
        <v>5317</v>
      </c>
      <c r="I782" s="664">
        <v>1907.47</v>
      </c>
      <c r="J782" s="664">
        <v>2</v>
      </c>
      <c r="K782" s="665">
        <v>3814.94</v>
      </c>
    </row>
    <row r="783" spans="1:11" ht="14.4" customHeight="1" x14ac:dyDescent="0.3">
      <c r="A783" s="660" t="s">
        <v>577</v>
      </c>
      <c r="B783" s="661" t="s">
        <v>578</v>
      </c>
      <c r="C783" s="662" t="s">
        <v>600</v>
      </c>
      <c r="D783" s="663" t="s">
        <v>2378</v>
      </c>
      <c r="E783" s="662" t="s">
        <v>6875</v>
      </c>
      <c r="F783" s="663" t="s">
        <v>6876</v>
      </c>
      <c r="G783" s="662" t="s">
        <v>5318</v>
      </c>
      <c r="H783" s="662" t="s">
        <v>5319</v>
      </c>
      <c r="I783" s="664">
        <v>118.59</v>
      </c>
      <c r="J783" s="664">
        <v>10</v>
      </c>
      <c r="K783" s="665">
        <v>1185.8800000000001</v>
      </c>
    </row>
    <row r="784" spans="1:11" ht="14.4" customHeight="1" x14ac:dyDescent="0.3">
      <c r="A784" s="660" t="s">
        <v>577</v>
      </c>
      <c r="B784" s="661" t="s">
        <v>578</v>
      </c>
      <c r="C784" s="662" t="s">
        <v>600</v>
      </c>
      <c r="D784" s="663" t="s">
        <v>2378</v>
      </c>
      <c r="E784" s="662" t="s">
        <v>6875</v>
      </c>
      <c r="F784" s="663" t="s">
        <v>6876</v>
      </c>
      <c r="G784" s="662" t="s">
        <v>5320</v>
      </c>
      <c r="H784" s="662" t="s">
        <v>5321</v>
      </c>
      <c r="I784" s="664">
        <v>100.29</v>
      </c>
      <c r="J784" s="664">
        <v>28</v>
      </c>
      <c r="K784" s="665">
        <v>2808.12</v>
      </c>
    </row>
    <row r="785" spans="1:11" ht="14.4" customHeight="1" x14ac:dyDescent="0.3">
      <c r="A785" s="660" t="s">
        <v>577</v>
      </c>
      <c r="B785" s="661" t="s">
        <v>578</v>
      </c>
      <c r="C785" s="662" t="s">
        <v>600</v>
      </c>
      <c r="D785" s="663" t="s">
        <v>2378</v>
      </c>
      <c r="E785" s="662" t="s">
        <v>6875</v>
      </c>
      <c r="F785" s="663" t="s">
        <v>6876</v>
      </c>
      <c r="G785" s="662" t="s">
        <v>5322</v>
      </c>
      <c r="H785" s="662" t="s">
        <v>5323</v>
      </c>
      <c r="I785" s="664">
        <v>1838.51</v>
      </c>
      <c r="J785" s="664">
        <v>2</v>
      </c>
      <c r="K785" s="665">
        <v>3677.02</v>
      </c>
    </row>
    <row r="786" spans="1:11" ht="14.4" customHeight="1" x14ac:dyDescent="0.3">
      <c r="A786" s="660" t="s">
        <v>577</v>
      </c>
      <c r="B786" s="661" t="s">
        <v>578</v>
      </c>
      <c r="C786" s="662" t="s">
        <v>600</v>
      </c>
      <c r="D786" s="663" t="s">
        <v>2378</v>
      </c>
      <c r="E786" s="662" t="s">
        <v>6875</v>
      </c>
      <c r="F786" s="663" t="s">
        <v>6876</v>
      </c>
      <c r="G786" s="662" t="s">
        <v>5324</v>
      </c>
      <c r="H786" s="662" t="s">
        <v>5325</v>
      </c>
      <c r="I786" s="664">
        <v>1804.61</v>
      </c>
      <c r="J786" s="664">
        <v>2</v>
      </c>
      <c r="K786" s="665">
        <v>3609.22</v>
      </c>
    </row>
    <row r="787" spans="1:11" ht="14.4" customHeight="1" x14ac:dyDescent="0.3">
      <c r="A787" s="660" t="s">
        <v>577</v>
      </c>
      <c r="B787" s="661" t="s">
        <v>578</v>
      </c>
      <c r="C787" s="662" t="s">
        <v>600</v>
      </c>
      <c r="D787" s="663" t="s">
        <v>2378</v>
      </c>
      <c r="E787" s="662" t="s">
        <v>6875</v>
      </c>
      <c r="F787" s="663" t="s">
        <v>6876</v>
      </c>
      <c r="G787" s="662" t="s">
        <v>5326</v>
      </c>
      <c r="H787" s="662" t="s">
        <v>5327</v>
      </c>
      <c r="I787" s="664">
        <v>60.3825</v>
      </c>
      <c r="J787" s="664">
        <v>60</v>
      </c>
      <c r="K787" s="665">
        <v>3622.87</v>
      </c>
    </row>
    <row r="788" spans="1:11" ht="14.4" customHeight="1" x14ac:dyDescent="0.3">
      <c r="A788" s="660" t="s">
        <v>577</v>
      </c>
      <c r="B788" s="661" t="s">
        <v>578</v>
      </c>
      <c r="C788" s="662" t="s">
        <v>600</v>
      </c>
      <c r="D788" s="663" t="s">
        <v>2378</v>
      </c>
      <c r="E788" s="662" t="s">
        <v>6875</v>
      </c>
      <c r="F788" s="663" t="s">
        <v>6876</v>
      </c>
      <c r="G788" s="662" t="s">
        <v>5328</v>
      </c>
      <c r="H788" s="662" t="s">
        <v>5329</v>
      </c>
      <c r="I788" s="664">
        <v>118.205</v>
      </c>
      <c r="J788" s="664">
        <v>18</v>
      </c>
      <c r="K788" s="665">
        <v>2129.91</v>
      </c>
    </row>
    <row r="789" spans="1:11" ht="14.4" customHeight="1" x14ac:dyDescent="0.3">
      <c r="A789" s="660" t="s">
        <v>577</v>
      </c>
      <c r="B789" s="661" t="s">
        <v>578</v>
      </c>
      <c r="C789" s="662" t="s">
        <v>600</v>
      </c>
      <c r="D789" s="663" t="s">
        <v>2378</v>
      </c>
      <c r="E789" s="662" t="s">
        <v>6875</v>
      </c>
      <c r="F789" s="663" t="s">
        <v>6876</v>
      </c>
      <c r="G789" s="662" t="s">
        <v>5330</v>
      </c>
      <c r="H789" s="662" t="s">
        <v>5331</v>
      </c>
      <c r="I789" s="664">
        <v>118.015</v>
      </c>
      <c r="J789" s="664">
        <v>11</v>
      </c>
      <c r="K789" s="665">
        <v>1299.8400000000001</v>
      </c>
    </row>
    <row r="790" spans="1:11" ht="14.4" customHeight="1" x14ac:dyDescent="0.3">
      <c r="A790" s="660" t="s">
        <v>577</v>
      </c>
      <c r="B790" s="661" t="s">
        <v>578</v>
      </c>
      <c r="C790" s="662" t="s">
        <v>600</v>
      </c>
      <c r="D790" s="663" t="s">
        <v>2378</v>
      </c>
      <c r="E790" s="662" t="s">
        <v>6875</v>
      </c>
      <c r="F790" s="663" t="s">
        <v>6876</v>
      </c>
      <c r="G790" s="662" t="s">
        <v>5332</v>
      </c>
      <c r="H790" s="662" t="s">
        <v>5333</v>
      </c>
      <c r="I790" s="664">
        <v>606.48</v>
      </c>
      <c r="J790" s="664">
        <v>1</v>
      </c>
      <c r="K790" s="665">
        <v>606.48</v>
      </c>
    </row>
    <row r="791" spans="1:11" ht="14.4" customHeight="1" x14ac:dyDescent="0.3">
      <c r="A791" s="660" t="s">
        <v>577</v>
      </c>
      <c r="B791" s="661" t="s">
        <v>578</v>
      </c>
      <c r="C791" s="662" t="s">
        <v>600</v>
      </c>
      <c r="D791" s="663" t="s">
        <v>2378</v>
      </c>
      <c r="E791" s="662" t="s">
        <v>6875</v>
      </c>
      <c r="F791" s="663" t="s">
        <v>6876</v>
      </c>
      <c r="G791" s="662" t="s">
        <v>5334</v>
      </c>
      <c r="H791" s="662" t="s">
        <v>5335</v>
      </c>
      <c r="I791" s="664">
        <v>1907.47</v>
      </c>
      <c r="J791" s="664">
        <v>1</v>
      </c>
      <c r="K791" s="665">
        <v>1907.47</v>
      </c>
    </row>
    <row r="792" spans="1:11" ht="14.4" customHeight="1" x14ac:dyDescent="0.3">
      <c r="A792" s="660" t="s">
        <v>577</v>
      </c>
      <c r="B792" s="661" t="s">
        <v>578</v>
      </c>
      <c r="C792" s="662" t="s">
        <v>600</v>
      </c>
      <c r="D792" s="663" t="s">
        <v>2378</v>
      </c>
      <c r="E792" s="662" t="s">
        <v>6875</v>
      </c>
      <c r="F792" s="663" t="s">
        <v>6876</v>
      </c>
      <c r="G792" s="662" t="s">
        <v>5336</v>
      </c>
      <c r="H792" s="662" t="s">
        <v>5337</v>
      </c>
      <c r="I792" s="664">
        <v>606.48</v>
      </c>
      <c r="J792" s="664">
        <v>1</v>
      </c>
      <c r="K792" s="665">
        <v>606.48</v>
      </c>
    </row>
    <row r="793" spans="1:11" ht="14.4" customHeight="1" x14ac:dyDescent="0.3">
      <c r="A793" s="660" t="s">
        <v>577</v>
      </c>
      <c r="B793" s="661" t="s">
        <v>578</v>
      </c>
      <c r="C793" s="662" t="s">
        <v>600</v>
      </c>
      <c r="D793" s="663" t="s">
        <v>2378</v>
      </c>
      <c r="E793" s="662" t="s">
        <v>6875</v>
      </c>
      <c r="F793" s="663" t="s">
        <v>6876</v>
      </c>
      <c r="G793" s="662" t="s">
        <v>5338</v>
      </c>
      <c r="H793" s="662" t="s">
        <v>5339</v>
      </c>
      <c r="I793" s="664">
        <v>7044.8999999999969</v>
      </c>
      <c r="J793" s="664">
        <v>26</v>
      </c>
      <c r="K793" s="665">
        <v>183167.39999999994</v>
      </c>
    </row>
    <row r="794" spans="1:11" ht="14.4" customHeight="1" x14ac:dyDescent="0.3">
      <c r="A794" s="660" t="s">
        <v>577</v>
      </c>
      <c r="B794" s="661" t="s">
        <v>578</v>
      </c>
      <c r="C794" s="662" t="s">
        <v>600</v>
      </c>
      <c r="D794" s="663" t="s">
        <v>2378</v>
      </c>
      <c r="E794" s="662" t="s">
        <v>6875</v>
      </c>
      <c r="F794" s="663" t="s">
        <v>6876</v>
      </c>
      <c r="G794" s="662" t="s">
        <v>5340</v>
      </c>
      <c r="H794" s="662" t="s">
        <v>5341</v>
      </c>
      <c r="I794" s="664">
        <v>10248.733333333335</v>
      </c>
      <c r="J794" s="664">
        <v>13</v>
      </c>
      <c r="K794" s="665">
        <v>133233.60000000001</v>
      </c>
    </row>
    <row r="795" spans="1:11" ht="14.4" customHeight="1" x14ac:dyDescent="0.3">
      <c r="A795" s="660" t="s">
        <v>577</v>
      </c>
      <c r="B795" s="661" t="s">
        <v>578</v>
      </c>
      <c r="C795" s="662" t="s">
        <v>600</v>
      </c>
      <c r="D795" s="663" t="s">
        <v>2378</v>
      </c>
      <c r="E795" s="662" t="s">
        <v>6875</v>
      </c>
      <c r="F795" s="663" t="s">
        <v>6876</v>
      </c>
      <c r="G795" s="662" t="s">
        <v>5342</v>
      </c>
      <c r="H795" s="662" t="s">
        <v>5343</v>
      </c>
      <c r="I795" s="664">
        <v>118.58499999999999</v>
      </c>
      <c r="J795" s="664">
        <v>12</v>
      </c>
      <c r="K795" s="665">
        <v>1423.0100000000002</v>
      </c>
    </row>
    <row r="796" spans="1:11" ht="14.4" customHeight="1" x14ac:dyDescent="0.3">
      <c r="A796" s="660" t="s">
        <v>577</v>
      </c>
      <c r="B796" s="661" t="s">
        <v>578</v>
      </c>
      <c r="C796" s="662" t="s">
        <v>600</v>
      </c>
      <c r="D796" s="663" t="s">
        <v>2378</v>
      </c>
      <c r="E796" s="662" t="s">
        <v>6875</v>
      </c>
      <c r="F796" s="663" t="s">
        <v>6876</v>
      </c>
      <c r="G796" s="662" t="s">
        <v>5344</v>
      </c>
      <c r="H796" s="662" t="s">
        <v>5345</v>
      </c>
      <c r="I796" s="664">
        <v>1858.54</v>
      </c>
      <c r="J796" s="664">
        <v>2</v>
      </c>
      <c r="K796" s="665">
        <v>3717.08</v>
      </c>
    </row>
    <row r="797" spans="1:11" ht="14.4" customHeight="1" x14ac:dyDescent="0.3">
      <c r="A797" s="660" t="s">
        <v>577</v>
      </c>
      <c r="B797" s="661" t="s">
        <v>578</v>
      </c>
      <c r="C797" s="662" t="s">
        <v>600</v>
      </c>
      <c r="D797" s="663" t="s">
        <v>2378</v>
      </c>
      <c r="E797" s="662" t="s">
        <v>6875</v>
      </c>
      <c r="F797" s="663" t="s">
        <v>6876</v>
      </c>
      <c r="G797" s="662" t="s">
        <v>5346</v>
      </c>
      <c r="H797" s="662" t="s">
        <v>5347</v>
      </c>
      <c r="I797" s="664">
        <v>1885.7860000000001</v>
      </c>
      <c r="J797" s="664">
        <v>7</v>
      </c>
      <c r="K797" s="665">
        <v>13200.61</v>
      </c>
    </row>
    <row r="798" spans="1:11" ht="14.4" customHeight="1" x14ac:dyDescent="0.3">
      <c r="A798" s="660" t="s">
        <v>577</v>
      </c>
      <c r="B798" s="661" t="s">
        <v>578</v>
      </c>
      <c r="C798" s="662" t="s">
        <v>600</v>
      </c>
      <c r="D798" s="663" t="s">
        <v>2378</v>
      </c>
      <c r="E798" s="662" t="s">
        <v>6875</v>
      </c>
      <c r="F798" s="663" t="s">
        <v>6876</v>
      </c>
      <c r="G798" s="662" t="s">
        <v>5348</v>
      </c>
      <c r="H798" s="662" t="s">
        <v>5349</v>
      </c>
      <c r="I798" s="664">
        <v>610.5</v>
      </c>
      <c r="J798" s="664">
        <v>8</v>
      </c>
      <c r="K798" s="665">
        <v>4884</v>
      </c>
    </row>
    <row r="799" spans="1:11" ht="14.4" customHeight="1" x14ac:dyDescent="0.3">
      <c r="A799" s="660" t="s">
        <v>577</v>
      </c>
      <c r="B799" s="661" t="s">
        <v>578</v>
      </c>
      <c r="C799" s="662" t="s">
        <v>600</v>
      </c>
      <c r="D799" s="663" t="s">
        <v>2378</v>
      </c>
      <c r="E799" s="662" t="s">
        <v>6875</v>
      </c>
      <c r="F799" s="663" t="s">
        <v>6876</v>
      </c>
      <c r="G799" s="662" t="s">
        <v>5350</v>
      </c>
      <c r="H799" s="662" t="s">
        <v>5351</v>
      </c>
      <c r="I799" s="664">
        <v>3546.54</v>
      </c>
      <c r="J799" s="664">
        <v>1</v>
      </c>
      <c r="K799" s="665">
        <v>3546.54</v>
      </c>
    </row>
    <row r="800" spans="1:11" ht="14.4" customHeight="1" x14ac:dyDescent="0.3">
      <c r="A800" s="660" t="s">
        <v>577</v>
      </c>
      <c r="B800" s="661" t="s">
        <v>578</v>
      </c>
      <c r="C800" s="662" t="s">
        <v>600</v>
      </c>
      <c r="D800" s="663" t="s">
        <v>2378</v>
      </c>
      <c r="E800" s="662" t="s">
        <v>6875</v>
      </c>
      <c r="F800" s="663" t="s">
        <v>6876</v>
      </c>
      <c r="G800" s="662" t="s">
        <v>5352</v>
      </c>
      <c r="H800" s="662" t="s">
        <v>5353</v>
      </c>
      <c r="I800" s="664">
        <v>610.5</v>
      </c>
      <c r="J800" s="664">
        <v>2</v>
      </c>
      <c r="K800" s="665">
        <v>1221</v>
      </c>
    </row>
    <row r="801" spans="1:11" ht="14.4" customHeight="1" x14ac:dyDescent="0.3">
      <c r="A801" s="660" t="s">
        <v>577</v>
      </c>
      <c r="B801" s="661" t="s">
        <v>578</v>
      </c>
      <c r="C801" s="662" t="s">
        <v>600</v>
      </c>
      <c r="D801" s="663" t="s">
        <v>2378</v>
      </c>
      <c r="E801" s="662" t="s">
        <v>6875</v>
      </c>
      <c r="F801" s="663" t="s">
        <v>6876</v>
      </c>
      <c r="G801" s="662" t="s">
        <v>5354</v>
      </c>
      <c r="H801" s="662" t="s">
        <v>5355</v>
      </c>
      <c r="I801" s="664">
        <v>2024.33</v>
      </c>
      <c r="J801" s="664">
        <v>1</v>
      </c>
      <c r="K801" s="665">
        <v>2024.33</v>
      </c>
    </row>
    <row r="802" spans="1:11" ht="14.4" customHeight="1" x14ac:dyDescent="0.3">
      <c r="A802" s="660" t="s">
        <v>577</v>
      </c>
      <c r="B802" s="661" t="s">
        <v>578</v>
      </c>
      <c r="C802" s="662" t="s">
        <v>600</v>
      </c>
      <c r="D802" s="663" t="s">
        <v>2378</v>
      </c>
      <c r="E802" s="662" t="s">
        <v>6875</v>
      </c>
      <c r="F802" s="663" t="s">
        <v>6876</v>
      </c>
      <c r="G802" s="662" t="s">
        <v>5356</v>
      </c>
      <c r="H802" s="662" t="s">
        <v>5357</v>
      </c>
      <c r="I802" s="664">
        <v>2808.68</v>
      </c>
      <c r="J802" s="664">
        <v>6</v>
      </c>
      <c r="K802" s="665">
        <v>16852.079999999998</v>
      </c>
    </row>
    <row r="803" spans="1:11" ht="14.4" customHeight="1" x14ac:dyDescent="0.3">
      <c r="A803" s="660" t="s">
        <v>577</v>
      </c>
      <c r="B803" s="661" t="s">
        <v>578</v>
      </c>
      <c r="C803" s="662" t="s">
        <v>600</v>
      </c>
      <c r="D803" s="663" t="s">
        <v>2378</v>
      </c>
      <c r="E803" s="662" t="s">
        <v>6875</v>
      </c>
      <c r="F803" s="663" t="s">
        <v>6876</v>
      </c>
      <c r="G803" s="662" t="s">
        <v>5358</v>
      </c>
      <c r="H803" s="662" t="s">
        <v>5359</v>
      </c>
      <c r="I803" s="664">
        <v>1274.52</v>
      </c>
      <c r="J803" s="664">
        <v>1</v>
      </c>
      <c r="K803" s="665">
        <v>1274.52</v>
      </c>
    </row>
    <row r="804" spans="1:11" ht="14.4" customHeight="1" x14ac:dyDescent="0.3">
      <c r="A804" s="660" t="s">
        <v>577</v>
      </c>
      <c r="B804" s="661" t="s">
        <v>578</v>
      </c>
      <c r="C804" s="662" t="s">
        <v>600</v>
      </c>
      <c r="D804" s="663" t="s">
        <v>2378</v>
      </c>
      <c r="E804" s="662" t="s">
        <v>6875</v>
      </c>
      <c r="F804" s="663" t="s">
        <v>6876</v>
      </c>
      <c r="G804" s="662" t="s">
        <v>5360</v>
      </c>
      <c r="H804" s="662" t="s">
        <v>5361</v>
      </c>
      <c r="I804" s="664">
        <v>13067.82</v>
      </c>
      <c r="J804" s="664">
        <v>3</v>
      </c>
      <c r="K804" s="665">
        <v>39203.46</v>
      </c>
    </row>
    <row r="805" spans="1:11" ht="14.4" customHeight="1" x14ac:dyDescent="0.3">
      <c r="A805" s="660" t="s">
        <v>577</v>
      </c>
      <c r="B805" s="661" t="s">
        <v>578</v>
      </c>
      <c r="C805" s="662" t="s">
        <v>600</v>
      </c>
      <c r="D805" s="663" t="s">
        <v>2378</v>
      </c>
      <c r="E805" s="662" t="s">
        <v>6875</v>
      </c>
      <c r="F805" s="663" t="s">
        <v>6876</v>
      </c>
      <c r="G805" s="662" t="s">
        <v>5362</v>
      </c>
      <c r="H805" s="662" t="s">
        <v>5363</v>
      </c>
      <c r="I805" s="664">
        <v>610.5</v>
      </c>
      <c r="J805" s="664">
        <v>1</v>
      </c>
      <c r="K805" s="665">
        <v>610.5</v>
      </c>
    </row>
    <row r="806" spans="1:11" ht="14.4" customHeight="1" x14ac:dyDescent="0.3">
      <c r="A806" s="660" t="s">
        <v>577</v>
      </c>
      <c r="B806" s="661" t="s">
        <v>578</v>
      </c>
      <c r="C806" s="662" t="s">
        <v>600</v>
      </c>
      <c r="D806" s="663" t="s">
        <v>2378</v>
      </c>
      <c r="E806" s="662" t="s">
        <v>6875</v>
      </c>
      <c r="F806" s="663" t="s">
        <v>6876</v>
      </c>
      <c r="G806" s="662" t="s">
        <v>5364</v>
      </c>
      <c r="H806" s="662" t="s">
        <v>5365</v>
      </c>
      <c r="I806" s="664">
        <v>1274.52</v>
      </c>
      <c r="J806" s="664">
        <v>3</v>
      </c>
      <c r="K806" s="665">
        <v>3823.56</v>
      </c>
    </row>
    <row r="807" spans="1:11" ht="14.4" customHeight="1" x14ac:dyDescent="0.3">
      <c r="A807" s="660" t="s">
        <v>577</v>
      </c>
      <c r="B807" s="661" t="s">
        <v>578</v>
      </c>
      <c r="C807" s="662" t="s">
        <v>600</v>
      </c>
      <c r="D807" s="663" t="s">
        <v>2378</v>
      </c>
      <c r="E807" s="662" t="s">
        <v>6875</v>
      </c>
      <c r="F807" s="663" t="s">
        <v>6876</v>
      </c>
      <c r="G807" s="662" t="s">
        <v>5366</v>
      </c>
      <c r="H807" s="662" t="s">
        <v>5367</v>
      </c>
      <c r="I807" s="664">
        <v>610.5</v>
      </c>
      <c r="J807" s="664">
        <v>1</v>
      </c>
      <c r="K807" s="665">
        <v>610.5</v>
      </c>
    </row>
    <row r="808" spans="1:11" ht="14.4" customHeight="1" x14ac:dyDescent="0.3">
      <c r="A808" s="660" t="s">
        <v>577</v>
      </c>
      <c r="B808" s="661" t="s">
        <v>578</v>
      </c>
      <c r="C808" s="662" t="s">
        <v>600</v>
      </c>
      <c r="D808" s="663" t="s">
        <v>2378</v>
      </c>
      <c r="E808" s="662" t="s">
        <v>6875</v>
      </c>
      <c r="F808" s="663" t="s">
        <v>6876</v>
      </c>
      <c r="G808" s="662" t="s">
        <v>5368</v>
      </c>
      <c r="H808" s="662" t="s">
        <v>5369</v>
      </c>
      <c r="I808" s="664">
        <v>610.5</v>
      </c>
      <c r="J808" s="664">
        <v>1</v>
      </c>
      <c r="K808" s="665">
        <v>610.5</v>
      </c>
    </row>
    <row r="809" spans="1:11" ht="14.4" customHeight="1" x14ac:dyDescent="0.3">
      <c r="A809" s="660" t="s">
        <v>577</v>
      </c>
      <c r="B809" s="661" t="s">
        <v>578</v>
      </c>
      <c r="C809" s="662" t="s">
        <v>600</v>
      </c>
      <c r="D809" s="663" t="s">
        <v>2378</v>
      </c>
      <c r="E809" s="662" t="s">
        <v>6875</v>
      </c>
      <c r="F809" s="663" t="s">
        <v>6876</v>
      </c>
      <c r="G809" s="662" t="s">
        <v>5370</v>
      </c>
      <c r="H809" s="662" t="s">
        <v>5371</v>
      </c>
      <c r="I809" s="664">
        <v>17838.02</v>
      </c>
      <c r="J809" s="664">
        <v>1</v>
      </c>
      <c r="K809" s="665">
        <v>17838.02</v>
      </c>
    </row>
    <row r="810" spans="1:11" ht="14.4" customHeight="1" x14ac:dyDescent="0.3">
      <c r="A810" s="660" t="s">
        <v>577</v>
      </c>
      <c r="B810" s="661" t="s">
        <v>578</v>
      </c>
      <c r="C810" s="662" t="s">
        <v>600</v>
      </c>
      <c r="D810" s="663" t="s">
        <v>2378</v>
      </c>
      <c r="E810" s="662" t="s">
        <v>6875</v>
      </c>
      <c r="F810" s="663" t="s">
        <v>6876</v>
      </c>
      <c r="G810" s="662" t="s">
        <v>5372</v>
      </c>
      <c r="H810" s="662" t="s">
        <v>5373</v>
      </c>
      <c r="I810" s="664">
        <v>1547.0259999999998</v>
      </c>
      <c r="J810" s="664">
        <v>5</v>
      </c>
      <c r="K810" s="665">
        <v>7735.1299999999992</v>
      </c>
    </row>
    <row r="811" spans="1:11" ht="14.4" customHeight="1" x14ac:dyDescent="0.3">
      <c r="A811" s="660" t="s">
        <v>577</v>
      </c>
      <c r="B811" s="661" t="s">
        <v>578</v>
      </c>
      <c r="C811" s="662" t="s">
        <v>600</v>
      </c>
      <c r="D811" s="663" t="s">
        <v>2378</v>
      </c>
      <c r="E811" s="662" t="s">
        <v>6875</v>
      </c>
      <c r="F811" s="663" t="s">
        <v>6876</v>
      </c>
      <c r="G811" s="662" t="s">
        <v>5374</v>
      </c>
      <c r="H811" s="662" t="s">
        <v>5375</v>
      </c>
      <c r="I811" s="664">
        <v>610.5</v>
      </c>
      <c r="J811" s="664">
        <v>1</v>
      </c>
      <c r="K811" s="665">
        <v>610.5</v>
      </c>
    </row>
    <row r="812" spans="1:11" ht="14.4" customHeight="1" x14ac:dyDescent="0.3">
      <c r="A812" s="660" t="s">
        <v>577</v>
      </c>
      <c r="B812" s="661" t="s">
        <v>578</v>
      </c>
      <c r="C812" s="662" t="s">
        <v>600</v>
      </c>
      <c r="D812" s="663" t="s">
        <v>2378</v>
      </c>
      <c r="E812" s="662" t="s">
        <v>6875</v>
      </c>
      <c r="F812" s="663" t="s">
        <v>6876</v>
      </c>
      <c r="G812" s="662" t="s">
        <v>5376</v>
      </c>
      <c r="H812" s="662" t="s">
        <v>5377</v>
      </c>
      <c r="I812" s="664">
        <v>610.5</v>
      </c>
      <c r="J812" s="664">
        <v>4</v>
      </c>
      <c r="K812" s="665">
        <v>2442</v>
      </c>
    </row>
    <row r="813" spans="1:11" ht="14.4" customHeight="1" x14ac:dyDescent="0.3">
      <c r="A813" s="660" t="s">
        <v>577</v>
      </c>
      <c r="B813" s="661" t="s">
        <v>578</v>
      </c>
      <c r="C813" s="662" t="s">
        <v>600</v>
      </c>
      <c r="D813" s="663" t="s">
        <v>2378</v>
      </c>
      <c r="E813" s="662" t="s">
        <v>6875</v>
      </c>
      <c r="F813" s="663" t="s">
        <v>6876</v>
      </c>
      <c r="G813" s="662" t="s">
        <v>5378</v>
      </c>
      <c r="H813" s="662" t="s">
        <v>5379</v>
      </c>
      <c r="I813" s="664">
        <v>118.58500000000001</v>
      </c>
      <c r="J813" s="664">
        <v>11</v>
      </c>
      <c r="K813" s="665">
        <v>1304.3899999999999</v>
      </c>
    </row>
    <row r="814" spans="1:11" ht="14.4" customHeight="1" x14ac:dyDescent="0.3">
      <c r="A814" s="660" t="s">
        <v>577</v>
      </c>
      <c r="B814" s="661" t="s">
        <v>578</v>
      </c>
      <c r="C814" s="662" t="s">
        <v>600</v>
      </c>
      <c r="D814" s="663" t="s">
        <v>2378</v>
      </c>
      <c r="E814" s="662" t="s">
        <v>6875</v>
      </c>
      <c r="F814" s="663" t="s">
        <v>6876</v>
      </c>
      <c r="G814" s="662" t="s">
        <v>5380</v>
      </c>
      <c r="H814" s="662" t="s">
        <v>5381</v>
      </c>
      <c r="I814" s="664">
        <v>778.58</v>
      </c>
      <c r="J814" s="664">
        <v>5</v>
      </c>
      <c r="K814" s="665">
        <v>3892.92</v>
      </c>
    </row>
    <row r="815" spans="1:11" ht="14.4" customHeight="1" x14ac:dyDescent="0.3">
      <c r="A815" s="660" t="s">
        <v>577</v>
      </c>
      <c r="B815" s="661" t="s">
        <v>578</v>
      </c>
      <c r="C815" s="662" t="s">
        <v>600</v>
      </c>
      <c r="D815" s="663" t="s">
        <v>2378</v>
      </c>
      <c r="E815" s="662" t="s">
        <v>6875</v>
      </c>
      <c r="F815" s="663" t="s">
        <v>6876</v>
      </c>
      <c r="G815" s="662" t="s">
        <v>5382</v>
      </c>
      <c r="H815" s="662" t="s">
        <v>5383</v>
      </c>
      <c r="I815" s="664">
        <v>778.58</v>
      </c>
      <c r="J815" s="664">
        <v>5</v>
      </c>
      <c r="K815" s="665">
        <v>3892.92</v>
      </c>
    </row>
    <row r="816" spans="1:11" ht="14.4" customHeight="1" x14ac:dyDescent="0.3">
      <c r="A816" s="660" t="s">
        <v>577</v>
      </c>
      <c r="B816" s="661" t="s">
        <v>578</v>
      </c>
      <c r="C816" s="662" t="s">
        <v>600</v>
      </c>
      <c r="D816" s="663" t="s">
        <v>2378</v>
      </c>
      <c r="E816" s="662" t="s">
        <v>6875</v>
      </c>
      <c r="F816" s="663" t="s">
        <v>6876</v>
      </c>
      <c r="G816" s="662" t="s">
        <v>5384</v>
      </c>
      <c r="H816" s="662" t="s">
        <v>5385</v>
      </c>
      <c r="I816" s="664">
        <v>778.58500000000004</v>
      </c>
      <c r="J816" s="664">
        <v>5</v>
      </c>
      <c r="K816" s="665">
        <v>3892.92</v>
      </c>
    </row>
    <row r="817" spans="1:11" ht="14.4" customHeight="1" x14ac:dyDescent="0.3">
      <c r="A817" s="660" t="s">
        <v>577</v>
      </c>
      <c r="B817" s="661" t="s">
        <v>578</v>
      </c>
      <c r="C817" s="662" t="s">
        <v>600</v>
      </c>
      <c r="D817" s="663" t="s">
        <v>2378</v>
      </c>
      <c r="E817" s="662" t="s">
        <v>6875</v>
      </c>
      <c r="F817" s="663" t="s">
        <v>6876</v>
      </c>
      <c r="G817" s="662" t="s">
        <v>5386</v>
      </c>
      <c r="H817" s="662" t="s">
        <v>5387</v>
      </c>
      <c r="I817" s="664">
        <v>846.99</v>
      </c>
      <c r="J817" s="664">
        <v>5</v>
      </c>
      <c r="K817" s="665">
        <v>4234.93</v>
      </c>
    </row>
    <row r="818" spans="1:11" ht="14.4" customHeight="1" x14ac:dyDescent="0.3">
      <c r="A818" s="660" t="s">
        <v>577</v>
      </c>
      <c r="B818" s="661" t="s">
        <v>578</v>
      </c>
      <c r="C818" s="662" t="s">
        <v>600</v>
      </c>
      <c r="D818" s="663" t="s">
        <v>2378</v>
      </c>
      <c r="E818" s="662" t="s">
        <v>6875</v>
      </c>
      <c r="F818" s="663" t="s">
        <v>6876</v>
      </c>
      <c r="G818" s="662" t="s">
        <v>5388</v>
      </c>
      <c r="H818" s="662" t="s">
        <v>5389</v>
      </c>
      <c r="I818" s="664">
        <v>846.99</v>
      </c>
      <c r="J818" s="664">
        <v>5</v>
      </c>
      <c r="K818" s="665">
        <v>4234.93</v>
      </c>
    </row>
    <row r="819" spans="1:11" ht="14.4" customHeight="1" x14ac:dyDescent="0.3">
      <c r="A819" s="660" t="s">
        <v>577</v>
      </c>
      <c r="B819" s="661" t="s">
        <v>578</v>
      </c>
      <c r="C819" s="662" t="s">
        <v>600</v>
      </c>
      <c r="D819" s="663" t="s">
        <v>2378</v>
      </c>
      <c r="E819" s="662" t="s">
        <v>6875</v>
      </c>
      <c r="F819" s="663" t="s">
        <v>6876</v>
      </c>
      <c r="G819" s="662" t="s">
        <v>5390</v>
      </c>
      <c r="H819" s="662" t="s">
        <v>5391</v>
      </c>
      <c r="I819" s="664">
        <v>344.26</v>
      </c>
      <c r="J819" s="664">
        <v>4</v>
      </c>
      <c r="K819" s="665">
        <v>1377.04</v>
      </c>
    </row>
    <row r="820" spans="1:11" ht="14.4" customHeight="1" x14ac:dyDescent="0.3">
      <c r="A820" s="660" t="s">
        <v>577</v>
      </c>
      <c r="B820" s="661" t="s">
        <v>578</v>
      </c>
      <c r="C820" s="662" t="s">
        <v>600</v>
      </c>
      <c r="D820" s="663" t="s">
        <v>2378</v>
      </c>
      <c r="E820" s="662" t="s">
        <v>6875</v>
      </c>
      <c r="F820" s="663" t="s">
        <v>6876</v>
      </c>
      <c r="G820" s="662" t="s">
        <v>5392</v>
      </c>
      <c r="H820" s="662" t="s">
        <v>5393</v>
      </c>
      <c r="I820" s="664">
        <v>1547.0566666666666</v>
      </c>
      <c r="J820" s="664">
        <v>5</v>
      </c>
      <c r="K820" s="665">
        <v>7735.36</v>
      </c>
    </row>
    <row r="821" spans="1:11" ht="14.4" customHeight="1" x14ac:dyDescent="0.3">
      <c r="A821" s="660" t="s">
        <v>577</v>
      </c>
      <c r="B821" s="661" t="s">
        <v>578</v>
      </c>
      <c r="C821" s="662" t="s">
        <v>600</v>
      </c>
      <c r="D821" s="663" t="s">
        <v>2378</v>
      </c>
      <c r="E821" s="662" t="s">
        <v>6875</v>
      </c>
      <c r="F821" s="663" t="s">
        <v>6876</v>
      </c>
      <c r="G821" s="662" t="s">
        <v>5394</v>
      </c>
      <c r="H821" s="662" t="s">
        <v>5395</v>
      </c>
      <c r="I821" s="664">
        <v>846.99</v>
      </c>
      <c r="J821" s="664">
        <v>5</v>
      </c>
      <c r="K821" s="665">
        <v>4234.93</v>
      </c>
    </row>
    <row r="822" spans="1:11" ht="14.4" customHeight="1" x14ac:dyDescent="0.3">
      <c r="A822" s="660" t="s">
        <v>577</v>
      </c>
      <c r="B822" s="661" t="s">
        <v>578</v>
      </c>
      <c r="C822" s="662" t="s">
        <v>600</v>
      </c>
      <c r="D822" s="663" t="s">
        <v>2378</v>
      </c>
      <c r="E822" s="662" t="s">
        <v>6875</v>
      </c>
      <c r="F822" s="663" t="s">
        <v>6876</v>
      </c>
      <c r="G822" s="662" t="s">
        <v>5396</v>
      </c>
      <c r="H822" s="662" t="s">
        <v>5397</v>
      </c>
      <c r="I822" s="664">
        <v>846.99</v>
      </c>
      <c r="J822" s="664">
        <v>5</v>
      </c>
      <c r="K822" s="665">
        <v>4234.93</v>
      </c>
    </row>
    <row r="823" spans="1:11" ht="14.4" customHeight="1" x14ac:dyDescent="0.3">
      <c r="A823" s="660" t="s">
        <v>577</v>
      </c>
      <c r="B823" s="661" t="s">
        <v>578</v>
      </c>
      <c r="C823" s="662" t="s">
        <v>600</v>
      </c>
      <c r="D823" s="663" t="s">
        <v>2378</v>
      </c>
      <c r="E823" s="662" t="s">
        <v>6875</v>
      </c>
      <c r="F823" s="663" t="s">
        <v>6876</v>
      </c>
      <c r="G823" s="662" t="s">
        <v>5398</v>
      </c>
      <c r="H823" s="662" t="s">
        <v>5399</v>
      </c>
      <c r="I823" s="664">
        <v>778.58</v>
      </c>
      <c r="J823" s="664">
        <v>5</v>
      </c>
      <c r="K823" s="665">
        <v>3892.92</v>
      </c>
    </row>
    <row r="824" spans="1:11" ht="14.4" customHeight="1" x14ac:dyDescent="0.3">
      <c r="A824" s="660" t="s">
        <v>577</v>
      </c>
      <c r="B824" s="661" t="s">
        <v>578</v>
      </c>
      <c r="C824" s="662" t="s">
        <v>600</v>
      </c>
      <c r="D824" s="663" t="s">
        <v>2378</v>
      </c>
      <c r="E824" s="662" t="s">
        <v>6875</v>
      </c>
      <c r="F824" s="663" t="s">
        <v>6876</v>
      </c>
      <c r="G824" s="662" t="s">
        <v>5400</v>
      </c>
      <c r="H824" s="662" t="s">
        <v>5401</v>
      </c>
      <c r="I824" s="664">
        <v>846.99</v>
      </c>
      <c r="J824" s="664">
        <v>5</v>
      </c>
      <c r="K824" s="665">
        <v>4234.93</v>
      </c>
    </row>
    <row r="825" spans="1:11" ht="14.4" customHeight="1" x14ac:dyDescent="0.3">
      <c r="A825" s="660" t="s">
        <v>577</v>
      </c>
      <c r="B825" s="661" t="s">
        <v>578</v>
      </c>
      <c r="C825" s="662" t="s">
        <v>600</v>
      </c>
      <c r="D825" s="663" t="s">
        <v>2378</v>
      </c>
      <c r="E825" s="662" t="s">
        <v>6875</v>
      </c>
      <c r="F825" s="663" t="s">
        <v>6876</v>
      </c>
      <c r="G825" s="662" t="s">
        <v>5402</v>
      </c>
      <c r="H825" s="662" t="s">
        <v>5403</v>
      </c>
      <c r="I825" s="664">
        <v>3993.9873417721519</v>
      </c>
      <c r="J825" s="664">
        <v>92</v>
      </c>
      <c r="K825" s="665">
        <v>367500</v>
      </c>
    </row>
    <row r="826" spans="1:11" ht="14.4" customHeight="1" x14ac:dyDescent="0.3">
      <c r="A826" s="660" t="s">
        <v>577</v>
      </c>
      <c r="B826" s="661" t="s">
        <v>578</v>
      </c>
      <c r="C826" s="662" t="s">
        <v>600</v>
      </c>
      <c r="D826" s="663" t="s">
        <v>2378</v>
      </c>
      <c r="E826" s="662" t="s">
        <v>6875</v>
      </c>
      <c r="F826" s="663" t="s">
        <v>6876</v>
      </c>
      <c r="G826" s="662" t="s">
        <v>5404</v>
      </c>
      <c r="H826" s="662" t="s">
        <v>5405</v>
      </c>
      <c r="I826" s="664">
        <v>8605.6</v>
      </c>
      <c r="J826" s="664">
        <v>1</v>
      </c>
      <c r="K826" s="665">
        <v>8605.6</v>
      </c>
    </row>
    <row r="827" spans="1:11" ht="14.4" customHeight="1" x14ac:dyDescent="0.3">
      <c r="A827" s="660" t="s">
        <v>577</v>
      </c>
      <c r="B827" s="661" t="s">
        <v>578</v>
      </c>
      <c r="C827" s="662" t="s">
        <v>600</v>
      </c>
      <c r="D827" s="663" t="s">
        <v>2378</v>
      </c>
      <c r="E827" s="662" t="s">
        <v>6875</v>
      </c>
      <c r="F827" s="663" t="s">
        <v>6876</v>
      </c>
      <c r="G827" s="662" t="s">
        <v>5406</v>
      </c>
      <c r="H827" s="662" t="s">
        <v>5407</v>
      </c>
      <c r="I827" s="664">
        <v>5146.25</v>
      </c>
      <c r="J827" s="664">
        <v>2</v>
      </c>
      <c r="K827" s="665">
        <v>10292.5</v>
      </c>
    </row>
    <row r="828" spans="1:11" ht="14.4" customHeight="1" x14ac:dyDescent="0.3">
      <c r="A828" s="660" t="s">
        <v>577</v>
      </c>
      <c r="B828" s="661" t="s">
        <v>578</v>
      </c>
      <c r="C828" s="662" t="s">
        <v>600</v>
      </c>
      <c r="D828" s="663" t="s">
        <v>2378</v>
      </c>
      <c r="E828" s="662" t="s">
        <v>6875</v>
      </c>
      <c r="F828" s="663" t="s">
        <v>6876</v>
      </c>
      <c r="G828" s="662" t="s">
        <v>5408</v>
      </c>
      <c r="H828" s="662" t="s">
        <v>5409</v>
      </c>
      <c r="I828" s="664">
        <v>2833.37</v>
      </c>
      <c r="J828" s="664">
        <v>1</v>
      </c>
      <c r="K828" s="665">
        <v>2833.37</v>
      </c>
    </row>
    <row r="829" spans="1:11" ht="14.4" customHeight="1" x14ac:dyDescent="0.3">
      <c r="A829" s="660" t="s">
        <v>577</v>
      </c>
      <c r="B829" s="661" t="s">
        <v>578</v>
      </c>
      <c r="C829" s="662" t="s">
        <v>600</v>
      </c>
      <c r="D829" s="663" t="s">
        <v>2378</v>
      </c>
      <c r="E829" s="662" t="s">
        <v>6875</v>
      </c>
      <c r="F829" s="663" t="s">
        <v>6876</v>
      </c>
      <c r="G829" s="662" t="s">
        <v>5410</v>
      </c>
      <c r="H829" s="662" t="s">
        <v>5411</v>
      </c>
      <c r="I829" s="664">
        <v>1045.01</v>
      </c>
      <c r="J829" s="664">
        <v>2</v>
      </c>
      <c r="K829" s="665">
        <v>2090.0100000000002</v>
      </c>
    </row>
    <row r="830" spans="1:11" ht="14.4" customHeight="1" x14ac:dyDescent="0.3">
      <c r="A830" s="660" t="s">
        <v>577</v>
      </c>
      <c r="B830" s="661" t="s">
        <v>578</v>
      </c>
      <c r="C830" s="662" t="s">
        <v>600</v>
      </c>
      <c r="D830" s="663" t="s">
        <v>2378</v>
      </c>
      <c r="E830" s="662" t="s">
        <v>6875</v>
      </c>
      <c r="F830" s="663" t="s">
        <v>6876</v>
      </c>
      <c r="G830" s="662" t="s">
        <v>5412</v>
      </c>
      <c r="H830" s="662" t="s">
        <v>5413</v>
      </c>
      <c r="I830" s="664">
        <v>1419.3</v>
      </c>
      <c r="J830" s="664">
        <v>1</v>
      </c>
      <c r="K830" s="665">
        <v>1419.3</v>
      </c>
    </row>
    <row r="831" spans="1:11" ht="14.4" customHeight="1" x14ac:dyDescent="0.3">
      <c r="A831" s="660" t="s">
        <v>577</v>
      </c>
      <c r="B831" s="661" t="s">
        <v>578</v>
      </c>
      <c r="C831" s="662" t="s">
        <v>600</v>
      </c>
      <c r="D831" s="663" t="s">
        <v>2378</v>
      </c>
      <c r="E831" s="662" t="s">
        <v>6875</v>
      </c>
      <c r="F831" s="663" t="s">
        <v>6876</v>
      </c>
      <c r="G831" s="662" t="s">
        <v>5414</v>
      </c>
      <c r="H831" s="662" t="s">
        <v>5415</v>
      </c>
      <c r="I831" s="664">
        <v>3854.92</v>
      </c>
      <c r="J831" s="664">
        <v>1</v>
      </c>
      <c r="K831" s="665">
        <v>3854.92</v>
      </c>
    </row>
    <row r="832" spans="1:11" ht="14.4" customHeight="1" x14ac:dyDescent="0.3">
      <c r="A832" s="660" t="s">
        <v>577</v>
      </c>
      <c r="B832" s="661" t="s">
        <v>578</v>
      </c>
      <c r="C832" s="662" t="s">
        <v>600</v>
      </c>
      <c r="D832" s="663" t="s">
        <v>2378</v>
      </c>
      <c r="E832" s="662" t="s">
        <v>6875</v>
      </c>
      <c r="F832" s="663" t="s">
        <v>6876</v>
      </c>
      <c r="G832" s="662" t="s">
        <v>5416</v>
      </c>
      <c r="H832" s="662" t="s">
        <v>5417</v>
      </c>
      <c r="I832" s="664">
        <v>80.100000000000009</v>
      </c>
      <c r="J832" s="664">
        <v>45</v>
      </c>
      <c r="K832" s="665">
        <v>3604.59</v>
      </c>
    </row>
    <row r="833" spans="1:11" ht="14.4" customHeight="1" x14ac:dyDescent="0.3">
      <c r="A833" s="660" t="s">
        <v>577</v>
      </c>
      <c r="B833" s="661" t="s">
        <v>578</v>
      </c>
      <c r="C833" s="662" t="s">
        <v>600</v>
      </c>
      <c r="D833" s="663" t="s">
        <v>2378</v>
      </c>
      <c r="E833" s="662" t="s">
        <v>6875</v>
      </c>
      <c r="F833" s="663" t="s">
        <v>6876</v>
      </c>
      <c r="G833" s="662" t="s">
        <v>5418</v>
      </c>
      <c r="H833" s="662" t="s">
        <v>5419</v>
      </c>
      <c r="I833" s="664">
        <v>610.5</v>
      </c>
      <c r="J833" s="664">
        <v>3</v>
      </c>
      <c r="K833" s="665">
        <v>1831.5</v>
      </c>
    </row>
    <row r="834" spans="1:11" ht="14.4" customHeight="1" x14ac:dyDescent="0.3">
      <c r="A834" s="660" t="s">
        <v>577</v>
      </c>
      <c r="B834" s="661" t="s">
        <v>578</v>
      </c>
      <c r="C834" s="662" t="s">
        <v>600</v>
      </c>
      <c r="D834" s="663" t="s">
        <v>2378</v>
      </c>
      <c r="E834" s="662" t="s">
        <v>6875</v>
      </c>
      <c r="F834" s="663" t="s">
        <v>6876</v>
      </c>
      <c r="G834" s="662" t="s">
        <v>5420</v>
      </c>
      <c r="H834" s="662" t="s">
        <v>5421</v>
      </c>
      <c r="I834" s="664">
        <v>1838.5099999999998</v>
      </c>
      <c r="J834" s="664">
        <v>5</v>
      </c>
      <c r="K834" s="665">
        <v>9192.5499999999993</v>
      </c>
    </row>
    <row r="835" spans="1:11" ht="14.4" customHeight="1" x14ac:dyDescent="0.3">
      <c r="A835" s="660" t="s">
        <v>577</v>
      </c>
      <c r="B835" s="661" t="s">
        <v>578</v>
      </c>
      <c r="C835" s="662" t="s">
        <v>600</v>
      </c>
      <c r="D835" s="663" t="s">
        <v>2378</v>
      </c>
      <c r="E835" s="662" t="s">
        <v>6875</v>
      </c>
      <c r="F835" s="663" t="s">
        <v>6876</v>
      </c>
      <c r="G835" s="662" t="s">
        <v>5422</v>
      </c>
      <c r="H835" s="662" t="s">
        <v>5423</v>
      </c>
      <c r="I835" s="664">
        <v>7476.4463829787301</v>
      </c>
      <c r="J835" s="664">
        <v>96</v>
      </c>
      <c r="K835" s="665">
        <v>717020.00000000035</v>
      </c>
    </row>
    <row r="836" spans="1:11" ht="14.4" customHeight="1" x14ac:dyDescent="0.3">
      <c r="A836" s="660" t="s">
        <v>577</v>
      </c>
      <c r="B836" s="661" t="s">
        <v>578</v>
      </c>
      <c r="C836" s="662" t="s">
        <v>600</v>
      </c>
      <c r="D836" s="663" t="s">
        <v>2378</v>
      </c>
      <c r="E836" s="662" t="s">
        <v>6875</v>
      </c>
      <c r="F836" s="663" t="s">
        <v>6876</v>
      </c>
      <c r="G836" s="662" t="s">
        <v>5424</v>
      </c>
      <c r="H836" s="662" t="s">
        <v>5425</v>
      </c>
      <c r="I836" s="664">
        <v>1838.5029999999999</v>
      </c>
      <c r="J836" s="664">
        <v>10</v>
      </c>
      <c r="K836" s="665">
        <v>18385.03</v>
      </c>
    </row>
    <row r="837" spans="1:11" ht="14.4" customHeight="1" x14ac:dyDescent="0.3">
      <c r="A837" s="660" t="s">
        <v>577</v>
      </c>
      <c r="B837" s="661" t="s">
        <v>578</v>
      </c>
      <c r="C837" s="662" t="s">
        <v>600</v>
      </c>
      <c r="D837" s="663" t="s">
        <v>2378</v>
      </c>
      <c r="E837" s="662" t="s">
        <v>6875</v>
      </c>
      <c r="F837" s="663" t="s">
        <v>6876</v>
      </c>
      <c r="G837" s="662" t="s">
        <v>5426</v>
      </c>
      <c r="H837" s="662" t="s">
        <v>5427</v>
      </c>
      <c r="I837" s="664">
        <v>10789.77</v>
      </c>
      <c r="J837" s="664">
        <v>4</v>
      </c>
      <c r="K837" s="665">
        <v>43159.08</v>
      </c>
    </row>
    <row r="838" spans="1:11" ht="14.4" customHeight="1" x14ac:dyDescent="0.3">
      <c r="A838" s="660" t="s">
        <v>577</v>
      </c>
      <c r="B838" s="661" t="s">
        <v>578</v>
      </c>
      <c r="C838" s="662" t="s">
        <v>600</v>
      </c>
      <c r="D838" s="663" t="s">
        <v>2378</v>
      </c>
      <c r="E838" s="662" t="s">
        <v>6875</v>
      </c>
      <c r="F838" s="663" t="s">
        <v>6876</v>
      </c>
      <c r="G838" s="662" t="s">
        <v>5428</v>
      </c>
      <c r="H838" s="662" t="s">
        <v>5429</v>
      </c>
      <c r="I838" s="664">
        <v>5146.25</v>
      </c>
      <c r="J838" s="664">
        <v>3</v>
      </c>
      <c r="K838" s="665">
        <v>15438.75</v>
      </c>
    </row>
    <row r="839" spans="1:11" ht="14.4" customHeight="1" x14ac:dyDescent="0.3">
      <c r="A839" s="660" t="s">
        <v>577</v>
      </c>
      <c r="B839" s="661" t="s">
        <v>578</v>
      </c>
      <c r="C839" s="662" t="s">
        <v>600</v>
      </c>
      <c r="D839" s="663" t="s">
        <v>2378</v>
      </c>
      <c r="E839" s="662" t="s">
        <v>6875</v>
      </c>
      <c r="F839" s="663" t="s">
        <v>6876</v>
      </c>
      <c r="G839" s="662" t="s">
        <v>5430</v>
      </c>
      <c r="H839" s="662" t="s">
        <v>5431</v>
      </c>
      <c r="I839" s="664">
        <v>16327.48</v>
      </c>
      <c r="J839" s="664">
        <v>1</v>
      </c>
      <c r="K839" s="665">
        <v>16327.48</v>
      </c>
    </row>
    <row r="840" spans="1:11" ht="14.4" customHeight="1" x14ac:dyDescent="0.3">
      <c r="A840" s="660" t="s">
        <v>577</v>
      </c>
      <c r="B840" s="661" t="s">
        <v>578</v>
      </c>
      <c r="C840" s="662" t="s">
        <v>600</v>
      </c>
      <c r="D840" s="663" t="s">
        <v>2378</v>
      </c>
      <c r="E840" s="662" t="s">
        <v>6875</v>
      </c>
      <c r="F840" s="663" t="s">
        <v>6876</v>
      </c>
      <c r="G840" s="662" t="s">
        <v>5432</v>
      </c>
      <c r="H840" s="662" t="s">
        <v>5433</v>
      </c>
      <c r="I840" s="664">
        <v>4772.5</v>
      </c>
      <c r="J840" s="664">
        <v>6</v>
      </c>
      <c r="K840" s="665">
        <v>28635</v>
      </c>
    </row>
    <row r="841" spans="1:11" ht="14.4" customHeight="1" x14ac:dyDescent="0.3">
      <c r="A841" s="660" t="s">
        <v>577</v>
      </c>
      <c r="B841" s="661" t="s">
        <v>578</v>
      </c>
      <c r="C841" s="662" t="s">
        <v>600</v>
      </c>
      <c r="D841" s="663" t="s">
        <v>2378</v>
      </c>
      <c r="E841" s="662" t="s">
        <v>6875</v>
      </c>
      <c r="F841" s="663" t="s">
        <v>6876</v>
      </c>
      <c r="G841" s="662" t="s">
        <v>5434</v>
      </c>
      <c r="H841" s="662" t="s">
        <v>5435</v>
      </c>
      <c r="I841" s="664">
        <v>1045.01</v>
      </c>
      <c r="J841" s="664">
        <v>1</v>
      </c>
      <c r="K841" s="665">
        <v>1045.01</v>
      </c>
    </row>
    <row r="842" spans="1:11" ht="14.4" customHeight="1" x14ac:dyDescent="0.3">
      <c r="A842" s="660" t="s">
        <v>577</v>
      </c>
      <c r="B842" s="661" t="s">
        <v>578</v>
      </c>
      <c r="C842" s="662" t="s">
        <v>600</v>
      </c>
      <c r="D842" s="663" t="s">
        <v>2378</v>
      </c>
      <c r="E842" s="662" t="s">
        <v>6875</v>
      </c>
      <c r="F842" s="663" t="s">
        <v>6876</v>
      </c>
      <c r="G842" s="662" t="s">
        <v>5436</v>
      </c>
      <c r="H842" s="662" t="s">
        <v>5437</v>
      </c>
      <c r="I842" s="664">
        <v>3335</v>
      </c>
      <c r="J842" s="664">
        <v>4</v>
      </c>
      <c r="K842" s="665">
        <v>13340</v>
      </c>
    </row>
    <row r="843" spans="1:11" ht="14.4" customHeight="1" x14ac:dyDescent="0.3">
      <c r="A843" s="660" t="s">
        <v>577</v>
      </c>
      <c r="B843" s="661" t="s">
        <v>578</v>
      </c>
      <c r="C843" s="662" t="s">
        <v>600</v>
      </c>
      <c r="D843" s="663" t="s">
        <v>2378</v>
      </c>
      <c r="E843" s="662" t="s">
        <v>6875</v>
      </c>
      <c r="F843" s="663" t="s">
        <v>6876</v>
      </c>
      <c r="G843" s="662" t="s">
        <v>5438</v>
      </c>
      <c r="H843" s="662" t="s">
        <v>5439</v>
      </c>
      <c r="I843" s="664">
        <v>610.5</v>
      </c>
      <c r="J843" s="664">
        <v>2</v>
      </c>
      <c r="K843" s="665">
        <v>1221</v>
      </c>
    </row>
    <row r="844" spans="1:11" ht="14.4" customHeight="1" x14ac:dyDescent="0.3">
      <c r="A844" s="660" t="s">
        <v>577</v>
      </c>
      <c r="B844" s="661" t="s">
        <v>578</v>
      </c>
      <c r="C844" s="662" t="s">
        <v>600</v>
      </c>
      <c r="D844" s="663" t="s">
        <v>2378</v>
      </c>
      <c r="E844" s="662" t="s">
        <v>6875</v>
      </c>
      <c r="F844" s="663" t="s">
        <v>6876</v>
      </c>
      <c r="G844" s="662" t="s">
        <v>5440</v>
      </c>
      <c r="H844" s="662" t="s">
        <v>5441</v>
      </c>
      <c r="I844" s="664">
        <v>6497.5</v>
      </c>
      <c r="J844" s="664">
        <v>7</v>
      </c>
      <c r="K844" s="665">
        <v>45482.5</v>
      </c>
    </row>
    <row r="845" spans="1:11" ht="14.4" customHeight="1" x14ac:dyDescent="0.3">
      <c r="A845" s="660" t="s">
        <v>577</v>
      </c>
      <c r="B845" s="661" t="s">
        <v>578</v>
      </c>
      <c r="C845" s="662" t="s">
        <v>600</v>
      </c>
      <c r="D845" s="663" t="s">
        <v>2378</v>
      </c>
      <c r="E845" s="662" t="s">
        <v>6875</v>
      </c>
      <c r="F845" s="663" t="s">
        <v>6876</v>
      </c>
      <c r="G845" s="662" t="s">
        <v>5442</v>
      </c>
      <c r="H845" s="662" t="s">
        <v>5443</v>
      </c>
      <c r="I845" s="664">
        <v>610.5</v>
      </c>
      <c r="J845" s="664">
        <v>16</v>
      </c>
      <c r="K845" s="665">
        <v>9768</v>
      </c>
    </row>
    <row r="846" spans="1:11" ht="14.4" customHeight="1" x14ac:dyDescent="0.3">
      <c r="A846" s="660" t="s">
        <v>577</v>
      </c>
      <c r="B846" s="661" t="s">
        <v>578</v>
      </c>
      <c r="C846" s="662" t="s">
        <v>600</v>
      </c>
      <c r="D846" s="663" t="s">
        <v>2378</v>
      </c>
      <c r="E846" s="662" t="s">
        <v>6875</v>
      </c>
      <c r="F846" s="663" t="s">
        <v>6876</v>
      </c>
      <c r="G846" s="662" t="s">
        <v>5444</v>
      </c>
      <c r="H846" s="662" t="s">
        <v>5445</v>
      </c>
      <c r="I846" s="664">
        <v>10780</v>
      </c>
      <c r="J846" s="664">
        <v>2</v>
      </c>
      <c r="K846" s="665">
        <v>21560</v>
      </c>
    </row>
    <row r="847" spans="1:11" ht="14.4" customHeight="1" x14ac:dyDescent="0.3">
      <c r="A847" s="660" t="s">
        <v>577</v>
      </c>
      <c r="B847" s="661" t="s">
        <v>578</v>
      </c>
      <c r="C847" s="662" t="s">
        <v>600</v>
      </c>
      <c r="D847" s="663" t="s">
        <v>2378</v>
      </c>
      <c r="E847" s="662" t="s">
        <v>6875</v>
      </c>
      <c r="F847" s="663" t="s">
        <v>6876</v>
      </c>
      <c r="G847" s="662" t="s">
        <v>5446</v>
      </c>
      <c r="H847" s="662" t="s">
        <v>5447</v>
      </c>
      <c r="I847" s="664">
        <v>3994.1176470588234</v>
      </c>
      <c r="J847" s="664">
        <v>70</v>
      </c>
      <c r="K847" s="665">
        <v>279650</v>
      </c>
    </row>
    <row r="848" spans="1:11" ht="14.4" customHeight="1" x14ac:dyDescent="0.3">
      <c r="A848" s="660" t="s">
        <v>577</v>
      </c>
      <c r="B848" s="661" t="s">
        <v>578</v>
      </c>
      <c r="C848" s="662" t="s">
        <v>600</v>
      </c>
      <c r="D848" s="663" t="s">
        <v>2378</v>
      </c>
      <c r="E848" s="662" t="s">
        <v>6875</v>
      </c>
      <c r="F848" s="663" t="s">
        <v>6876</v>
      </c>
      <c r="G848" s="662" t="s">
        <v>5448</v>
      </c>
      <c r="H848" s="662" t="s">
        <v>5449</v>
      </c>
      <c r="I848" s="664">
        <v>12305</v>
      </c>
      <c r="J848" s="664">
        <v>1</v>
      </c>
      <c r="K848" s="665">
        <v>12305</v>
      </c>
    </row>
    <row r="849" spans="1:11" ht="14.4" customHeight="1" x14ac:dyDescent="0.3">
      <c r="A849" s="660" t="s">
        <v>577</v>
      </c>
      <c r="B849" s="661" t="s">
        <v>578</v>
      </c>
      <c r="C849" s="662" t="s">
        <v>600</v>
      </c>
      <c r="D849" s="663" t="s">
        <v>2378</v>
      </c>
      <c r="E849" s="662" t="s">
        <v>6875</v>
      </c>
      <c r="F849" s="663" t="s">
        <v>6876</v>
      </c>
      <c r="G849" s="662" t="s">
        <v>5450</v>
      </c>
      <c r="H849" s="662" t="s">
        <v>5451</v>
      </c>
      <c r="I849" s="664">
        <v>584.82000000000005</v>
      </c>
      <c r="J849" s="664">
        <v>1</v>
      </c>
      <c r="K849" s="665">
        <v>584.82000000000005</v>
      </c>
    </row>
    <row r="850" spans="1:11" ht="14.4" customHeight="1" x14ac:dyDescent="0.3">
      <c r="A850" s="660" t="s">
        <v>577</v>
      </c>
      <c r="B850" s="661" t="s">
        <v>578</v>
      </c>
      <c r="C850" s="662" t="s">
        <v>600</v>
      </c>
      <c r="D850" s="663" t="s">
        <v>2378</v>
      </c>
      <c r="E850" s="662" t="s">
        <v>6875</v>
      </c>
      <c r="F850" s="663" t="s">
        <v>6876</v>
      </c>
      <c r="G850" s="662" t="s">
        <v>5452</v>
      </c>
      <c r="H850" s="662" t="s">
        <v>5453</v>
      </c>
      <c r="I850" s="664">
        <v>17838.02</v>
      </c>
      <c r="J850" s="664">
        <v>1</v>
      </c>
      <c r="K850" s="665">
        <v>17838.02</v>
      </c>
    </row>
    <row r="851" spans="1:11" ht="14.4" customHeight="1" x14ac:dyDescent="0.3">
      <c r="A851" s="660" t="s">
        <v>577</v>
      </c>
      <c r="B851" s="661" t="s">
        <v>578</v>
      </c>
      <c r="C851" s="662" t="s">
        <v>600</v>
      </c>
      <c r="D851" s="663" t="s">
        <v>2378</v>
      </c>
      <c r="E851" s="662" t="s">
        <v>6875</v>
      </c>
      <c r="F851" s="663" t="s">
        <v>6876</v>
      </c>
      <c r="G851" s="662" t="s">
        <v>5454</v>
      </c>
      <c r="H851" s="662" t="s">
        <v>5455</v>
      </c>
      <c r="I851" s="664">
        <v>1643.88</v>
      </c>
      <c r="J851" s="664">
        <v>1</v>
      </c>
      <c r="K851" s="665">
        <v>1643.88</v>
      </c>
    </row>
    <row r="852" spans="1:11" ht="14.4" customHeight="1" x14ac:dyDescent="0.3">
      <c r="A852" s="660" t="s">
        <v>577</v>
      </c>
      <c r="B852" s="661" t="s">
        <v>578</v>
      </c>
      <c r="C852" s="662" t="s">
        <v>600</v>
      </c>
      <c r="D852" s="663" t="s">
        <v>2378</v>
      </c>
      <c r="E852" s="662" t="s">
        <v>6875</v>
      </c>
      <c r="F852" s="663" t="s">
        <v>6876</v>
      </c>
      <c r="G852" s="662" t="s">
        <v>5456</v>
      </c>
      <c r="H852" s="662" t="s">
        <v>5457</v>
      </c>
      <c r="I852" s="664">
        <v>11773.92</v>
      </c>
      <c r="J852" s="664">
        <v>1</v>
      </c>
      <c r="K852" s="665">
        <v>11773.92</v>
      </c>
    </row>
    <row r="853" spans="1:11" ht="14.4" customHeight="1" x14ac:dyDescent="0.3">
      <c r="A853" s="660" t="s">
        <v>577</v>
      </c>
      <c r="B853" s="661" t="s">
        <v>578</v>
      </c>
      <c r="C853" s="662" t="s">
        <v>600</v>
      </c>
      <c r="D853" s="663" t="s">
        <v>2378</v>
      </c>
      <c r="E853" s="662" t="s">
        <v>6875</v>
      </c>
      <c r="F853" s="663" t="s">
        <v>6876</v>
      </c>
      <c r="G853" s="662" t="s">
        <v>5458</v>
      </c>
      <c r="H853" s="662" t="s">
        <v>5459</v>
      </c>
      <c r="I853" s="664">
        <v>1643.88</v>
      </c>
      <c r="J853" s="664">
        <v>3</v>
      </c>
      <c r="K853" s="665">
        <v>4931.6400000000003</v>
      </c>
    </row>
    <row r="854" spans="1:11" ht="14.4" customHeight="1" x14ac:dyDescent="0.3">
      <c r="A854" s="660" t="s">
        <v>577</v>
      </c>
      <c r="B854" s="661" t="s">
        <v>578</v>
      </c>
      <c r="C854" s="662" t="s">
        <v>600</v>
      </c>
      <c r="D854" s="663" t="s">
        <v>2378</v>
      </c>
      <c r="E854" s="662" t="s">
        <v>6875</v>
      </c>
      <c r="F854" s="663" t="s">
        <v>6876</v>
      </c>
      <c r="G854" s="662" t="s">
        <v>5460</v>
      </c>
      <c r="H854" s="662" t="s">
        <v>5461</v>
      </c>
      <c r="I854" s="664">
        <v>344.28</v>
      </c>
      <c r="J854" s="664">
        <v>1</v>
      </c>
      <c r="K854" s="665">
        <v>344.28</v>
      </c>
    </row>
    <row r="855" spans="1:11" ht="14.4" customHeight="1" x14ac:dyDescent="0.3">
      <c r="A855" s="660" t="s">
        <v>577</v>
      </c>
      <c r="B855" s="661" t="s">
        <v>578</v>
      </c>
      <c r="C855" s="662" t="s">
        <v>600</v>
      </c>
      <c r="D855" s="663" t="s">
        <v>2378</v>
      </c>
      <c r="E855" s="662" t="s">
        <v>6875</v>
      </c>
      <c r="F855" s="663" t="s">
        <v>6876</v>
      </c>
      <c r="G855" s="662" t="s">
        <v>5462</v>
      </c>
      <c r="H855" s="662" t="s">
        <v>5463</v>
      </c>
      <c r="I855" s="664">
        <v>1643.88</v>
      </c>
      <c r="J855" s="664">
        <v>1</v>
      </c>
      <c r="K855" s="665">
        <v>1643.88</v>
      </c>
    </row>
    <row r="856" spans="1:11" ht="14.4" customHeight="1" x14ac:dyDescent="0.3">
      <c r="A856" s="660" t="s">
        <v>577</v>
      </c>
      <c r="B856" s="661" t="s">
        <v>578</v>
      </c>
      <c r="C856" s="662" t="s">
        <v>600</v>
      </c>
      <c r="D856" s="663" t="s">
        <v>2378</v>
      </c>
      <c r="E856" s="662" t="s">
        <v>6875</v>
      </c>
      <c r="F856" s="663" t="s">
        <v>6876</v>
      </c>
      <c r="G856" s="662" t="s">
        <v>5464</v>
      </c>
      <c r="H856" s="662" t="s">
        <v>5465</v>
      </c>
      <c r="I856" s="664">
        <v>1643.88</v>
      </c>
      <c r="J856" s="664">
        <v>3</v>
      </c>
      <c r="K856" s="665">
        <v>4931.6400000000003</v>
      </c>
    </row>
    <row r="857" spans="1:11" ht="14.4" customHeight="1" x14ac:dyDescent="0.3">
      <c r="A857" s="660" t="s">
        <v>577</v>
      </c>
      <c r="B857" s="661" t="s">
        <v>578</v>
      </c>
      <c r="C857" s="662" t="s">
        <v>600</v>
      </c>
      <c r="D857" s="663" t="s">
        <v>2378</v>
      </c>
      <c r="E857" s="662" t="s">
        <v>6875</v>
      </c>
      <c r="F857" s="663" t="s">
        <v>6876</v>
      </c>
      <c r="G857" s="662" t="s">
        <v>5466</v>
      </c>
      <c r="H857" s="662" t="s">
        <v>5467</v>
      </c>
      <c r="I857" s="664">
        <v>1546.98</v>
      </c>
      <c r="J857" s="664">
        <v>1</v>
      </c>
      <c r="K857" s="665">
        <v>1546.98</v>
      </c>
    </row>
    <row r="858" spans="1:11" ht="14.4" customHeight="1" x14ac:dyDescent="0.3">
      <c r="A858" s="660" t="s">
        <v>577</v>
      </c>
      <c r="B858" s="661" t="s">
        <v>578</v>
      </c>
      <c r="C858" s="662" t="s">
        <v>600</v>
      </c>
      <c r="D858" s="663" t="s">
        <v>2378</v>
      </c>
      <c r="E858" s="662" t="s">
        <v>6875</v>
      </c>
      <c r="F858" s="663" t="s">
        <v>6876</v>
      </c>
      <c r="G858" s="662" t="s">
        <v>5468</v>
      </c>
      <c r="H858" s="662" t="s">
        <v>5469</v>
      </c>
      <c r="I858" s="664">
        <v>1804.61</v>
      </c>
      <c r="J858" s="664">
        <v>2</v>
      </c>
      <c r="K858" s="665">
        <v>3609.22</v>
      </c>
    </row>
    <row r="859" spans="1:11" ht="14.4" customHeight="1" x14ac:dyDescent="0.3">
      <c r="A859" s="660" t="s">
        <v>577</v>
      </c>
      <c r="B859" s="661" t="s">
        <v>578</v>
      </c>
      <c r="C859" s="662" t="s">
        <v>600</v>
      </c>
      <c r="D859" s="663" t="s">
        <v>2378</v>
      </c>
      <c r="E859" s="662" t="s">
        <v>6875</v>
      </c>
      <c r="F859" s="663" t="s">
        <v>6876</v>
      </c>
      <c r="G859" s="662" t="s">
        <v>5470</v>
      </c>
      <c r="H859" s="662" t="s">
        <v>5471</v>
      </c>
      <c r="I859" s="664">
        <v>1546.98</v>
      </c>
      <c r="J859" s="664">
        <v>1</v>
      </c>
      <c r="K859" s="665">
        <v>1546.98</v>
      </c>
    </row>
    <row r="860" spans="1:11" ht="14.4" customHeight="1" x14ac:dyDescent="0.3">
      <c r="A860" s="660" t="s">
        <v>577</v>
      </c>
      <c r="B860" s="661" t="s">
        <v>578</v>
      </c>
      <c r="C860" s="662" t="s">
        <v>600</v>
      </c>
      <c r="D860" s="663" t="s">
        <v>2378</v>
      </c>
      <c r="E860" s="662" t="s">
        <v>6875</v>
      </c>
      <c r="F860" s="663" t="s">
        <v>6876</v>
      </c>
      <c r="G860" s="662" t="s">
        <v>5472</v>
      </c>
      <c r="H860" s="662" t="s">
        <v>5473</v>
      </c>
      <c r="I860" s="664">
        <v>5146.25</v>
      </c>
      <c r="J860" s="664">
        <v>2</v>
      </c>
      <c r="K860" s="665">
        <v>10292.5</v>
      </c>
    </row>
    <row r="861" spans="1:11" ht="14.4" customHeight="1" x14ac:dyDescent="0.3">
      <c r="A861" s="660" t="s">
        <v>577</v>
      </c>
      <c r="B861" s="661" t="s">
        <v>578</v>
      </c>
      <c r="C861" s="662" t="s">
        <v>600</v>
      </c>
      <c r="D861" s="663" t="s">
        <v>2378</v>
      </c>
      <c r="E861" s="662" t="s">
        <v>6875</v>
      </c>
      <c r="F861" s="663" t="s">
        <v>6876</v>
      </c>
      <c r="G861" s="662" t="s">
        <v>5474</v>
      </c>
      <c r="H861" s="662" t="s">
        <v>5475</v>
      </c>
      <c r="I861" s="664">
        <v>4666.7</v>
      </c>
      <c r="J861" s="664">
        <v>9</v>
      </c>
      <c r="K861" s="665">
        <v>42000.299999999996</v>
      </c>
    </row>
    <row r="862" spans="1:11" ht="14.4" customHeight="1" x14ac:dyDescent="0.3">
      <c r="A862" s="660" t="s">
        <v>577</v>
      </c>
      <c r="B862" s="661" t="s">
        <v>578</v>
      </c>
      <c r="C862" s="662" t="s">
        <v>600</v>
      </c>
      <c r="D862" s="663" t="s">
        <v>2378</v>
      </c>
      <c r="E862" s="662" t="s">
        <v>6875</v>
      </c>
      <c r="F862" s="663" t="s">
        <v>6876</v>
      </c>
      <c r="G862" s="662" t="s">
        <v>5476</v>
      </c>
      <c r="H862" s="662" t="s">
        <v>5477</v>
      </c>
      <c r="I862" s="664">
        <v>1858.54</v>
      </c>
      <c r="J862" s="664">
        <v>3</v>
      </c>
      <c r="K862" s="665">
        <v>5575.62</v>
      </c>
    </row>
    <row r="863" spans="1:11" ht="14.4" customHeight="1" x14ac:dyDescent="0.3">
      <c r="A863" s="660" t="s">
        <v>577</v>
      </c>
      <c r="B863" s="661" t="s">
        <v>578</v>
      </c>
      <c r="C863" s="662" t="s">
        <v>600</v>
      </c>
      <c r="D863" s="663" t="s">
        <v>2378</v>
      </c>
      <c r="E863" s="662" t="s">
        <v>6875</v>
      </c>
      <c r="F863" s="663" t="s">
        <v>6876</v>
      </c>
      <c r="G863" s="662" t="s">
        <v>5478</v>
      </c>
      <c r="H863" s="662" t="s">
        <v>5479</v>
      </c>
      <c r="I863" s="664">
        <v>16327.48</v>
      </c>
      <c r="J863" s="664">
        <v>2</v>
      </c>
      <c r="K863" s="665">
        <v>32654.959999999999</v>
      </c>
    </row>
    <row r="864" spans="1:11" ht="14.4" customHeight="1" x14ac:dyDescent="0.3">
      <c r="A864" s="660" t="s">
        <v>577</v>
      </c>
      <c r="B864" s="661" t="s">
        <v>578</v>
      </c>
      <c r="C864" s="662" t="s">
        <v>600</v>
      </c>
      <c r="D864" s="663" t="s">
        <v>2378</v>
      </c>
      <c r="E864" s="662" t="s">
        <v>6875</v>
      </c>
      <c r="F864" s="663" t="s">
        <v>6876</v>
      </c>
      <c r="G864" s="662" t="s">
        <v>5480</v>
      </c>
      <c r="H864" s="662" t="s">
        <v>5481</v>
      </c>
      <c r="I864" s="664">
        <v>1907.47</v>
      </c>
      <c r="J864" s="664">
        <v>2</v>
      </c>
      <c r="K864" s="665">
        <v>3814.94</v>
      </c>
    </row>
    <row r="865" spans="1:11" ht="14.4" customHeight="1" x14ac:dyDescent="0.3">
      <c r="A865" s="660" t="s">
        <v>577</v>
      </c>
      <c r="B865" s="661" t="s">
        <v>578</v>
      </c>
      <c r="C865" s="662" t="s">
        <v>600</v>
      </c>
      <c r="D865" s="663" t="s">
        <v>2378</v>
      </c>
      <c r="E865" s="662" t="s">
        <v>6875</v>
      </c>
      <c r="F865" s="663" t="s">
        <v>6876</v>
      </c>
      <c r="G865" s="662" t="s">
        <v>5482</v>
      </c>
      <c r="H865" s="662" t="s">
        <v>5483</v>
      </c>
      <c r="I865" s="664">
        <v>1274.52</v>
      </c>
      <c r="J865" s="664">
        <v>3</v>
      </c>
      <c r="K865" s="665">
        <v>3823.56</v>
      </c>
    </row>
    <row r="866" spans="1:11" ht="14.4" customHeight="1" x14ac:dyDescent="0.3">
      <c r="A866" s="660" t="s">
        <v>577</v>
      </c>
      <c r="B866" s="661" t="s">
        <v>578</v>
      </c>
      <c r="C866" s="662" t="s">
        <v>600</v>
      </c>
      <c r="D866" s="663" t="s">
        <v>2378</v>
      </c>
      <c r="E866" s="662" t="s">
        <v>6875</v>
      </c>
      <c r="F866" s="663" t="s">
        <v>6876</v>
      </c>
      <c r="G866" s="662" t="s">
        <v>5484</v>
      </c>
      <c r="H866" s="662" t="s">
        <v>5485</v>
      </c>
      <c r="I866" s="664">
        <v>1274.52</v>
      </c>
      <c r="J866" s="664">
        <v>2</v>
      </c>
      <c r="K866" s="665">
        <v>2549.04</v>
      </c>
    </row>
    <row r="867" spans="1:11" ht="14.4" customHeight="1" x14ac:dyDescent="0.3">
      <c r="A867" s="660" t="s">
        <v>577</v>
      </c>
      <c r="B867" s="661" t="s">
        <v>578</v>
      </c>
      <c r="C867" s="662" t="s">
        <v>600</v>
      </c>
      <c r="D867" s="663" t="s">
        <v>2378</v>
      </c>
      <c r="E867" s="662" t="s">
        <v>6875</v>
      </c>
      <c r="F867" s="663" t="s">
        <v>6876</v>
      </c>
      <c r="G867" s="662" t="s">
        <v>5486</v>
      </c>
      <c r="H867" s="662" t="s">
        <v>5487</v>
      </c>
      <c r="I867" s="664">
        <v>1804.61</v>
      </c>
      <c r="J867" s="664">
        <v>4</v>
      </c>
      <c r="K867" s="665">
        <v>7218.44</v>
      </c>
    </row>
    <row r="868" spans="1:11" ht="14.4" customHeight="1" x14ac:dyDescent="0.3">
      <c r="A868" s="660" t="s">
        <v>577</v>
      </c>
      <c r="B868" s="661" t="s">
        <v>578</v>
      </c>
      <c r="C868" s="662" t="s">
        <v>600</v>
      </c>
      <c r="D868" s="663" t="s">
        <v>2378</v>
      </c>
      <c r="E868" s="662" t="s">
        <v>6875</v>
      </c>
      <c r="F868" s="663" t="s">
        <v>6876</v>
      </c>
      <c r="G868" s="662" t="s">
        <v>5488</v>
      </c>
      <c r="H868" s="662" t="s">
        <v>5489</v>
      </c>
      <c r="I868" s="664">
        <v>344.28</v>
      </c>
      <c r="J868" s="664">
        <v>2</v>
      </c>
      <c r="K868" s="665">
        <v>688.56</v>
      </c>
    </row>
    <row r="869" spans="1:11" ht="14.4" customHeight="1" x14ac:dyDescent="0.3">
      <c r="A869" s="660" t="s">
        <v>577</v>
      </c>
      <c r="B869" s="661" t="s">
        <v>578</v>
      </c>
      <c r="C869" s="662" t="s">
        <v>600</v>
      </c>
      <c r="D869" s="663" t="s">
        <v>2378</v>
      </c>
      <c r="E869" s="662" t="s">
        <v>6875</v>
      </c>
      <c r="F869" s="663" t="s">
        <v>6876</v>
      </c>
      <c r="G869" s="662" t="s">
        <v>5490</v>
      </c>
      <c r="H869" s="662" t="s">
        <v>5491</v>
      </c>
      <c r="I869" s="664">
        <v>1045.01</v>
      </c>
      <c r="J869" s="664">
        <v>1</v>
      </c>
      <c r="K869" s="665">
        <v>1045.01</v>
      </c>
    </row>
    <row r="870" spans="1:11" ht="14.4" customHeight="1" x14ac:dyDescent="0.3">
      <c r="A870" s="660" t="s">
        <v>577</v>
      </c>
      <c r="B870" s="661" t="s">
        <v>578</v>
      </c>
      <c r="C870" s="662" t="s">
        <v>600</v>
      </c>
      <c r="D870" s="663" t="s">
        <v>2378</v>
      </c>
      <c r="E870" s="662" t="s">
        <v>6875</v>
      </c>
      <c r="F870" s="663" t="s">
        <v>6876</v>
      </c>
      <c r="G870" s="662" t="s">
        <v>5492</v>
      </c>
      <c r="H870" s="662" t="s">
        <v>5493</v>
      </c>
      <c r="I870" s="664">
        <v>1045.01</v>
      </c>
      <c r="J870" s="664">
        <v>2</v>
      </c>
      <c r="K870" s="665">
        <v>2090.0100000000002</v>
      </c>
    </row>
    <row r="871" spans="1:11" ht="14.4" customHeight="1" x14ac:dyDescent="0.3">
      <c r="A871" s="660" t="s">
        <v>577</v>
      </c>
      <c r="B871" s="661" t="s">
        <v>578</v>
      </c>
      <c r="C871" s="662" t="s">
        <v>600</v>
      </c>
      <c r="D871" s="663" t="s">
        <v>2378</v>
      </c>
      <c r="E871" s="662" t="s">
        <v>6875</v>
      </c>
      <c r="F871" s="663" t="s">
        <v>6876</v>
      </c>
      <c r="G871" s="662" t="s">
        <v>5494</v>
      </c>
      <c r="H871" s="662" t="s">
        <v>5495</v>
      </c>
      <c r="I871" s="664">
        <v>1804.6100000000001</v>
      </c>
      <c r="J871" s="664">
        <v>8</v>
      </c>
      <c r="K871" s="665">
        <v>14436.880000000001</v>
      </c>
    </row>
    <row r="872" spans="1:11" ht="14.4" customHeight="1" x14ac:dyDescent="0.3">
      <c r="A872" s="660" t="s">
        <v>577</v>
      </c>
      <c r="B872" s="661" t="s">
        <v>578</v>
      </c>
      <c r="C872" s="662" t="s">
        <v>600</v>
      </c>
      <c r="D872" s="663" t="s">
        <v>2378</v>
      </c>
      <c r="E872" s="662" t="s">
        <v>6875</v>
      </c>
      <c r="F872" s="663" t="s">
        <v>6876</v>
      </c>
      <c r="G872" s="662" t="s">
        <v>5496</v>
      </c>
      <c r="H872" s="662" t="s">
        <v>5497</v>
      </c>
      <c r="I872" s="664">
        <v>10780</v>
      </c>
      <c r="J872" s="664">
        <v>1</v>
      </c>
      <c r="K872" s="665">
        <v>10780</v>
      </c>
    </row>
    <row r="873" spans="1:11" ht="14.4" customHeight="1" x14ac:dyDescent="0.3">
      <c r="A873" s="660" t="s">
        <v>577</v>
      </c>
      <c r="B873" s="661" t="s">
        <v>578</v>
      </c>
      <c r="C873" s="662" t="s">
        <v>600</v>
      </c>
      <c r="D873" s="663" t="s">
        <v>2378</v>
      </c>
      <c r="E873" s="662" t="s">
        <v>6875</v>
      </c>
      <c r="F873" s="663" t="s">
        <v>6876</v>
      </c>
      <c r="G873" s="662" t="s">
        <v>5498</v>
      </c>
      <c r="H873" s="662" t="s">
        <v>5499</v>
      </c>
      <c r="I873" s="664">
        <v>8115.67</v>
      </c>
      <c r="J873" s="664">
        <v>2</v>
      </c>
      <c r="K873" s="665">
        <v>16231.34</v>
      </c>
    </row>
    <row r="874" spans="1:11" ht="14.4" customHeight="1" x14ac:dyDescent="0.3">
      <c r="A874" s="660" t="s">
        <v>577</v>
      </c>
      <c r="B874" s="661" t="s">
        <v>578</v>
      </c>
      <c r="C874" s="662" t="s">
        <v>600</v>
      </c>
      <c r="D874" s="663" t="s">
        <v>2378</v>
      </c>
      <c r="E874" s="662" t="s">
        <v>6875</v>
      </c>
      <c r="F874" s="663" t="s">
        <v>6876</v>
      </c>
      <c r="G874" s="662" t="s">
        <v>5500</v>
      </c>
      <c r="H874" s="662" t="s">
        <v>5501</v>
      </c>
      <c r="I874" s="664">
        <v>1045.01</v>
      </c>
      <c r="J874" s="664">
        <v>4</v>
      </c>
      <c r="K874" s="665">
        <v>4180.0200000000004</v>
      </c>
    </row>
    <row r="875" spans="1:11" ht="14.4" customHeight="1" x14ac:dyDescent="0.3">
      <c r="A875" s="660" t="s">
        <v>577</v>
      </c>
      <c r="B875" s="661" t="s">
        <v>578</v>
      </c>
      <c r="C875" s="662" t="s">
        <v>600</v>
      </c>
      <c r="D875" s="663" t="s">
        <v>2378</v>
      </c>
      <c r="E875" s="662" t="s">
        <v>6875</v>
      </c>
      <c r="F875" s="663" t="s">
        <v>6876</v>
      </c>
      <c r="G875" s="662" t="s">
        <v>5502</v>
      </c>
      <c r="H875" s="662" t="s">
        <v>5503</v>
      </c>
      <c r="I875" s="664">
        <v>17838.02</v>
      </c>
      <c r="J875" s="664">
        <v>1</v>
      </c>
      <c r="K875" s="665">
        <v>17838.02</v>
      </c>
    </row>
    <row r="876" spans="1:11" ht="14.4" customHeight="1" x14ac:dyDescent="0.3">
      <c r="A876" s="660" t="s">
        <v>577</v>
      </c>
      <c r="B876" s="661" t="s">
        <v>578</v>
      </c>
      <c r="C876" s="662" t="s">
        <v>600</v>
      </c>
      <c r="D876" s="663" t="s">
        <v>2378</v>
      </c>
      <c r="E876" s="662" t="s">
        <v>6875</v>
      </c>
      <c r="F876" s="663" t="s">
        <v>6876</v>
      </c>
      <c r="G876" s="662" t="s">
        <v>5504</v>
      </c>
      <c r="H876" s="662" t="s">
        <v>5505</v>
      </c>
      <c r="I876" s="664">
        <v>1907.47</v>
      </c>
      <c r="J876" s="664">
        <v>1</v>
      </c>
      <c r="K876" s="665">
        <v>1907.47</v>
      </c>
    </row>
    <row r="877" spans="1:11" ht="14.4" customHeight="1" x14ac:dyDescent="0.3">
      <c r="A877" s="660" t="s">
        <v>577</v>
      </c>
      <c r="B877" s="661" t="s">
        <v>578</v>
      </c>
      <c r="C877" s="662" t="s">
        <v>600</v>
      </c>
      <c r="D877" s="663" t="s">
        <v>2378</v>
      </c>
      <c r="E877" s="662" t="s">
        <v>6875</v>
      </c>
      <c r="F877" s="663" t="s">
        <v>6876</v>
      </c>
      <c r="G877" s="662" t="s">
        <v>5506</v>
      </c>
      <c r="H877" s="662" t="s">
        <v>5507</v>
      </c>
      <c r="I877" s="664">
        <v>1045.01</v>
      </c>
      <c r="J877" s="664">
        <v>2</v>
      </c>
      <c r="K877" s="665">
        <v>2090.0100000000002</v>
      </c>
    </row>
    <row r="878" spans="1:11" ht="14.4" customHeight="1" x14ac:dyDescent="0.3">
      <c r="A878" s="660" t="s">
        <v>577</v>
      </c>
      <c r="B878" s="661" t="s">
        <v>578</v>
      </c>
      <c r="C878" s="662" t="s">
        <v>600</v>
      </c>
      <c r="D878" s="663" t="s">
        <v>2378</v>
      </c>
      <c r="E878" s="662" t="s">
        <v>6875</v>
      </c>
      <c r="F878" s="663" t="s">
        <v>6876</v>
      </c>
      <c r="G878" s="662" t="s">
        <v>5508</v>
      </c>
      <c r="H878" s="662" t="s">
        <v>5509</v>
      </c>
      <c r="I878" s="664">
        <v>2808.68</v>
      </c>
      <c r="J878" s="664">
        <v>2</v>
      </c>
      <c r="K878" s="665">
        <v>5617.36</v>
      </c>
    </row>
    <row r="879" spans="1:11" ht="14.4" customHeight="1" x14ac:dyDescent="0.3">
      <c r="A879" s="660" t="s">
        <v>577</v>
      </c>
      <c r="B879" s="661" t="s">
        <v>578</v>
      </c>
      <c r="C879" s="662" t="s">
        <v>600</v>
      </c>
      <c r="D879" s="663" t="s">
        <v>2378</v>
      </c>
      <c r="E879" s="662" t="s">
        <v>6875</v>
      </c>
      <c r="F879" s="663" t="s">
        <v>6876</v>
      </c>
      <c r="G879" s="662" t="s">
        <v>5510</v>
      </c>
      <c r="H879" s="662" t="s">
        <v>5511</v>
      </c>
      <c r="I879" s="664">
        <v>2808.68</v>
      </c>
      <c r="J879" s="664">
        <v>3</v>
      </c>
      <c r="K879" s="665">
        <v>8426.0399999999991</v>
      </c>
    </row>
    <row r="880" spans="1:11" ht="14.4" customHeight="1" x14ac:dyDescent="0.3">
      <c r="A880" s="660" t="s">
        <v>577</v>
      </c>
      <c r="B880" s="661" t="s">
        <v>578</v>
      </c>
      <c r="C880" s="662" t="s">
        <v>600</v>
      </c>
      <c r="D880" s="663" t="s">
        <v>2378</v>
      </c>
      <c r="E880" s="662" t="s">
        <v>6875</v>
      </c>
      <c r="F880" s="663" t="s">
        <v>6876</v>
      </c>
      <c r="G880" s="662" t="s">
        <v>5512</v>
      </c>
      <c r="H880" s="662" t="s">
        <v>5513</v>
      </c>
      <c r="I880" s="664">
        <v>919.6</v>
      </c>
      <c r="J880" s="664">
        <v>2</v>
      </c>
      <c r="K880" s="665">
        <v>1839.2</v>
      </c>
    </row>
    <row r="881" spans="1:11" ht="14.4" customHeight="1" x14ac:dyDescent="0.3">
      <c r="A881" s="660" t="s">
        <v>577</v>
      </c>
      <c r="B881" s="661" t="s">
        <v>578</v>
      </c>
      <c r="C881" s="662" t="s">
        <v>600</v>
      </c>
      <c r="D881" s="663" t="s">
        <v>2378</v>
      </c>
      <c r="E881" s="662" t="s">
        <v>6875</v>
      </c>
      <c r="F881" s="663" t="s">
        <v>6876</v>
      </c>
      <c r="G881" s="662" t="s">
        <v>5514</v>
      </c>
      <c r="H881" s="662" t="s">
        <v>5515</v>
      </c>
      <c r="I881" s="664">
        <v>5531.31</v>
      </c>
      <c r="J881" s="664">
        <v>1</v>
      </c>
      <c r="K881" s="665">
        <v>5531.31</v>
      </c>
    </row>
    <row r="882" spans="1:11" ht="14.4" customHeight="1" x14ac:dyDescent="0.3">
      <c r="A882" s="660" t="s">
        <v>577</v>
      </c>
      <c r="B882" s="661" t="s">
        <v>578</v>
      </c>
      <c r="C882" s="662" t="s">
        <v>600</v>
      </c>
      <c r="D882" s="663" t="s">
        <v>2378</v>
      </c>
      <c r="E882" s="662" t="s">
        <v>6875</v>
      </c>
      <c r="F882" s="663" t="s">
        <v>6876</v>
      </c>
      <c r="G882" s="662" t="s">
        <v>5516</v>
      </c>
      <c r="H882" s="662" t="s">
        <v>5517</v>
      </c>
      <c r="I882" s="664">
        <v>471.96</v>
      </c>
      <c r="J882" s="664">
        <v>1</v>
      </c>
      <c r="K882" s="665">
        <v>471.96</v>
      </c>
    </row>
    <row r="883" spans="1:11" ht="14.4" customHeight="1" x14ac:dyDescent="0.3">
      <c r="A883" s="660" t="s">
        <v>577</v>
      </c>
      <c r="B883" s="661" t="s">
        <v>578</v>
      </c>
      <c r="C883" s="662" t="s">
        <v>600</v>
      </c>
      <c r="D883" s="663" t="s">
        <v>2378</v>
      </c>
      <c r="E883" s="662" t="s">
        <v>6875</v>
      </c>
      <c r="F883" s="663" t="s">
        <v>6876</v>
      </c>
      <c r="G883" s="662" t="s">
        <v>5518</v>
      </c>
      <c r="H883" s="662" t="s">
        <v>5519</v>
      </c>
      <c r="I883" s="664">
        <v>115</v>
      </c>
      <c r="J883" s="664">
        <v>3</v>
      </c>
      <c r="K883" s="665">
        <v>345</v>
      </c>
    </row>
    <row r="884" spans="1:11" ht="14.4" customHeight="1" x14ac:dyDescent="0.3">
      <c r="A884" s="660" t="s">
        <v>577</v>
      </c>
      <c r="B884" s="661" t="s">
        <v>578</v>
      </c>
      <c r="C884" s="662" t="s">
        <v>600</v>
      </c>
      <c r="D884" s="663" t="s">
        <v>2378</v>
      </c>
      <c r="E884" s="662" t="s">
        <v>6875</v>
      </c>
      <c r="F884" s="663" t="s">
        <v>6876</v>
      </c>
      <c r="G884" s="662" t="s">
        <v>5520</v>
      </c>
      <c r="H884" s="662" t="s">
        <v>5521</v>
      </c>
      <c r="I884" s="664">
        <v>86.98</v>
      </c>
      <c r="J884" s="664">
        <v>30</v>
      </c>
      <c r="K884" s="665">
        <v>2609.48</v>
      </c>
    </row>
    <row r="885" spans="1:11" ht="14.4" customHeight="1" x14ac:dyDescent="0.3">
      <c r="A885" s="660" t="s">
        <v>577</v>
      </c>
      <c r="B885" s="661" t="s">
        <v>578</v>
      </c>
      <c r="C885" s="662" t="s">
        <v>600</v>
      </c>
      <c r="D885" s="663" t="s">
        <v>2378</v>
      </c>
      <c r="E885" s="662" t="s">
        <v>6875</v>
      </c>
      <c r="F885" s="663" t="s">
        <v>6876</v>
      </c>
      <c r="G885" s="662" t="s">
        <v>5522</v>
      </c>
      <c r="H885" s="662" t="s">
        <v>5523</v>
      </c>
      <c r="I885" s="664">
        <v>610.5</v>
      </c>
      <c r="J885" s="664">
        <v>4</v>
      </c>
      <c r="K885" s="665">
        <v>2442</v>
      </c>
    </row>
    <row r="886" spans="1:11" ht="14.4" customHeight="1" x14ac:dyDescent="0.3">
      <c r="A886" s="660" t="s">
        <v>577</v>
      </c>
      <c r="B886" s="661" t="s">
        <v>578</v>
      </c>
      <c r="C886" s="662" t="s">
        <v>600</v>
      </c>
      <c r="D886" s="663" t="s">
        <v>2378</v>
      </c>
      <c r="E886" s="662" t="s">
        <v>6875</v>
      </c>
      <c r="F886" s="663" t="s">
        <v>6876</v>
      </c>
      <c r="G886" s="662" t="s">
        <v>5524</v>
      </c>
      <c r="H886" s="662" t="s">
        <v>5525</v>
      </c>
      <c r="I886" s="664">
        <v>610.5</v>
      </c>
      <c r="J886" s="664">
        <v>3</v>
      </c>
      <c r="K886" s="665">
        <v>1831.5</v>
      </c>
    </row>
    <row r="887" spans="1:11" ht="14.4" customHeight="1" x14ac:dyDescent="0.3">
      <c r="A887" s="660" t="s">
        <v>577</v>
      </c>
      <c r="B887" s="661" t="s">
        <v>578</v>
      </c>
      <c r="C887" s="662" t="s">
        <v>600</v>
      </c>
      <c r="D887" s="663" t="s">
        <v>2378</v>
      </c>
      <c r="E887" s="662" t="s">
        <v>6875</v>
      </c>
      <c r="F887" s="663" t="s">
        <v>6876</v>
      </c>
      <c r="G887" s="662" t="s">
        <v>5526</v>
      </c>
      <c r="H887" s="662" t="s">
        <v>5527</v>
      </c>
      <c r="I887" s="664">
        <v>610.5</v>
      </c>
      <c r="J887" s="664">
        <v>1</v>
      </c>
      <c r="K887" s="665">
        <v>610.5</v>
      </c>
    </row>
    <row r="888" spans="1:11" ht="14.4" customHeight="1" x14ac:dyDescent="0.3">
      <c r="A888" s="660" t="s">
        <v>577</v>
      </c>
      <c r="B888" s="661" t="s">
        <v>578</v>
      </c>
      <c r="C888" s="662" t="s">
        <v>600</v>
      </c>
      <c r="D888" s="663" t="s">
        <v>2378</v>
      </c>
      <c r="E888" s="662" t="s">
        <v>6875</v>
      </c>
      <c r="F888" s="663" t="s">
        <v>6876</v>
      </c>
      <c r="G888" s="662" t="s">
        <v>5528</v>
      </c>
      <c r="H888" s="662" t="s">
        <v>5529</v>
      </c>
      <c r="I888" s="664">
        <v>2227.674</v>
      </c>
      <c r="J888" s="664">
        <v>5</v>
      </c>
      <c r="K888" s="665">
        <v>11138.37</v>
      </c>
    </row>
    <row r="889" spans="1:11" ht="14.4" customHeight="1" x14ac:dyDescent="0.3">
      <c r="A889" s="660" t="s">
        <v>577</v>
      </c>
      <c r="B889" s="661" t="s">
        <v>578</v>
      </c>
      <c r="C889" s="662" t="s">
        <v>600</v>
      </c>
      <c r="D889" s="663" t="s">
        <v>2378</v>
      </c>
      <c r="E889" s="662" t="s">
        <v>6875</v>
      </c>
      <c r="F889" s="663" t="s">
        <v>6876</v>
      </c>
      <c r="G889" s="662" t="s">
        <v>5530</v>
      </c>
      <c r="H889" s="662" t="s">
        <v>5531</v>
      </c>
      <c r="I889" s="664">
        <v>84.93</v>
      </c>
      <c r="J889" s="664">
        <v>30</v>
      </c>
      <c r="K889" s="665">
        <v>2547.9</v>
      </c>
    </row>
    <row r="890" spans="1:11" ht="14.4" customHeight="1" x14ac:dyDescent="0.3">
      <c r="A890" s="660" t="s">
        <v>577</v>
      </c>
      <c r="B890" s="661" t="s">
        <v>578</v>
      </c>
      <c r="C890" s="662" t="s">
        <v>600</v>
      </c>
      <c r="D890" s="663" t="s">
        <v>2378</v>
      </c>
      <c r="E890" s="662" t="s">
        <v>6875</v>
      </c>
      <c r="F890" s="663" t="s">
        <v>6876</v>
      </c>
      <c r="G890" s="662" t="s">
        <v>5532</v>
      </c>
      <c r="H890" s="662" t="s">
        <v>5533</v>
      </c>
      <c r="I890" s="664">
        <v>610.5</v>
      </c>
      <c r="J890" s="664">
        <v>2</v>
      </c>
      <c r="K890" s="665">
        <v>1221</v>
      </c>
    </row>
    <row r="891" spans="1:11" ht="14.4" customHeight="1" x14ac:dyDescent="0.3">
      <c r="A891" s="660" t="s">
        <v>577</v>
      </c>
      <c r="B891" s="661" t="s">
        <v>578</v>
      </c>
      <c r="C891" s="662" t="s">
        <v>600</v>
      </c>
      <c r="D891" s="663" t="s">
        <v>2378</v>
      </c>
      <c r="E891" s="662" t="s">
        <v>6875</v>
      </c>
      <c r="F891" s="663" t="s">
        <v>6876</v>
      </c>
      <c r="G891" s="662" t="s">
        <v>5534</v>
      </c>
      <c r="H891" s="662" t="s">
        <v>5535</v>
      </c>
      <c r="I891" s="664">
        <v>2034.0985714285714</v>
      </c>
      <c r="J891" s="664">
        <v>9</v>
      </c>
      <c r="K891" s="665">
        <v>18306.8</v>
      </c>
    </row>
    <row r="892" spans="1:11" ht="14.4" customHeight="1" x14ac:dyDescent="0.3">
      <c r="A892" s="660" t="s">
        <v>577</v>
      </c>
      <c r="B892" s="661" t="s">
        <v>578</v>
      </c>
      <c r="C892" s="662" t="s">
        <v>600</v>
      </c>
      <c r="D892" s="663" t="s">
        <v>2378</v>
      </c>
      <c r="E892" s="662" t="s">
        <v>6875</v>
      </c>
      <c r="F892" s="663" t="s">
        <v>6876</v>
      </c>
      <c r="G892" s="662" t="s">
        <v>5536</v>
      </c>
      <c r="H892" s="662" t="s">
        <v>5537</v>
      </c>
      <c r="I892" s="664">
        <v>2227.6662499999998</v>
      </c>
      <c r="J892" s="664">
        <v>14</v>
      </c>
      <c r="K892" s="665">
        <v>31186.989999999998</v>
      </c>
    </row>
    <row r="893" spans="1:11" ht="14.4" customHeight="1" x14ac:dyDescent="0.3">
      <c r="A893" s="660" t="s">
        <v>577</v>
      </c>
      <c r="B893" s="661" t="s">
        <v>578</v>
      </c>
      <c r="C893" s="662" t="s">
        <v>600</v>
      </c>
      <c r="D893" s="663" t="s">
        <v>2378</v>
      </c>
      <c r="E893" s="662" t="s">
        <v>6875</v>
      </c>
      <c r="F893" s="663" t="s">
        <v>6876</v>
      </c>
      <c r="G893" s="662" t="s">
        <v>5538</v>
      </c>
      <c r="H893" s="662" t="s">
        <v>5539</v>
      </c>
      <c r="I893" s="664">
        <v>610.5</v>
      </c>
      <c r="J893" s="664">
        <v>4</v>
      </c>
      <c r="K893" s="665">
        <v>2442</v>
      </c>
    </row>
    <row r="894" spans="1:11" ht="14.4" customHeight="1" x14ac:dyDescent="0.3">
      <c r="A894" s="660" t="s">
        <v>577</v>
      </c>
      <c r="B894" s="661" t="s">
        <v>578</v>
      </c>
      <c r="C894" s="662" t="s">
        <v>600</v>
      </c>
      <c r="D894" s="663" t="s">
        <v>2378</v>
      </c>
      <c r="E894" s="662" t="s">
        <v>6875</v>
      </c>
      <c r="F894" s="663" t="s">
        <v>6876</v>
      </c>
      <c r="G894" s="662" t="s">
        <v>5540</v>
      </c>
      <c r="H894" s="662" t="s">
        <v>5541</v>
      </c>
      <c r="I894" s="664">
        <v>851.58</v>
      </c>
      <c r="J894" s="664">
        <v>3</v>
      </c>
      <c r="K894" s="665">
        <v>2554.7400000000002</v>
      </c>
    </row>
    <row r="895" spans="1:11" ht="14.4" customHeight="1" x14ac:dyDescent="0.3">
      <c r="A895" s="660" t="s">
        <v>577</v>
      </c>
      <c r="B895" s="661" t="s">
        <v>578</v>
      </c>
      <c r="C895" s="662" t="s">
        <v>600</v>
      </c>
      <c r="D895" s="663" t="s">
        <v>2378</v>
      </c>
      <c r="E895" s="662" t="s">
        <v>6875</v>
      </c>
      <c r="F895" s="663" t="s">
        <v>6876</v>
      </c>
      <c r="G895" s="662" t="s">
        <v>5542</v>
      </c>
      <c r="H895" s="662" t="s">
        <v>5543</v>
      </c>
      <c r="I895" s="664">
        <v>10628.22</v>
      </c>
      <c r="J895" s="664">
        <v>1</v>
      </c>
      <c r="K895" s="665">
        <v>10628.22</v>
      </c>
    </row>
    <row r="896" spans="1:11" ht="14.4" customHeight="1" x14ac:dyDescent="0.3">
      <c r="A896" s="660" t="s">
        <v>577</v>
      </c>
      <c r="B896" s="661" t="s">
        <v>578</v>
      </c>
      <c r="C896" s="662" t="s">
        <v>600</v>
      </c>
      <c r="D896" s="663" t="s">
        <v>2378</v>
      </c>
      <c r="E896" s="662" t="s">
        <v>6875</v>
      </c>
      <c r="F896" s="663" t="s">
        <v>6876</v>
      </c>
      <c r="G896" s="662" t="s">
        <v>5544</v>
      </c>
      <c r="H896" s="662" t="s">
        <v>5545</v>
      </c>
      <c r="I896" s="664">
        <v>626.98</v>
      </c>
      <c r="J896" s="664">
        <v>1</v>
      </c>
      <c r="K896" s="665">
        <v>626.98</v>
      </c>
    </row>
    <row r="897" spans="1:11" ht="14.4" customHeight="1" x14ac:dyDescent="0.3">
      <c r="A897" s="660" t="s">
        <v>577</v>
      </c>
      <c r="B897" s="661" t="s">
        <v>578</v>
      </c>
      <c r="C897" s="662" t="s">
        <v>600</v>
      </c>
      <c r="D897" s="663" t="s">
        <v>2378</v>
      </c>
      <c r="E897" s="662" t="s">
        <v>6875</v>
      </c>
      <c r="F897" s="663" t="s">
        <v>6876</v>
      </c>
      <c r="G897" s="662" t="s">
        <v>5546</v>
      </c>
      <c r="H897" s="662" t="s">
        <v>5547</v>
      </c>
      <c r="I897" s="664">
        <v>610.5</v>
      </c>
      <c r="J897" s="664">
        <v>1</v>
      </c>
      <c r="K897" s="665">
        <v>610.5</v>
      </c>
    </row>
    <row r="898" spans="1:11" ht="14.4" customHeight="1" x14ac:dyDescent="0.3">
      <c r="A898" s="660" t="s">
        <v>577</v>
      </c>
      <c r="B898" s="661" t="s">
        <v>578</v>
      </c>
      <c r="C898" s="662" t="s">
        <v>600</v>
      </c>
      <c r="D898" s="663" t="s">
        <v>2378</v>
      </c>
      <c r="E898" s="662" t="s">
        <v>6875</v>
      </c>
      <c r="F898" s="663" t="s">
        <v>6876</v>
      </c>
      <c r="G898" s="662" t="s">
        <v>5548</v>
      </c>
      <c r="H898" s="662" t="s">
        <v>5549</v>
      </c>
      <c r="I898" s="664">
        <v>2128.39</v>
      </c>
      <c r="J898" s="664">
        <v>1</v>
      </c>
      <c r="K898" s="665">
        <v>2128.39</v>
      </c>
    </row>
    <row r="899" spans="1:11" ht="14.4" customHeight="1" x14ac:dyDescent="0.3">
      <c r="A899" s="660" t="s">
        <v>577</v>
      </c>
      <c r="B899" s="661" t="s">
        <v>578</v>
      </c>
      <c r="C899" s="662" t="s">
        <v>600</v>
      </c>
      <c r="D899" s="663" t="s">
        <v>2378</v>
      </c>
      <c r="E899" s="662" t="s">
        <v>6875</v>
      </c>
      <c r="F899" s="663" t="s">
        <v>6876</v>
      </c>
      <c r="G899" s="662" t="s">
        <v>5550</v>
      </c>
      <c r="H899" s="662" t="s">
        <v>5551</v>
      </c>
      <c r="I899" s="664">
        <v>4666.7</v>
      </c>
      <c r="J899" s="664">
        <v>2</v>
      </c>
      <c r="K899" s="665">
        <v>9333.4</v>
      </c>
    </row>
    <row r="900" spans="1:11" ht="14.4" customHeight="1" x14ac:dyDescent="0.3">
      <c r="A900" s="660" t="s">
        <v>577</v>
      </c>
      <c r="B900" s="661" t="s">
        <v>578</v>
      </c>
      <c r="C900" s="662" t="s">
        <v>600</v>
      </c>
      <c r="D900" s="663" t="s">
        <v>2378</v>
      </c>
      <c r="E900" s="662" t="s">
        <v>6875</v>
      </c>
      <c r="F900" s="663" t="s">
        <v>6876</v>
      </c>
      <c r="G900" s="662" t="s">
        <v>5552</v>
      </c>
      <c r="H900" s="662" t="s">
        <v>5553</v>
      </c>
      <c r="I900" s="664">
        <v>2227.788</v>
      </c>
      <c r="J900" s="664">
        <v>7</v>
      </c>
      <c r="K900" s="665">
        <v>15594.06</v>
      </c>
    </row>
    <row r="901" spans="1:11" ht="14.4" customHeight="1" x14ac:dyDescent="0.3">
      <c r="A901" s="660" t="s">
        <v>577</v>
      </c>
      <c r="B901" s="661" t="s">
        <v>578</v>
      </c>
      <c r="C901" s="662" t="s">
        <v>600</v>
      </c>
      <c r="D901" s="663" t="s">
        <v>2378</v>
      </c>
      <c r="E901" s="662" t="s">
        <v>6875</v>
      </c>
      <c r="F901" s="663" t="s">
        <v>6876</v>
      </c>
      <c r="G901" s="662" t="s">
        <v>5554</v>
      </c>
      <c r="H901" s="662" t="s">
        <v>5555</v>
      </c>
      <c r="I901" s="664">
        <v>610.5</v>
      </c>
      <c r="J901" s="664">
        <v>1</v>
      </c>
      <c r="K901" s="665">
        <v>610.5</v>
      </c>
    </row>
    <row r="902" spans="1:11" ht="14.4" customHeight="1" x14ac:dyDescent="0.3">
      <c r="A902" s="660" t="s">
        <v>577</v>
      </c>
      <c r="B902" s="661" t="s">
        <v>578</v>
      </c>
      <c r="C902" s="662" t="s">
        <v>600</v>
      </c>
      <c r="D902" s="663" t="s">
        <v>2378</v>
      </c>
      <c r="E902" s="662" t="s">
        <v>6875</v>
      </c>
      <c r="F902" s="663" t="s">
        <v>6876</v>
      </c>
      <c r="G902" s="662" t="s">
        <v>5556</v>
      </c>
      <c r="H902" s="662" t="s">
        <v>5557</v>
      </c>
      <c r="I902" s="664">
        <v>10780</v>
      </c>
      <c r="J902" s="664">
        <v>1</v>
      </c>
      <c r="K902" s="665">
        <v>10780</v>
      </c>
    </row>
    <row r="903" spans="1:11" ht="14.4" customHeight="1" x14ac:dyDescent="0.3">
      <c r="A903" s="660" t="s">
        <v>577</v>
      </c>
      <c r="B903" s="661" t="s">
        <v>578</v>
      </c>
      <c r="C903" s="662" t="s">
        <v>600</v>
      </c>
      <c r="D903" s="663" t="s">
        <v>2378</v>
      </c>
      <c r="E903" s="662" t="s">
        <v>6875</v>
      </c>
      <c r="F903" s="663" t="s">
        <v>6876</v>
      </c>
      <c r="G903" s="662" t="s">
        <v>5558</v>
      </c>
      <c r="H903" s="662" t="s">
        <v>5559</v>
      </c>
      <c r="I903" s="664">
        <v>519.83000000000004</v>
      </c>
      <c r="J903" s="664">
        <v>1</v>
      </c>
      <c r="K903" s="665">
        <v>519.83000000000004</v>
      </c>
    </row>
    <row r="904" spans="1:11" ht="14.4" customHeight="1" x14ac:dyDescent="0.3">
      <c r="A904" s="660" t="s">
        <v>577</v>
      </c>
      <c r="B904" s="661" t="s">
        <v>578</v>
      </c>
      <c r="C904" s="662" t="s">
        <v>600</v>
      </c>
      <c r="D904" s="663" t="s">
        <v>2378</v>
      </c>
      <c r="E904" s="662" t="s">
        <v>6875</v>
      </c>
      <c r="F904" s="663" t="s">
        <v>6876</v>
      </c>
      <c r="G904" s="662" t="s">
        <v>5560</v>
      </c>
      <c r="H904" s="662" t="s">
        <v>5561</v>
      </c>
      <c r="I904" s="664">
        <v>626.98</v>
      </c>
      <c r="J904" s="664">
        <v>1</v>
      </c>
      <c r="K904" s="665">
        <v>626.98</v>
      </c>
    </row>
    <row r="905" spans="1:11" ht="14.4" customHeight="1" x14ac:dyDescent="0.3">
      <c r="A905" s="660" t="s">
        <v>577</v>
      </c>
      <c r="B905" s="661" t="s">
        <v>578</v>
      </c>
      <c r="C905" s="662" t="s">
        <v>600</v>
      </c>
      <c r="D905" s="663" t="s">
        <v>2378</v>
      </c>
      <c r="E905" s="662" t="s">
        <v>6875</v>
      </c>
      <c r="F905" s="663" t="s">
        <v>6876</v>
      </c>
      <c r="G905" s="662" t="s">
        <v>5562</v>
      </c>
      <c r="H905" s="662" t="s">
        <v>5563</v>
      </c>
      <c r="I905" s="664">
        <v>1358.87</v>
      </c>
      <c r="J905" s="664">
        <v>1</v>
      </c>
      <c r="K905" s="665">
        <v>1358.87</v>
      </c>
    </row>
    <row r="906" spans="1:11" ht="14.4" customHeight="1" x14ac:dyDescent="0.3">
      <c r="A906" s="660" t="s">
        <v>577</v>
      </c>
      <c r="B906" s="661" t="s">
        <v>578</v>
      </c>
      <c r="C906" s="662" t="s">
        <v>600</v>
      </c>
      <c r="D906" s="663" t="s">
        <v>2378</v>
      </c>
      <c r="E906" s="662" t="s">
        <v>6875</v>
      </c>
      <c r="F906" s="663" t="s">
        <v>6876</v>
      </c>
      <c r="G906" s="662" t="s">
        <v>5564</v>
      </c>
      <c r="H906" s="662" t="s">
        <v>5565</v>
      </c>
      <c r="I906" s="664">
        <v>626.98</v>
      </c>
      <c r="J906" s="664">
        <v>3</v>
      </c>
      <c r="K906" s="665">
        <v>1880.94</v>
      </c>
    </row>
    <row r="907" spans="1:11" ht="14.4" customHeight="1" x14ac:dyDescent="0.3">
      <c r="A907" s="660" t="s">
        <v>577</v>
      </c>
      <c r="B907" s="661" t="s">
        <v>578</v>
      </c>
      <c r="C907" s="662" t="s">
        <v>600</v>
      </c>
      <c r="D907" s="663" t="s">
        <v>2378</v>
      </c>
      <c r="E907" s="662" t="s">
        <v>6875</v>
      </c>
      <c r="F907" s="663" t="s">
        <v>6876</v>
      </c>
      <c r="G907" s="662" t="s">
        <v>5566</v>
      </c>
      <c r="H907" s="662" t="s">
        <v>5567</v>
      </c>
      <c r="I907" s="664">
        <v>1907.47</v>
      </c>
      <c r="J907" s="664">
        <v>1</v>
      </c>
      <c r="K907" s="665">
        <v>1907.47</v>
      </c>
    </row>
    <row r="908" spans="1:11" ht="14.4" customHeight="1" x14ac:dyDescent="0.3">
      <c r="A908" s="660" t="s">
        <v>577</v>
      </c>
      <c r="B908" s="661" t="s">
        <v>578</v>
      </c>
      <c r="C908" s="662" t="s">
        <v>600</v>
      </c>
      <c r="D908" s="663" t="s">
        <v>2378</v>
      </c>
      <c r="E908" s="662" t="s">
        <v>6875</v>
      </c>
      <c r="F908" s="663" t="s">
        <v>6876</v>
      </c>
      <c r="G908" s="662" t="s">
        <v>5568</v>
      </c>
      <c r="H908" s="662" t="s">
        <v>5569</v>
      </c>
      <c r="I908" s="664">
        <v>1274.52</v>
      </c>
      <c r="J908" s="664">
        <v>2</v>
      </c>
      <c r="K908" s="665">
        <v>2549.04</v>
      </c>
    </row>
    <row r="909" spans="1:11" ht="14.4" customHeight="1" x14ac:dyDescent="0.3">
      <c r="A909" s="660" t="s">
        <v>577</v>
      </c>
      <c r="B909" s="661" t="s">
        <v>578</v>
      </c>
      <c r="C909" s="662" t="s">
        <v>600</v>
      </c>
      <c r="D909" s="663" t="s">
        <v>2378</v>
      </c>
      <c r="E909" s="662" t="s">
        <v>6875</v>
      </c>
      <c r="F909" s="663" t="s">
        <v>6876</v>
      </c>
      <c r="G909" s="662" t="s">
        <v>5570</v>
      </c>
      <c r="H909" s="662" t="s">
        <v>5571</v>
      </c>
      <c r="I909" s="664">
        <v>626.98</v>
      </c>
      <c r="J909" s="664">
        <v>1</v>
      </c>
      <c r="K909" s="665">
        <v>626.98</v>
      </c>
    </row>
    <row r="910" spans="1:11" ht="14.4" customHeight="1" x14ac:dyDescent="0.3">
      <c r="A910" s="660" t="s">
        <v>577</v>
      </c>
      <c r="B910" s="661" t="s">
        <v>578</v>
      </c>
      <c r="C910" s="662" t="s">
        <v>600</v>
      </c>
      <c r="D910" s="663" t="s">
        <v>2378</v>
      </c>
      <c r="E910" s="662" t="s">
        <v>6875</v>
      </c>
      <c r="F910" s="663" t="s">
        <v>6876</v>
      </c>
      <c r="G910" s="662" t="s">
        <v>5572</v>
      </c>
      <c r="H910" s="662" t="s">
        <v>5573</v>
      </c>
      <c r="I910" s="664">
        <v>626.98</v>
      </c>
      <c r="J910" s="664">
        <v>1</v>
      </c>
      <c r="K910" s="665">
        <v>626.98</v>
      </c>
    </row>
    <row r="911" spans="1:11" ht="14.4" customHeight="1" x14ac:dyDescent="0.3">
      <c r="A911" s="660" t="s">
        <v>577</v>
      </c>
      <c r="B911" s="661" t="s">
        <v>578</v>
      </c>
      <c r="C911" s="662" t="s">
        <v>600</v>
      </c>
      <c r="D911" s="663" t="s">
        <v>2378</v>
      </c>
      <c r="E911" s="662" t="s">
        <v>6875</v>
      </c>
      <c r="F911" s="663" t="s">
        <v>6876</v>
      </c>
      <c r="G911" s="662" t="s">
        <v>5574</v>
      </c>
      <c r="H911" s="662" t="s">
        <v>5575</v>
      </c>
      <c r="I911" s="664">
        <v>1274.52</v>
      </c>
      <c r="J911" s="664">
        <v>1</v>
      </c>
      <c r="K911" s="665">
        <v>1274.52</v>
      </c>
    </row>
    <row r="912" spans="1:11" ht="14.4" customHeight="1" x14ac:dyDescent="0.3">
      <c r="A912" s="660" t="s">
        <v>577</v>
      </c>
      <c r="B912" s="661" t="s">
        <v>578</v>
      </c>
      <c r="C912" s="662" t="s">
        <v>600</v>
      </c>
      <c r="D912" s="663" t="s">
        <v>2378</v>
      </c>
      <c r="E912" s="662" t="s">
        <v>6875</v>
      </c>
      <c r="F912" s="663" t="s">
        <v>6876</v>
      </c>
      <c r="G912" s="662" t="s">
        <v>5576</v>
      </c>
      <c r="H912" s="662" t="s">
        <v>5577</v>
      </c>
      <c r="I912" s="664">
        <v>3277.5</v>
      </c>
      <c r="J912" s="664">
        <v>4</v>
      </c>
      <c r="K912" s="665">
        <v>12995</v>
      </c>
    </row>
    <row r="913" spans="1:11" ht="14.4" customHeight="1" x14ac:dyDescent="0.3">
      <c r="A913" s="660" t="s">
        <v>577</v>
      </c>
      <c r="B913" s="661" t="s">
        <v>578</v>
      </c>
      <c r="C913" s="662" t="s">
        <v>600</v>
      </c>
      <c r="D913" s="663" t="s">
        <v>2378</v>
      </c>
      <c r="E913" s="662" t="s">
        <v>6875</v>
      </c>
      <c r="F913" s="663" t="s">
        <v>6876</v>
      </c>
      <c r="G913" s="662" t="s">
        <v>5578</v>
      </c>
      <c r="H913" s="662" t="s">
        <v>5579</v>
      </c>
      <c r="I913" s="664">
        <v>9743.3333333333339</v>
      </c>
      <c r="J913" s="664">
        <v>3</v>
      </c>
      <c r="K913" s="665">
        <v>29230</v>
      </c>
    </row>
    <row r="914" spans="1:11" ht="14.4" customHeight="1" x14ac:dyDescent="0.3">
      <c r="A914" s="660" t="s">
        <v>577</v>
      </c>
      <c r="B914" s="661" t="s">
        <v>578</v>
      </c>
      <c r="C914" s="662" t="s">
        <v>600</v>
      </c>
      <c r="D914" s="663" t="s">
        <v>2378</v>
      </c>
      <c r="E914" s="662" t="s">
        <v>6875</v>
      </c>
      <c r="F914" s="663" t="s">
        <v>6876</v>
      </c>
      <c r="G914" s="662" t="s">
        <v>5580</v>
      </c>
      <c r="H914" s="662" t="s">
        <v>5581</v>
      </c>
      <c r="I914" s="664">
        <v>13067.82</v>
      </c>
      <c r="J914" s="664">
        <v>2</v>
      </c>
      <c r="K914" s="665">
        <v>26135.64</v>
      </c>
    </row>
    <row r="915" spans="1:11" ht="14.4" customHeight="1" x14ac:dyDescent="0.3">
      <c r="A915" s="660" t="s">
        <v>577</v>
      </c>
      <c r="B915" s="661" t="s">
        <v>578</v>
      </c>
      <c r="C915" s="662" t="s">
        <v>600</v>
      </c>
      <c r="D915" s="663" t="s">
        <v>2378</v>
      </c>
      <c r="E915" s="662" t="s">
        <v>6875</v>
      </c>
      <c r="F915" s="663" t="s">
        <v>6876</v>
      </c>
      <c r="G915" s="662" t="s">
        <v>5582</v>
      </c>
      <c r="H915" s="662" t="s">
        <v>5583</v>
      </c>
      <c r="I915" s="664">
        <v>1274.52</v>
      </c>
      <c r="J915" s="664">
        <v>2</v>
      </c>
      <c r="K915" s="665">
        <v>2549.04</v>
      </c>
    </row>
    <row r="916" spans="1:11" ht="14.4" customHeight="1" x14ac:dyDescent="0.3">
      <c r="A916" s="660" t="s">
        <v>577</v>
      </c>
      <c r="B916" s="661" t="s">
        <v>578</v>
      </c>
      <c r="C916" s="662" t="s">
        <v>600</v>
      </c>
      <c r="D916" s="663" t="s">
        <v>2378</v>
      </c>
      <c r="E916" s="662" t="s">
        <v>6875</v>
      </c>
      <c r="F916" s="663" t="s">
        <v>6876</v>
      </c>
      <c r="G916" s="662" t="s">
        <v>5584</v>
      </c>
      <c r="H916" s="662" t="s">
        <v>5585</v>
      </c>
      <c r="I916" s="664">
        <v>10628.22</v>
      </c>
      <c r="J916" s="664">
        <v>1</v>
      </c>
      <c r="K916" s="665">
        <v>10628.22</v>
      </c>
    </row>
    <row r="917" spans="1:11" ht="14.4" customHeight="1" x14ac:dyDescent="0.3">
      <c r="A917" s="660" t="s">
        <v>577</v>
      </c>
      <c r="B917" s="661" t="s">
        <v>578</v>
      </c>
      <c r="C917" s="662" t="s">
        <v>600</v>
      </c>
      <c r="D917" s="663" t="s">
        <v>2378</v>
      </c>
      <c r="E917" s="662" t="s">
        <v>6875</v>
      </c>
      <c r="F917" s="663" t="s">
        <v>6876</v>
      </c>
      <c r="G917" s="662" t="s">
        <v>5586</v>
      </c>
      <c r="H917" s="662" t="s">
        <v>5587</v>
      </c>
      <c r="I917" s="664">
        <v>2478.3666666666668</v>
      </c>
      <c r="J917" s="664">
        <v>4</v>
      </c>
      <c r="K917" s="665">
        <v>9913.4699999999993</v>
      </c>
    </row>
    <row r="918" spans="1:11" ht="14.4" customHeight="1" x14ac:dyDescent="0.3">
      <c r="A918" s="660" t="s">
        <v>577</v>
      </c>
      <c r="B918" s="661" t="s">
        <v>578</v>
      </c>
      <c r="C918" s="662" t="s">
        <v>600</v>
      </c>
      <c r="D918" s="663" t="s">
        <v>2378</v>
      </c>
      <c r="E918" s="662" t="s">
        <v>6875</v>
      </c>
      <c r="F918" s="663" t="s">
        <v>6876</v>
      </c>
      <c r="G918" s="662" t="s">
        <v>5588</v>
      </c>
      <c r="H918" s="662" t="s">
        <v>5589</v>
      </c>
      <c r="I918" s="664">
        <v>610.5</v>
      </c>
      <c r="J918" s="664">
        <v>1</v>
      </c>
      <c r="K918" s="665">
        <v>610.5</v>
      </c>
    </row>
    <row r="919" spans="1:11" ht="14.4" customHeight="1" x14ac:dyDescent="0.3">
      <c r="A919" s="660" t="s">
        <v>577</v>
      </c>
      <c r="B919" s="661" t="s">
        <v>578</v>
      </c>
      <c r="C919" s="662" t="s">
        <v>600</v>
      </c>
      <c r="D919" s="663" t="s">
        <v>2378</v>
      </c>
      <c r="E919" s="662" t="s">
        <v>6875</v>
      </c>
      <c r="F919" s="663" t="s">
        <v>6876</v>
      </c>
      <c r="G919" s="662" t="s">
        <v>5590</v>
      </c>
      <c r="H919" s="662" t="s">
        <v>5591</v>
      </c>
      <c r="I919" s="664">
        <v>1838.51</v>
      </c>
      <c r="J919" s="664">
        <v>2</v>
      </c>
      <c r="K919" s="665">
        <v>3677.02</v>
      </c>
    </row>
    <row r="920" spans="1:11" ht="14.4" customHeight="1" x14ac:dyDescent="0.3">
      <c r="A920" s="660" t="s">
        <v>577</v>
      </c>
      <c r="B920" s="661" t="s">
        <v>578</v>
      </c>
      <c r="C920" s="662" t="s">
        <v>600</v>
      </c>
      <c r="D920" s="663" t="s">
        <v>2378</v>
      </c>
      <c r="E920" s="662" t="s">
        <v>6875</v>
      </c>
      <c r="F920" s="663" t="s">
        <v>6876</v>
      </c>
      <c r="G920" s="662" t="s">
        <v>5592</v>
      </c>
      <c r="H920" s="662" t="s">
        <v>5593</v>
      </c>
      <c r="I920" s="664">
        <v>1733.9650000000001</v>
      </c>
      <c r="J920" s="664">
        <v>3</v>
      </c>
      <c r="K920" s="665">
        <v>5201.87</v>
      </c>
    </row>
    <row r="921" spans="1:11" ht="14.4" customHeight="1" x14ac:dyDescent="0.3">
      <c r="A921" s="660" t="s">
        <v>577</v>
      </c>
      <c r="B921" s="661" t="s">
        <v>578</v>
      </c>
      <c r="C921" s="662" t="s">
        <v>600</v>
      </c>
      <c r="D921" s="663" t="s">
        <v>2378</v>
      </c>
      <c r="E921" s="662" t="s">
        <v>6875</v>
      </c>
      <c r="F921" s="663" t="s">
        <v>6876</v>
      </c>
      <c r="G921" s="662" t="s">
        <v>5594</v>
      </c>
      <c r="H921" s="662" t="s">
        <v>5595</v>
      </c>
      <c r="I921" s="664">
        <v>2033.7649999999999</v>
      </c>
      <c r="J921" s="664">
        <v>3</v>
      </c>
      <c r="K921" s="665">
        <v>6101.29</v>
      </c>
    </row>
    <row r="922" spans="1:11" ht="14.4" customHeight="1" x14ac:dyDescent="0.3">
      <c r="A922" s="660" t="s">
        <v>577</v>
      </c>
      <c r="B922" s="661" t="s">
        <v>578</v>
      </c>
      <c r="C922" s="662" t="s">
        <v>600</v>
      </c>
      <c r="D922" s="663" t="s">
        <v>2378</v>
      </c>
      <c r="E922" s="662" t="s">
        <v>6875</v>
      </c>
      <c r="F922" s="663" t="s">
        <v>6876</v>
      </c>
      <c r="G922" s="662" t="s">
        <v>5596</v>
      </c>
      <c r="H922" s="662" t="s">
        <v>5597</v>
      </c>
      <c r="I922" s="664">
        <v>10628.22</v>
      </c>
      <c r="J922" s="664">
        <v>2</v>
      </c>
      <c r="K922" s="665">
        <v>21256.44</v>
      </c>
    </row>
    <row r="923" spans="1:11" ht="14.4" customHeight="1" x14ac:dyDescent="0.3">
      <c r="A923" s="660" t="s">
        <v>577</v>
      </c>
      <c r="B923" s="661" t="s">
        <v>578</v>
      </c>
      <c r="C923" s="662" t="s">
        <v>600</v>
      </c>
      <c r="D923" s="663" t="s">
        <v>2378</v>
      </c>
      <c r="E923" s="662" t="s">
        <v>6875</v>
      </c>
      <c r="F923" s="663" t="s">
        <v>6876</v>
      </c>
      <c r="G923" s="662" t="s">
        <v>5598</v>
      </c>
      <c r="H923" s="662" t="s">
        <v>5599</v>
      </c>
      <c r="I923" s="664">
        <v>10628.11</v>
      </c>
      <c r="J923" s="664">
        <v>2</v>
      </c>
      <c r="K923" s="665">
        <v>21256.22</v>
      </c>
    </row>
    <row r="924" spans="1:11" ht="14.4" customHeight="1" x14ac:dyDescent="0.3">
      <c r="A924" s="660" t="s">
        <v>577</v>
      </c>
      <c r="B924" s="661" t="s">
        <v>578</v>
      </c>
      <c r="C924" s="662" t="s">
        <v>600</v>
      </c>
      <c r="D924" s="663" t="s">
        <v>2378</v>
      </c>
      <c r="E924" s="662" t="s">
        <v>6875</v>
      </c>
      <c r="F924" s="663" t="s">
        <v>6876</v>
      </c>
      <c r="G924" s="662" t="s">
        <v>5600</v>
      </c>
      <c r="H924" s="662" t="s">
        <v>5601</v>
      </c>
      <c r="I924" s="664">
        <v>2828.04</v>
      </c>
      <c r="J924" s="664">
        <v>1</v>
      </c>
      <c r="K924" s="665">
        <v>2828.04</v>
      </c>
    </row>
    <row r="925" spans="1:11" ht="14.4" customHeight="1" x14ac:dyDescent="0.3">
      <c r="A925" s="660" t="s">
        <v>577</v>
      </c>
      <c r="B925" s="661" t="s">
        <v>578</v>
      </c>
      <c r="C925" s="662" t="s">
        <v>600</v>
      </c>
      <c r="D925" s="663" t="s">
        <v>2378</v>
      </c>
      <c r="E925" s="662" t="s">
        <v>6875</v>
      </c>
      <c r="F925" s="663" t="s">
        <v>6876</v>
      </c>
      <c r="G925" s="662" t="s">
        <v>5602</v>
      </c>
      <c r="H925" s="662" t="s">
        <v>5603</v>
      </c>
      <c r="I925" s="664">
        <v>3546.5450000000001</v>
      </c>
      <c r="J925" s="664">
        <v>3</v>
      </c>
      <c r="K925" s="665">
        <v>10639.630000000001</v>
      </c>
    </row>
    <row r="926" spans="1:11" ht="14.4" customHeight="1" x14ac:dyDescent="0.3">
      <c r="A926" s="660" t="s">
        <v>577</v>
      </c>
      <c r="B926" s="661" t="s">
        <v>578</v>
      </c>
      <c r="C926" s="662" t="s">
        <v>600</v>
      </c>
      <c r="D926" s="663" t="s">
        <v>2378</v>
      </c>
      <c r="E926" s="662" t="s">
        <v>6875</v>
      </c>
      <c r="F926" s="663" t="s">
        <v>6876</v>
      </c>
      <c r="G926" s="662" t="s">
        <v>5604</v>
      </c>
      <c r="H926" s="662" t="s">
        <v>5605</v>
      </c>
      <c r="I926" s="664">
        <v>1733.94</v>
      </c>
      <c r="J926" s="664">
        <v>1</v>
      </c>
      <c r="K926" s="665">
        <v>1733.94</v>
      </c>
    </row>
    <row r="927" spans="1:11" ht="14.4" customHeight="1" x14ac:dyDescent="0.3">
      <c r="A927" s="660" t="s">
        <v>577</v>
      </c>
      <c r="B927" s="661" t="s">
        <v>578</v>
      </c>
      <c r="C927" s="662" t="s">
        <v>600</v>
      </c>
      <c r="D927" s="663" t="s">
        <v>2378</v>
      </c>
      <c r="E927" s="662" t="s">
        <v>6875</v>
      </c>
      <c r="F927" s="663" t="s">
        <v>6876</v>
      </c>
      <c r="G927" s="662" t="s">
        <v>5606</v>
      </c>
      <c r="H927" s="662" t="s">
        <v>5607</v>
      </c>
      <c r="I927" s="664">
        <v>2227.788</v>
      </c>
      <c r="J927" s="664">
        <v>6</v>
      </c>
      <c r="K927" s="665">
        <v>13366.499999999998</v>
      </c>
    </row>
    <row r="928" spans="1:11" ht="14.4" customHeight="1" x14ac:dyDescent="0.3">
      <c r="A928" s="660" t="s">
        <v>577</v>
      </c>
      <c r="B928" s="661" t="s">
        <v>578</v>
      </c>
      <c r="C928" s="662" t="s">
        <v>600</v>
      </c>
      <c r="D928" s="663" t="s">
        <v>2378</v>
      </c>
      <c r="E928" s="662" t="s">
        <v>6875</v>
      </c>
      <c r="F928" s="663" t="s">
        <v>6876</v>
      </c>
      <c r="G928" s="662" t="s">
        <v>5608</v>
      </c>
      <c r="H928" s="662" t="s">
        <v>5609</v>
      </c>
      <c r="I928" s="664">
        <v>4804.7</v>
      </c>
      <c r="J928" s="664">
        <v>2</v>
      </c>
      <c r="K928" s="665">
        <v>9609.4</v>
      </c>
    </row>
    <row r="929" spans="1:11" ht="14.4" customHeight="1" x14ac:dyDescent="0.3">
      <c r="A929" s="660" t="s">
        <v>577</v>
      </c>
      <c r="B929" s="661" t="s">
        <v>578</v>
      </c>
      <c r="C929" s="662" t="s">
        <v>600</v>
      </c>
      <c r="D929" s="663" t="s">
        <v>2378</v>
      </c>
      <c r="E929" s="662" t="s">
        <v>6875</v>
      </c>
      <c r="F929" s="663" t="s">
        <v>6876</v>
      </c>
      <c r="G929" s="662" t="s">
        <v>5610</v>
      </c>
      <c r="H929" s="662" t="s">
        <v>5611</v>
      </c>
      <c r="I929" s="664">
        <v>128.82</v>
      </c>
      <c r="J929" s="664">
        <v>3</v>
      </c>
      <c r="K929" s="665">
        <v>386.46999999999997</v>
      </c>
    </row>
    <row r="930" spans="1:11" ht="14.4" customHeight="1" x14ac:dyDescent="0.3">
      <c r="A930" s="660" t="s">
        <v>577</v>
      </c>
      <c r="B930" s="661" t="s">
        <v>578</v>
      </c>
      <c r="C930" s="662" t="s">
        <v>600</v>
      </c>
      <c r="D930" s="663" t="s">
        <v>2378</v>
      </c>
      <c r="E930" s="662" t="s">
        <v>6875</v>
      </c>
      <c r="F930" s="663" t="s">
        <v>6876</v>
      </c>
      <c r="G930" s="662" t="s">
        <v>5612</v>
      </c>
      <c r="H930" s="662" t="s">
        <v>5613</v>
      </c>
      <c r="I930" s="664">
        <v>610.5</v>
      </c>
      <c r="J930" s="664">
        <v>1</v>
      </c>
      <c r="K930" s="665">
        <v>610.5</v>
      </c>
    </row>
    <row r="931" spans="1:11" ht="14.4" customHeight="1" x14ac:dyDescent="0.3">
      <c r="A931" s="660" t="s">
        <v>577</v>
      </c>
      <c r="B931" s="661" t="s">
        <v>578</v>
      </c>
      <c r="C931" s="662" t="s">
        <v>600</v>
      </c>
      <c r="D931" s="663" t="s">
        <v>2378</v>
      </c>
      <c r="E931" s="662" t="s">
        <v>6875</v>
      </c>
      <c r="F931" s="663" t="s">
        <v>6876</v>
      </c>
      <c r="G931" s="662" t="s">
        <v>5614</v>
      </c>
      <c r="H931" s="662" t="s">
        <v>5615</v>
      </c>
      <c r="I931" s="664">
        <v>2865.96</v>
      </c>
      <c r="J931" s="664">
        <v>1</v>
      </c>
      <c r="K931" s="665">
        <v>2865.96</v>
      </c>
    </row>
    <row r="932" spans="1:11" ht="14.4" customHeight="1" x14ac:dyDescent="0.3">
      <c r="A932" s="660" t="s">
        <v>577</v>
      </c>
      <c r="B932" s="661" t="s">
        <v>578</v>
      </c>
      <c r="C932" s="662" t="s">
        <v>600</v>
      </c>
      <c r="D932" s="663" t="s">
        <v>2378</v>
      </c>
      <c r="E932" s="662" t="s">
        <v>6875</v>
      </c>
      <c r="F932" s="663" t="s">
        <v>6876</v>
      </c>
      <c r="G932" s="662" t="s">
        <v>5616</v>
      </c>
      <c r="H932" s="662" t="s">
        <v>5617</v>
      </c>
      <c r="I932" s="664">
        <v>4734.42</v>
      </c>
      <c r="J932" s="664">
        <v>1</v>
      </c>
      <c r="K932" s="665">
        <v>4734.42</v>
      </c>
    </row>
    <row r="933" spans="1:11" ht="14.4" customHeight="1" x14ac:dyDescent="0.3">
      <c r="A933" s="660" t="s">
        <v>577</v>
      </c>
      <c r="B933" s="661" t="s">
        <v>578</v>
      </c>
      <c r="C933" s="662" t="s">
        <v>600</v>
      </c>
      <c r="D933" s="663" t="s">
        <v>2378</v>
      </c>
      <c r="E933" s="662" t="s">
        <v>6875</v>
      </c>
      <c r="F933" s="663" t="s">
        <v>6876</v>
      </c>
      <c r="G933" s="662" t="s">
        <v>5618</v>
      </c>
      <c r="H933" s="662" t="s">
        <v>5619</v>
      </c>
      <c r="I933" s="664">
        <v>2478.36</v>
      </c>
      <c r="J933" s="664">
        <v>4</v>
      </c>
      <c r="K933" s="665">
        <v>9913.4599999999991</v>
      </c>
    </row>
    <row r="934" spans="1:11" ht="14.4" customHeight="1" x14ac:dyDescent="0.3">
      <c r="A934" s="660" t="s">
        <v>577</v>
      </c>
      <c r="B934" s="661" t="s">
        <v>578</v>
      </c>
      <c r="C934" s="662" t="s">
        <v>600</v>
      </c>
      <c r="D934" s="663" t="s">
        <v>2378</v>
      </c>
      <c r="E934" s="662" t="s">
        <v>6875</v>
      </c>
      <c r="F934" s="663" t="s">
        <v>6876</v>
      </c>
      <c r="G934" s="662" t="s">
        <v>5620</v>
      </c>
      <c r="H934" s="662" t="s">
        <v>5621</v>
      </c>
      <c r="I934" s="664">
        <v>1885.56</v>
      </c>
      <c r="J934" s="664">
        <v>1</v>
      </c>
      <c r="K934" s="665">
        <v>1885.56</v>
      </c>
    </row>
    <row r="935" spans="1:11" ht="14.4" customHeight="1" x14ac:dyDescent="0.3">
      <c r="A935" s="660" t="s">
        <v>577</v>
      </c>
      <c r="B935" s="661" t="s">
        <v>578</v>
      </c>
      <c r="C935" s="662" t="s">
        <v>600</v>
      </c>
      <c r="D935" s="663" t="s">
        <v>2378</v>
      </c>
      <c r="E935" s="662" t="s">
        <v>6875</v>
      </c>
      <c r="F935" s="663" t="s">
        <v>6876</v>
      </c>
      <c r="G935" s="662" t="s">
        <v>5622</v>
      </c>
      <c r="H935" s="662" t="s">
        <v>5623</v>
      </c>
      <c r="I935" s="664">
        <v>610.5</v>
      </c>
      <c r="J935" s="664">
        <v>4</v>
      </c>
      <c r="K935" s="665">
        <v>2442</v>
      </c>
    </row>
    <row r="936" spans="1:11" ht="14.4" customHeight="1" x14ac:dyDescent="0.3">
      <c r="A936" s="660" t="s">
        <v>577</v>
      </c>
      <c r="B936" s="661" t="s">
        <v>578</v>
      </c>
      <c r="C936" s="662" t="s">
        <v>600</v>
      </c>
      <c r="D936" s="663" t="s">
        <v>2378</v>
      </c>
      <c r="E936" s="662" t="s">
        <v>6875</v>
      </c>
      <c r="F936" s="663" t="s">
        <v>6876</v>
      </c>
      <c r="G936" s="662" t="s">
        <v>5624</v>
      </c>
      <c r="H936" s="662" t="s">
        <v>5625</v>
      </c>
      <c r="I936" s="664">
        <v>10780</v>
      </c>
      <c r="J936" s="664">
        <v>1</v>
      </c>
      <c r="K936" s="665">
        <v>10780</v>
      </c>
    </row>
    <row r="937" spans="1:11" ht="14.4" customHeight="1" x14ac:dyDescent="0.3">
      <c r="A937" s="660" t="s">
        <v>577</v>
      </c>
      <c r="B937" s="661" t="s">
        <v>578</v>
      </c>
      <c r="C937" s="662" t="s">
        <v>600</v>
      </c>
      <c r="D937" s="663" t="s">
        <v>2378</v>
      </c>
      <c r="E937" s="662" t="s">
        <v>6875</v>
      </c>
      <c r="F937" s="663" t="s">
        <v>6876</v>
      </c>
      <c r="G937" s="662" t="s">
        <v>5626</v>
      </c>
      <c r="H937" s="662" t="s">
        <v>5627</v>
      </c>
      <c r="I937" s="664">
        <v>610.5</v>
      </c>
      <c r="J937" s="664">
        <v>6</v>
      </c>
      <c r="K937" s="665">
        <v>3663</v>
      </c>
    </row>
    <row r="938" spans="1:11" ht="14.4" customHeight="1" x14ac:dyDescent="0.3">
      <c r="A938" s="660" t="s">
        <v>577</v>
      </c>
      <c r="B938" s="661" t="s">
        <v>578</v>
      </c>
      <c r="C938" s="662" t="s">
        <v>600</v>
      </c>
      <c r="D938" s="663" t="s">
        <v>2378</v>
      </c>
      <c r="E938" s="662" t="s">
        <v>6875</v>
      </c>
      <c r="F938" s="663" t="s">
        <v>6876</v>
      </c>
      <c r="G938" s="662" t="s">
        <v>5628</v>
      </c>
      <c r="H938" s="662" t="s">
        <v>5629</v>
      </c>
      <c r="I938" s="664">
        <v>3854.92</v>
      </c>
      <c r="J938" s="664">
        <v>1</v>
      </c>
      <c r="K938" s="665">
        <v>3854.92</v>
      </c>
    </row>
    <row r="939" spans="1:11" ht="14.4" customHeight="1" x14ac:dyDescent="0.3">
      <c r="A939" s="660" t="s">
        <v>577</v>
      </c>
      <c r="B939" s="661" t="s">
        <v>578</v>
      </c>
      <c r="C939" s="662" t="s">
        <v>600</v>
      </c>
      <c r="D939" s="663" t="s">
        <v>2378</v>
      </c>
      <c r="E939" s="662" t="s">
        <v>6875</v>
      </c>
      <c r="F939" s="663" t="s">
        <v>6876</v>
      </c>
      <c r="G939" s="662" t="s">
        <v>5630</v>
      </c>
      <c r="H939" s="662" t="s">
        <v>5631</v>
      </c>
      <c r="I939" s="664">
        <v>426.36</v>
      </c>
      <c r="J939" s="664">
        <v>1</v>
      </c>
      <c r="K939" s="665">
        <v>426.36</v>
      </c>
    </row>
    <row r="940" spans="1:11" ht="14.4" customHeight="1" x14ac:dyDescent="0.3">
      <c r="A940" s="660" t="s">
        <v>577</v>
      </c>
      <c r="B940" s="661" t="s">
        <v>578</v>
      </c>
      <c r="C940" s="662" t="s">
        <v>600</v>
      </c>
      <c r="D940" s="663" t="s">
        <v>2378</v>
      </c>
      <c r="E940" s="662" t="s">
        <v>6875</v>
      </c>
      <c r="F940" s="663" t="s">
        <v>6876</v>
      </c>
      <c r="G940" s="662" t="s">
        <v>5632</v>
      </c>
      <c r="H940" s="662" t="s">
        <v>5633</v>
      </c>
      <c r="I940" s="664">
        <v>610.5</v>
      </c>
      <c r="J940" s="664">
        <v>3</v>
      </c>
      <c r="K940" s="665">
        <v>1831.5</v>
      </c>
    </row>
    <row r="941" spans="1:11" ht="14.4" customHeight="1" x14ac:dyDescent="0.3">
      <c r="A941" s="660" t="s">
        <v>577</v>
      </c>
      <c r="B941" s="661" t="s">
        <v>578</v>
      </c>
      <c r="C941" s="662" t="s">
        <v>600</v>
      </c>
      <c r="D941" s="663" t="s">
        <v>2378</v>
      </c>
      <c r="E941" s="662" t="s">
        <v>6875</v>
      </c>
      <c r="F941" s="663" t="s">
        <v>6876</v>
      </c>
      <c r="G941" s="662" t="s">
        <v>5634</v>
      </c>
      <c r="H941" s="662" t="s">
        <v>5635</v>
      </c>
      <c r="I941" s="664">
        <v>519.83000000000004</v>
      </c>
      <c r="J941" s="664">
        <v>1</v>
      </c>
      <c r="K941" s="665">
        <v>519.83000000000004</v>
      </c>
    </row>
    <row r="942" spans="1:11" ht="14.4" customHeight="1" x14ac:dyDescent="0.3">
      <c r="A942" s="660" t="s">
        <v>577</v>
      </c>
      <c r="B942" s="661" t="s">
        <v>578</v>
      </c>
      <c r="C942" s="662" t="s">
        <v>600</v>
      </c>
      <c r="D942" s="663" t="s">
        <v>2378</v>
      </c>
      <c r="E942" s="662" t="s">
        <v>6875</v>
      </c>
      <c r="F942" s="663" t="s">
        <v>6876</v>
      </c>
      <c r="G942" s="662" t="s">
        <v>5636</v>
      </c>
      <c r="H942" s="662" t="s">
        <v>5637</v>
      </c>
      <c r="I942" s="664">
        <v>5146.25</v>
      </c>
      <c r="J942" s="664">
        <v>1</v>
      </c>
      <c r="K942" s="665">
        <v>5146.25</v>
      </c>
    </row>
    <row r="943" spans="1:11" ht="14.4" customHeight="1" x14ac:dyDescent="0.3">
      <c r="A943" s="660" t="s">
        <v>577</v>
      </c>
      <c r="B943" s="661" t="s">
        <v>578</v>
      </c>
      <c r="C943" s="662" t="s">
        <v>600</v>
      </c>
      <c r="D943" s="663" t="s">
        <v>2378</v>
      </c>
      <c r="E943" s="662" t="s">
        <v>6875</v>
      </c>
      <c r="F943" s="663" t="s">
        <v>6876</v>
      </c>
      <c r="G943" s="662" t="s">
        <v>5638</v>
      </c>
      <c r="H943" s="662" t="s">
        <v>5639</v>
      </c>
      <c r="I943" s="664">
        <v>851.58</v>
      </c>
      <c r="J943" s="664">
        <v>4</v>
      </c>
      <c r="K943" s="665">
        <v>3406.32</v>
      </c>
    </row>
    <row r="944" spans="1:11" ht="14.4" customHeight="1" x14ac:dyDescent="0.3">
      <c r="A944" s="660" t="s">
        <v>577</v>
      </c>
      <c r="B944" s="661" t="s">
        <v>578</v>
      </c>
      <c r="C944" s="662" t="s">
        <v>600</v>
      </c>
      <c r="D944" s="663" t="s">
        <v>2378</v>
      </c>
      <c r="E944" s="662" t="s">
        <v>6875</v>
      </c>
      <c r="F944" s="663" t="s">
        <v>6876</v>
      </c>
      <c r="G944" s="662" t="s">
        <v>5640</v>
      </c>
      <c r="H944" s="662" t="s">
        <v>5641</v>
      </c>
      <c r="I944" s="664">
        <v>604.20000000000005</v>
      </c>
      <c r="J944" s="664">
        <v>1</v>
      </c>
      <c r="K944" s="665">
        <v>604.20000000000005</v>
      </c>
    </row>
    <row r="945" spans="1:11" ht="14.4" customHeight="1" x14ac:dyDescent="0.3">
      <c r="A945" s="660" t="s">
        <v>577</v>
      </c>
      <c r="B945" s="661" t="s">
        <v>578</v>
      </c>
      <c r="C945" s="662" t="s">
        <v>600</v>
      </c>
      <c r="D945" s="663" t="s">
        <v>2378</v>
      </c>
      <c r="E945" s="662" t="s">
        <v>6875</v>
      </c>
      <c r="F945" s="663" t="s">
        <v>6876</v>
      </c>
      <c r="G945" s="662" t="s">
        <v>5642</v>
      </c>
      <c r="H945" s="662" t="s">
        <v>5643</v>
      </c>
      <c r="I945" s="664">
        <v>1804.61</v>
      </c>
      <c r="J945" s="664">
        <v>1</v>
      </c>
      <c r="K945" s="665">
        <v>1804.61</v>
      </c>
    </row>
    <row r="946" spans="1:11" ht="14.4" customHeight="1" x14ac:dyDescent="0.3">
      <c r="A946" s="660" t="s">
        <v>577</v>
      </c>
      <c r="B946" s="661" t="s">
        <v>578</v>
      </c>
      <c r="C946" s="662" t="s">
        <v>600</v>
      </c>
      <c r="D946" s="663" t="s">
        <v>2378</v>
      </c>
      <c r="E946" s="662" t="s">
        <v>6875</v>
      </c>
      <c r="F946" s="663" t="s">
        <v>6876</v>
      </c>
      <c r="G946" s="662" t="s">
        <v>5644</v>
      </c>
      <c r="H946" s="662" t="s">
        <v>5645</v>
      </c>
      <c r="I946" s="664">
        <v>13644.75</v>
      </c>
      <c r="J946" s="664">
        <v>1</v>
      </c>
      <c r="K946" s="665">
        <v>13644.75</v>
      </c>
    </row>
    <row r="947" spans="1:11" ht="14.4" customHeight="1" x14ac:dyDescent="0.3">
      <c r="A947" s="660" t="s">
        <v>577</v>
      </c>
      <c r="B947" s="661" t="s">
        <v>578</v>
      </c>
      <c r="C947" s="662" t="s">
        <v>600</v>
      </c>
      <c r="D947" s="663" t="s">
        <v>2378</v>
      </c>
      <c r="E947" s="662" t="s">
        <v>6875</v>
      </c>
      <c r="F947" s="663" t="s">
        <v>6876</v>
      </c>
      <c r="G947" s="662" t="s">
        <v>5646</v>
      </c>
      <c r="H947" s="662" t="s">
        <v>5647</v>
      </c>
      <c r="I947" s="664">
        <v>851.58</v>
      </c>
      <c r="J947" s="664">
        <v>2</v>
      </c>
      <c r="K947" s="665">
        <v>1703.16</v>
      </c>
    </row>
    <row r="948" spans="1:11" ht="14.4" customHeight="1" x14ac:dyDescent="0.3">
      <c r="A948" s="660" t="s">
        <v>577</v>
      </c>
      <c r="B948" s="661" t="s">
        <v>578</v>
      </c>
      <c r="C948" s="662" t="s">
        <v>600</v>
      </c>
      <c r="D948" s="663" t="s">
        <v>2378</v>
      </c>
      <c r="E948" s="662" t="s">
        <v>6875</v>
      </c>
      <c r="F948" s="663" t="s">
        <v>6876</v>
      </c>
      <c r="G948" s="662" t="s">
        <v>5648</v>
      </c>
      <c r="H948" s="662" t="s">
        <v>5649</v>
      </c>
      <c r="I948" s="664">
        <v>584.81666666666672</v>
      </c>
      <c r="J948" s="664">
        <v>4</v>
      </c>
      <c r="K948" s="665">
        <v>2339.2600000000002</v>
      </c>
    </row>
    <row r="949" spans="1:11" ht="14.4" customHeight="1" x14ac:dyDescent="0.3">
      <c r="A949" s="660" t="s">
        <v>577</v>
      </c>
      <c r="B949" s="661" t="s">
        <v>578</v>
      </c>
      <c r="C949" s="662" t="s">
        <v>600</v>
      </c>
      <c r="D949" s="663" t="s">
        <v>2378</v>
      </c>
      <c r="E949" s="662" t="s">
        <v>6875</v>
      </c>
      <c r="F949" s="663" t="s">
        <v>6876</v>
      </c>
      <c r="G949" s="662" t="s">
        <v>5650</v>
      </c>
      <c r="H949" s="662" t="s">
        <v>5651</v>
      </c>
      <c r="I949" s="664">
        <v>297.54000000000002</v>
      </c>
      <c r="J949" s="664">
        <v>1</v>
      </c>
      <c r="K949" s="665">
        <v>297.54000000000002</v>
      </c>
    </row>
    <row r="950" spans="1:11" ht="14.4" customHeight="1" x14ac:dyDescent="0.3">
      <c r="A950" s="660" t="s">
        <v>577</v>
      </c>
      <c r="B950" s="661" t="s">
        <v>578</v>
      </c>
      <c r="C950" s="662" t="s">
        <v>600</v>
      </c>
      <c r="D950" s="663" t="s">
        <v>2378</v>
      </c>
      <c r="E950" s="662" t="s">
        <v>6875</v>
      </c>
      <c r="F950" s="663" t="s">
        <v>6876</v>
      </c>
      <c r="G950" s="662" t="s">
        <v>5652</v>
      </c>
      <c r="H950" s="662" t="s">
        <v>5653</v>
      </c>
      <c r="I950" s="664">
        <v>60.39</v>
      </c>
      <c r="J950" s="664">
        <v>20</v>
      </c>
      <c r="K950" s="665">
        <v>1207.73</v>
      </c>
    </row>
    <row r="951" spans="1:11" ht="14.4" customHeight="1" x14ac:dyDescent="0.3">
      <c r="A951" s="660" t="s">
        <v>577</v>
      </c>
      <c r="B951" s="661" t="s">
        <v>578</v>
      </c>
      <c r="C951" s="662" t="s">
        <v>600</v>
      </c>
      <c r="D951" s="663" t="s">
        <v>2378</v>
      </c>
      <c r="E951" s="662" t="s">
        <v>6875</v>
      </c>
      <c r="F951" s="663" t="s">
        <v>6876</v>
      </c>
      <c r="G951" s="662" t="s">
        <v>5654</v>
      </c>
      <c r="H951" s="662" t="s">
        <v>5655</v>
      </c>
      <c r="I951" s="664">
        <v>70.150000000000006</v>
      </c>
      <c r="J951" s="664">
        <v>6</v>
      </c>
      <c r="K951" s="665">
        <v>420.9</v>
      </c>
    </row>
    <row r="952" spans="1:11" ht="14.4" customHeight="1" x14ac:dyDescent="0.3">
      <c r="A952" s="660" t="s">
        <v>577</v>
      </c>
      <c r="B952" s="661" t="s">
        <v>578</v>
      </c>
      <c r="C952" s="662" t="s">
        <v>600</v>
      </c>
      <c r="D952" s="663" t="s">
        <v>2378</v>
      </c>
      <c r="E952" s="662" t="s">
        <v>6875</v>
      </c>
      <c r="F952" s="663" t="s">
        <v>6876</v>
      </c>
      <c r="G952" s="662" t="s">
        <v>5656</v>
      </c>
      <c r="H952" s="662" t="s">
        <v>5657</v>
      </c>
      <c r="I952" s="664">
        <v>60.39</v>
      </c>
      <c r="J952" s="664">
        <v>20</v>
      </c>
      <c r="K952" s="665">
        <v>1207.73</v>
      </c>
    </row>
    <row r="953" spans="1:11" ht="14.4" customHeight="1" x14ac:dyDescent="0.3">
      <c r="A953" s="660" t="s">
        <v>577</v>
      </c>
      <c r="B953" s="661" t="s">
        <v>578</v>
      </c>
      <c r="C953" s="662" t="s">
        <v>600</v>
      </c>
      <c r="D953" s="663" t="s">
        <v>2378</v>
      </c>
      <c r="E953" s="662" t="s">
        <v>6875</v>
      </c>
      <c r="F953" s="663" t="s">
        <v>6876</v>
      </c>
      <c r="G953" s="662" t="s">
        <v>5658</v>
      </c>
      <c r="H953" s="662" t="s">
        <v>5659</v>
      </c>
      <c r="I953" s="664">
        <v>2024.33</v>
      </c>
      <c r="J953" s="664">
        <v>1</v>
      </c>
      <c r="K953" s="665">
        <v>2024.33</v>
      </c>
    </row>
    <row r="954" spans="1:11" ht="14.4" customHeight="1" x14ac:dyDescent="0.3">
      <c r="A954" s="660" t="s">
        <v>577</v>
      </c>
      <c r="B954" s="661" t="s">
        <v>578</v>
      </c>
      <c r="C954" s="662" t="s">
        <v>600</v>
      </c>
      <c r="D954" s="663" t="s">
        <v>2378</v>
      </c>
      <c r="E954" s="662" t="s">
        <v>6875</v>
      </c>
      <c r="F954" s="663" t="s">
        <v>6876</v>
      </c>
      <c r="G954" s="662" t="s">
        <v>5660</v>
      </c>
      <c r="H954" s="662" t="s">
        <v>5661</v>
      </c>
      <c r="I954" s="664">
        <v>6497.5</v>
      </c>
      <c r="J954" s="664">
        <v>8</v>
      </c>
      <c r="K954" s="665">
        <v>51980</v>
      </c>
    </row>
    <row r="955" spans="1:11" ht="14.4" customHeight="1" x14ac:dyDescent="0.3">
      <c r="A955" s="660" t="s">
        <v>577</v>
      </c>
      <c r="B955" s="661" t="s">
        <v>578</v>
      </c>
      <c r="C955" s="662" t="s">
        <v>600</v>
      </c>
      <c r="D955" s="663" t="s">
        <v>2378</v>
      </c>
      <c r="E955" s="662" t="s">
        <v>6875</v>
      </c>
      <c r="F955" s="663" t="s">
        <v>6876</v>
      </c>
      <c r="G955" s="662" t="s">
        <v>5662</v>
      </c>
      <c r="H955" s="662" t="s">
        <v>5663</v>
      </c>
      <c r="I955" s="664">
        <v>148800</v>
      </c>
      <c r="J955" s="664">
        <v>1</v>
      </c>
      <c r="K955" s="665">
        <v>148800</v>
      </c>
    </row>
    <row r="956" spans="1:11" ht="14.4" customHeight="1" x14ac:dyDescent="0.3">
      <c r="A956" s="660" t="s">
        <v>577</v>
      </c>
      <c r="B956" s="661" t="s">
        <v>578</v>
      </c>
      <c r="C956" s="662" t="s">
        <v>600</v>
      </c>
      <c r="D956" s="663" t="s">
        <v>2378</v>
      </c>
      <c r="E956" s="662" t="s">
        <v>6875</v>
      </c>
      <c r="F956" s="663" t="s">
        <v>6876</v>
      </c>
      <c r="G956" s="662" t="s">
        <v>5664</v>
      </c>
      <c r="H956" s="662" t="s">
        <v>5665</v>
      </c>
      <c r="I956" s="664">
        <v>60.39</v>
      </c>
      <c r="J956" s="664">
        <v>20</v>
      </c>
      <c r="K956" s="665">
        <v>1207.73</v>
      </c>
    </row>
    <row r="957" spans="1:11" ht="14.4" customHeight="1" x14ac:dyDescent="0.3">
      <c r="A957" s="660" t="s">
        <v>577</v>
      </c>
      <c r="B957" s="661" t="s">
        <v>578</v>
      </c>
      <c r="C957" s="662" t="s">
        <v>600</v>
      </c>
      <c r="D957" s="663" t="s">
        <v>2378</v>
      </c>
      <c r="E957" s="662" t="s">
        <v>6875</v>
      </c>
      <c r="F957" s="663" t="s">
        <v>6876</v>
      </c>
      <c r="G957" s="662" t="s">
        <v>5666</v>
      </c>
      <c r="H957" s="662" t="s">
        <v>5667</v>
      </c>
      <c r="I957" s="664">
        <v>60.386666666666677</v>
      </c>
      <c r="J957" s="664">
        <v>70</v>
      </c>
      <c r="K957" s="665">
        <v>4227.0599999999995</v>
      </c>
    </row>
    <row r="958" spans="1:11" ht="14.4" customHeight="1" x14ac:dyDescent="0.3">
      <c r="A958" s="660" t="s">
        <v>577</v>
      </c>
      <c r="B958" s="661" t="s">
        <v>578</v>
      </c>
      <c r="C958" s="662" t="s">
        <v>600</v>
      </c>
      <c r="D958" s="663" t="s">
        <v>2378</v>
      </c>
      <c r="E958" s="662" t="s">
        <v>6875</v>
      </c>
      <c r="F958" s="663" t="s">
        <v>6876</v>
      </c>
      <c r="G958" s="662" t="s">
        <v>5668</v>
      </c>
      <c r="H958" s="662" t="s">
        <v>5669</v>
      </c>
      <c r="I958" s="664">
        <v>60.39</v>
      </c>
      <c r="J958" s="664">
        <v>10</v>
      </c>
      <c r="K958" s="665">
        <v>603.87</v>
      </c>
    </row>
    <row r="959" spans="1:11" ht="14.4" customHeight="1" x14ac:dyDescent="0.3">
      <c r="A959" s="660" t="s">
        <v>577</v>
      </c>
      <c r="B959" s="661" t="s">
        <v>578</v>
      </c>
      <c r="C959" s="662" t="s">
        <v>600</v>
      </c>
      <c r="D959" s="663" t="s">
        <v>2378</v>
      </c>
      <c r="E959" s="662" t="s">
        <v>6875</v>
      </c>
      <c r="F959" s="663" t="s">
        <v>6876</v>
      </c>
      <c r="G959" s="662" t="s">
        <v>5670</v>
      </c>
      <c r="H959" s="662" t="s">
        <v>5671</v>
      </c>
      <c r="I959" s="664">
        <v>1804.61</v>
      </c>
      <c r="J959" s="664">
        <v>4</v>
      </c>
      <c r="K959" s="665">
        <v>7218.44</v>
      </c>
    </row>
    <row r="960" spans="1:11" ht="14.4" customHeight="1" x14ac:dyDescent="0.3">
      <c r="A960" s="660" t="s">
        <v>577</v>
      </c>
      <c r="B960" s="661" t="s">
        <v>578</v>
      </c>
      <c r="C960" s="662" t="s">
        <v>600</v>
      </c>
      <c r="D960" s="663" t="s">
        <v>2378</v>
      </c>
      <c r="E960" s="662" t="s">
        <v>6875</v>
      </c>
      <c r="F960" s="663" t="s">
        <v>6876</v>
      </c>
      <c r="G960" s="662" t="s">
        <v>5672</v>
      </c>
      <c r="H960" s="662" t="s">
        <v>5673</v>
      </c>
      <c r="I960" s="664">
        <v>517.59</v>
      </c>
      <c r="J960" s="664">
        <v>1</v>
      </c>
      <c r="K960" s="665">
        <v>517.59</v>
      </c>
    </row>
    <row r="961" spans="1:11" ht="14.4" customHeight="1" x14ac:dyDescent="0.3">
      <c r="A961" s="660" t="s">
        <v>577</v>
      </c>
      <c r="B961" s="661" t="s">
        <v>578</v>
      </c>
      <c r="C961" s="662" t="s">
        <v>600</v>
      </c>
      <c r="D961" s="663" t="s">
        <v>2378</v>
      </c>
      <c r="E961" s="662" t="s">
        <v>6875</v>
      </c>
      <c r="F961" s="663" t="s">
        <v>6876</v>
      </c>
      <c r="G961" s="662" t="s">
        <v>5674</v>
      </c>
      <c r="H961" s="662" t="s">
        <v>5675</v>
      </c>
      <c r="I961" s="664">
        <v>1489.97</v>
      </c>
      <c r="J961" s="664">
        <v>2</v>
      </c>
      <c r="K961" s="665">
        <v>2979.95</v>
      </c>
    </row>
    <row r="962" spans="1:11" ht="14.4" customHeight="1" x14ac:dyDescent="0.3">
      <c r="A962" s="660" t="s">
        <v>577</v>
      </c>
      <c r="B962" s="661" t="s">
        <v>578</v>
      </c>
      <c r="C962" s="662" t="s">
        <v>600</v>
      </c>
      <c r="D962" s="663" t="s">
        <v>2378</v>
      </c>
      <c r="E962" s="662" t="s">
        <v>6875</v>
      </c>
      <c r="F962" s="663" t="s">
        <v>6876</v>
      </c>
      <c r="G962" s="662" t="s">
        <v>5676</v>
      </c>
      <c r="H962" s="662" t="s">
        <v>5677</v>
      </c>
      <c r="I962" s="664">
        <v>1489.97</v>
      </c>
      <c r="J962" s="664">
        <v>1</v>
      </c>
      <c r="K962" s="665">
        <v>1489.97</v>
      </c>
    </row>
    <row r="963" spans="1:11" ht="14.4" customHeight="1" x14ac:dyDescent="0.3">
      <c r="A963" s="660" t="s">
        <v>577</v>
      </c>
      <c r="B963" s="661" t="s">
        <v>578</v>
      </c>
      <c r="C963" s="662" t="s">
        <v>600</v>
      </c>
      <c r="D963" s="663" t="s">
        <v>2378</v>
      </c>
      <c r="E963" s="662" t="s">
        <v>6875</v>
      </c>
      <c r="F963" s="663" t="s">
        <v>6876</v>
      </c>
      <c r="G963" s="662" t="s">
        <v>5678</v>
      </c>
      <c r="H963" s="662" t="s">
        <v>5679</v>
      </c>
      <c r="I963" s="664">
        <v>481.38</v>
      </c>
      <c r="J963" s="664">
        <v>6</v>
      </c>
      <c r="K963" s="665">
        <v>2888.27</v>
      </c>
    </row>
    <row r="964" spans="1:11" ht="14.4" customHeight="1" x14ac:dyDescent="0.3">
      <c r="A964" s="660" t="s">
        <v>577</v>
      </c>
      <c r="B964" s="661" t="s">
        <v>578</v>
      </c>
      <c r="C964" s="662" t="s">
        <v>600</v>
      </c>
      <c r="D964" s="663" t="s">
        <v>2378</v>
      </c>
      <c r="E964" s="662" t="s">
        <v>6875</v>
      </c>
      <c r="F964" s="663" t="s">
        <v>6876</v>
      </c>
      <c r="G964" s="662" t="s">
        <v>5680</v>
      </c>
      <c r="H964" s="662" t="s">
        <v>5681</v>
      </c>
      <c r="I964" s="664">
        <v>1489.97</v>
      </c>
      <c r="J964" s="664">
        <v>1</v>
      </c>
      <c r="K964" s="665">
        <v>1489.97</v>
      </c>
    </row>
    <row r="965" spans="1:11" ht="14.4" customHeight="1" x14ac:dyDescent="0.3">
      <c r="A965" s="660" t="s">
        <v>577</v>
      </c>
      <c r="B965" s="661" t="s">
        <v>578</v>
      </c>
      <c r="C965" s="662" t="s">
        <v>600</v>
      </c>
      <c r="D965" s="663" t="s">
        <v>2378</v>
      </c>
      <c r="E965" s="662" t="s">
        <v>6875</v>
      </c>
      <c r="F965" s="663" t="s">
        <v>6876</v>
      </c>
      <c r="G965" s="662" t="s">
        <v>5682</v>
      </c>
      <c r="H965" s="662" t="s">
        <v>5683</v>
      </c>
      <c r="I965" s="664">
        <v>344.27499999999998</v>
      </c>
      <c r="J965" s="664">
        <v>3</v>
      </c>
      <c r="K965" s="665">
        <v>1032.83</v>
      </c>
    </row>
    <row r="966" spans="1:11" ht="14.4" customHeight="1" x14ac:dyDescent="0.3">
      <c r="A966" s="660" t="s">
        <v>577</v>
      </c>
      <c r="B966" s="661" t="s">
        <v>578</v>
      </c>
      <c r="C966" s="662" t="s">
        <v>600</v>
      </c>
      <c r="D966" s="663" t="s">
        <v>2378</v>
      </c>
      <c r="E966" s="662" t="s">
        <v>6875</v>
      </c>
      <c r="F966" s="663" t="s">
        <v>6876</v>
      </c>
      <c r="G966" s="662" t="s">
        <v>5684</v>
      </c>
      <c r="H966" s="662" t="s">
        <v>5685</v>
      </c>
      <c r="I966" s="664">
        <v>610.5</v>
      </c>
      <c r="J966" s="664">
        <v>1</v>
      </c>
      <c r="K966" s="665">
        <v>610.5</v>
      </c>
    </row>
    <row r="967" spans="1:11" ht="14.4" customHeight="1" x14ac:dyDescent="0.3">
      <c r="A967" s="660" t="s">
        <v>577</v>
      </c>
      <c r="B967" s="661" t="s">
        <v>578</v>
      </c>
      <c r="C967" s="662" t="s">
        <v>600</v>
      </c>
      <c r="D967" s="663" t="s">
        <v>2378</v>
      </c>
      <c r="E967" s="662" t="s">
        <v>6875</v>
      </c>
      <c r="F967" s="663" t="s">
        <v>6876</v>
      </c>
      <c r="G967" s="662" t="s">
        <v>5686</v>
      </c>
      <c r="H967" s="662" t="s">
        <v>5687</v>
      </c>
      <c r="I967" s="664">
        <v>610.5</v>
      </c>
      <c r="J967" s="664">
        <v>2</v>
      </c>
      <c r="K967" s="665">
        <v>1221</v>
      </c>
    </row>
    <row r="968" spans="1:11" ht="14.4" customHeight="1" x14ac:dyDescent="0.3">
      <c r="A968" s="660" t="s">
        <v>577</v>
      </c>
      <c r="B968" s="661" t="s">
        <v>578</v>
      </c>
      <c r="C968" s="662" t="s">
        <v>600</v>
      </c>
      <c r="D968" s="663" t="s">
        <v>2378</v>
      </c>
      <c r="E968" s="662" t="s">
        <v>6875</v>
      </c>
      <c r="F968" s="663" t="s">
        <v>6876</v>
      </c>
      <c r="G968" s="662" t="s">
        <v>5688</v>
      </c>
      <c r="H968" s="662" t="s">
        <v>5689</v>
      </c>
      <c r="I968" s="664">
        <v>610.5</v>
      </c>
      <c r="J968" s="664">
        <v>1</v>
      </c>
      <c r="K968" s="665">
        <v>610.5</v>
      </c>
    </row>
    <row r="969" spans="1:11" ht="14.4" customHeight="1" x14ac:dyDescent="0.3">
      <c r="A969" s="660" t="s">
        <v>577</v>
      </c>
      <c r="B969" s="661" t="s">
        <v>578</v>
      </c>
      <c r="C969" s="662" t="s">
        <v>600</v>
      </c>
      <c r="D969" s="663" t="s">
        <v>2378</v>
      </c>
      <c r="E969" s="662" t="s">
        <v>6875</v>
      </c>
      <c r="F969" s="663" t="s">
        <v>6876</v>
      </c>
      <c r="G969" s="662" t="s">
        <v>5690</v>
      </c>
      <c r="H969" s="662" t="s">
        <v>5691</v>
      </c>
      <c r="I969" s="664">
        <v>1733.94</v>
      </c>
      <c r="J969" s="664">
        <v>1</v>
      </c>
      <c r="K969" s="665">
        <v>1733.94</v>
      </c>
    </row>
    <row r="970" spans="1:11" ht="14.4" customHeight="1" x14ac:dyDescent="0.3">
      <c r="A970" s="660" t="s">
        <v>577</v>
      </c>
      <c r="B970" s="661" t="s">
        <v>578</v>
      </c>
      <c r="C970" s="662" t="s">
        <v>600</v>
      </c>
      <c r="D970" s="663" t="s">
        <v>2378</v>
      </c>
      <c r="E970" s="662" t="s">
        <v>6875</v>
      </c>
      <c r="F970" s="663" t="s">
        <v>6876</v>
      </c>
      <c r="G970" s="662" t="s">
        <v>5692</v>
      </c>
      <c r="H970" s="662" t="s">
        <v>5693</v>
      </c>
      <c r="I970" s="664">
        <v>519.83000000000004</v>
      </c>
      <c r="J970" s="664">
        <v>1</v>
      </c>
      <c r="K970" s="665">
        <v>519.83000000000004</v>
      </c>
    </row>
    <row r="971" spans="1:11" ht="14.4" customHeight="1" x14ac:dyDescent="0.3">
      <c r="A971" s="660" t="s">
        <v>577</v>
      </c>
      <c r="B971" s="661" t="s">
        <v>578</v>
      </c>
      <c r="C971" s="662" t="s">
        <v>600</v>
      </c>
      <c r="D971" s="663" t="s">
        <v>2378</v>
      </c>
      <c r="E971" s="662" t="s">
        <v>6875</v>
      </c>
      <c r="F971" s="663" t="s">
        <v>6876</v>
      </c>
      <c r="G971" s="662" t="s">
        <v>5694</v>
      </c>
      <c r="H971" s="662" t="s">
        <v>5695</v>
      </c>
      <c r="I971" s="664">
        <v>17837.834999999999</v>
      </c>
      <c r="J971" s="664">
        <v>2</v>
      </c>
      <c r="K971" s="665">
        <v>35675.67</v>
      </c>
    </row>
    <row r="972" spans="1:11" ht="14.4" customHeight="1" x14ac:dyDescent="0.3">
      <c r="A972" s="660" t="s">
        <v>577</v>
      </c>
      <c r="B972" s="661" t="s">
        <v>578</v>
      </c>
      <c r="C972" s="662" t="s">
        <v>600</v>
      </c>
      <c r="D972" s="663" t="s">
        <v>2378</v>
      </c>
      <c r="E972" s="662" t="s">
        <v>6875</v>
      </c>
      <c r="F972" s="663" t="s">
        <v>6876</v>
      </c>
      <c r="G972" s="662" t="s">
        <v>5696</v>
      </c>
      <c r="H972" s="662" t="s">
        <v>5697</v>
      </c>
      <c r="I972" s="664">
        <v>1858.54</v>
      </c>
      <c r="J972" s="664">
        <v>1</v>
      </c>
      <c r="K972" s="665">
        <v>1858.54</v>
      </c>
    </row>
    <row r="973" spans="1:11" ht="14.4" customHeight="1" x14ac:dyDescent="0.3">
      <c r="A973" s="660" t="s">
        <v>577</v>
      </c>
      <c r="B973" s="661" t="s">
        <v>578</v>
      </c>
      <c r="C973" s="662" t="s">
        <v>600</v>
      </c>
      <c r="D973" s="663" t="s">
        <v>2378</v>
      </c>
      <c r="E973" s="662" t="s">
        <v>6875</v>
      </c>
      <c r="F973" s="663" t="s">
        <v>6876</v>
      </c>
      <c r="G973" s="662" t="s">
        <v>5698</v>
      </c>
      <c r="H973" s="662" t="s">
        <v>5699</v>
      </c>
      <c r="I973" s="664">
        <v>1733.94</v>
      </c>
      <c r="J973" s="664">
        <v>1</v>
      </c>
      <c r="K973" s="665">
        <v>1733.94</v>
      </c>
    </row>
    <row r="974" spans="1:11" ht="14.4" customHeight="1" x14ac:dyDescent="0.3">
      <c r="A974" s="660" t="s">
        <v>577</v>
      </c>
      <c r="B974" s="661" t="s">
        <v>578</v>
      </c>
      <c r="C974" s="662" t="s">
        <v>600</v>
      </c>
      <c r="D974" s="663" t="s">
        <v>2378</v>
      </c>
      <c r="E974" s="662" t="s">
        <v>6875</v>
      </c>
      <c r="F974" s="663" t="s">
        <v>6876</v>
      </c>
      <c r="G974" s="662" t="s">
        <v>5700</v>
      </c>
      <c r="H974" s="662" t="s">
        <v>5701</v>
      </c>
      <c r="I974" s="664">
        <v>610.5</v>
      </c>
      <c r="J974" s="664">
        <v>2</v>
      </c>
      <c r="K974" s="665">
        <v>1221</v>
      </c>
    </row>
    <row r="975" spans="1:11" ht="14.4" customHeight="1" x14ac:dyDescent="0.3">
      <c r="A975" s="660" t="s">
        <v>577</v>
      </c>
      <c r="B975" s="661" t="s">
        <v>578</v>
      </c>
      <c r="C975" s="662" t="s">
        <v>600</v>
      </c>
      <c r="D975" s="663" t="s">
        <v>2378</v>
      </c>
      <c r="E975" s="662" t="s">
        <v>6875</v>
      </c>
      <c r="F975" s="663" t="s">
        <v>6876</v>
      </c>
      <c r="G975" s="662" t="s">
        <v>5702</v>
      </c>
      <c r="H975" s="662" t="s">
        <v>5703</v>
      </c>
      <c r="I975" s="664">
        <v>610.5</v>
      </c>
      <c r="J975" s="664">
        <v>1</v>
      </c>
      <c r="K975" s="665">
        <v>610.5</v>
      </c>
    </row>
    <row r="976" spans="1:11" ht="14.4" customHeight="1" x14ac:dyDescent="0.3">
      <c r="A976" s="660" t="s">
        <v>577</v>
      </c>
      <c r="B976" s="661" t="s">
        <v>578</v>
      </c>
      <c r="C976" s="662" t="s">
        <v>600</v>
      </c>
      <c r="D976" s="663" t="s">
        <v>2378</v>
      </c>
      <c r="E976" s="662" t="s">
        <v>6875</v>
      </c>
      <c r="F976" s="663" t="s">
        <v>6876</v>
      </c>
      <c r="G976" s="662" t="s">
        <v>5704</v>
      </c>
      <c r="H976" s="662" t="s">
        <v>5705</v>
      </c>
      <c r="I976" s="664">
        <v>610.5</v>
      </c>
      <c r="J976" s="664">
        <v>2</v>
      </c>
      <c r="K976" s="665">
        <v>1221</v>
      </c>
    </row>
    <row r="977" spans="1:11" ht="14.4" customHeight="1" x14ac:dyDescent="0.3">
      <c r="A977" s="660" t="s">
        <v>577</v>
      </c>
      <c r="B977" s="661" t="s">
        <v>578</v>
      </c>
      <c r="C977" s="662" t="s">
        <v>600</v>
      </c>
      <c r="D977" s="663" t="s">
        <v>2378</v>
      </c>
      <c r="E977" s="662" t="s">
        <v>6875</v>
      </c>
      <c r="F977" s="663" t="s">
        <v>6876</v>
      </c>
      <c r="G977" s="662" t="s">
        <v>5706</v>
      </c>
      <c r="H977" s="662" t="s">
        <v>5707</v>
      </c>
      <c r="I977" s="664">
        <v>3162.5</v>
      </c>
      <c r="J977" s="664">
        <v>1</v>
      </c>
      <c r="K977" s="665">
        <v>3162.5</v>
      </c>
    </row>
    <row r="978" spans="1:11" ht="14.4" customHeight="1" x14ac:dyDescent="0.3">
      <c r="A978" s="660" t="s">
        <v>577</v>
      </c>
      <c r="B978" s="661" t="s">
        <v>578</v>
      </c>
      <c r="C978" s="662" t="s">
        <v>600</v>
      </c>
      <c r="D978" s="663" t="s">
        <v>2378</v>
      </c>
      <c r="E978" s="662" t="s">
        <v>6875</v>
      </c>
      <c r="F978" s="663" t="s">
        <v>6876</v>
      </c>
      <c r="G978" s="662" t="s">
        <v>5708</v>
      </c>
      <c r="H978" s="662" t="s">
        <v>5709</v>
      </c>
      <c r="I978" s="664">
        <v>3162.5</v>
      </c>
      <c r="J978" s="664">
        <v>1</v>
      </c>
      <c r="K978" s="665">
        <v>3162.5</v>
      </c>
    </row>
    <row r="979" spans="1:11" ht="14.4" customHeight="1" x14ac:dyDescent="0.3">
      <c r="A979" s="660" t="s">
        <v>577</v>
      </c>
      <c r="B979" s="661" t="s">
        <v>578</v>
      </c>
      <c r="C979" s="662" t="s">
        <v>600</v>
      </c>
      <c r="D979" s="663" t="s">
        <v>2378</v>
      </c>
      <c r="E979" s="662" t="s">
        <v>6875</v>
      </c>
      <c r="F979" s="663" t="s">
        <v>6876</v>
      </c>
      <c r="G979" s="662" t="s">
        <v>5710</v>
      </c>
      <c r="H979" s="662" t="s">
        <v>5711</v>
      </c>
      <c r="I979" s="664">
        <v>1804.61</v>
      </c>
      <c r="J979" s="664">
        <v>1</v>
      </c>
      <c r="K979" s="665">
        <v>1804.61</v>
      </c>
    </row>
    <row r="980" spans="1:11" ht="14.4" customHeight="1" x14ac:dyDescent="0.3">
      <c r="A980" s="660" t="s">
        <v>577</v>
      </c>
      <c r="B980" s="661" t="s">
        <v>578</v>
      </c>
      <c r="C980" s="662" t="s">
        <v>600</v>
      </c>
      <c r="D980" s="663" t="s">
        <v>2378</v>
      </c>
      <c r="E980" s="662" t="s">
        <v>6875</v>
      </c>
      <c r="F980" s="663" t="s">
        <v>6876</v>
      </c>
      <c r="G980" s="662" t="s">
        <v>5712</v>
      </c>
      <c r="H980" s="662" t="s">
        <v>5713</v>
      </c>
      <c r="I980" s="664">
        <v>3692.4</v>
      </c>
      <c r="J980" s="664">
        <v>1</v>
      </c>
      <c r="K980" s="665">
        <v>3692.4</v>
      </c>
    </row>
    <row r="981" spans="1:11" ht="14.4" customHeight="1" x14ac:dyDescent="0.3">
      <c r="A981" s="660" t="s">
        <v>577</v>
      </c>
      <c r="B981" s="661" t="s">
        <v>578</v>
      </c>
      <c r="C981" s="662" t="s">
        <v>600</v>
      </c>
      <c r="D981" s="663" t="s">
        <v>2378</v>
      </c>
      <c r="E981" s="662" t="s">
        <v>6875</v>
      </c>
      <c r="F981" s="663" t="s">
        <v>6876</v>
      </c>
      <c r="G981" s="662" t="s">
        <v>5714</v>
      </c>
      <c r="H981" s="662" t="s">
        <v>5715</v>
      </c>
      <c r="I981" s="664">
        <v>1974.48</v>
      </c>
      <c r="J981" s="664">
        <v>1</v>
      </c>
      <c r="K981" s="665">
        <v>1974.48</v>
      </c>
    </row>
    <row r="982" spans="1:11" ht="14.4" customHeight="1" x14ac:dyDescent="0.3">
      <c r="A982" s="660" t="s">
        <v>577</v>
      </c>
      <c r="B982" s="661" t="s">
        <v>578</v>
      </c>
      <c r="C982" s="662" t="s">
        <v>600</v>
      </c>
      <c r="D982" s="663" t="s">
        <v>2378</v>
      </c>
      <c r="E982" s="662" t="s">
        <v>6875</v>
      </c>
      <c r="F982" s="663" t="s">
        <v>6876</v>
      </c>
      <c r="G982" s="662" t="s">
        <v>5716</v>
      </c>
      <c r="H982" s="662" t="s">
        <v>5717</v>
      </c>
      <c r="I982" s="664">
        <v>344.28</v>
      </c>
      <c r="J982" s="664">
        <v>1</v>
      </c>
      <c r="K982" s="665">
        <v>344.28</v>
      </c>
    </row>
    <row r="983" spans="1:11" ht="14.4" customHeight="1" x14ac:dyDescent="0.3">
      <c r="A983" s="660" t="s">
        <v>577</v>
      </c>
      <c r="B983" s="661" t="s">
        <v>578</v>
      </c>
      <c r="C983" s="662" t="s">
        <v>600</v>
      </c>
      <c r="D983" s="663" t="s">
        <v>2378</v>
      </c>
      <c r="E983" s="662" t="s">
        <v>6875</v>
      </c>
      <c r="F983" s="663" t="s">
        <v>6876</v>
      </c>
      <c r="G983" s="662" t="s">
        <v>5718</v>
      </c>
      <c r="H983" s="662" t="s">
        <v>5719</v>
      </c>
      <c r="I983" s="664">
        <v>3162.5</v>
      </c>
      <c r="J983" s="664">
        <v>2</v>
      </c>
      <c r="K983" s="665">
        <v>6325</v>
      </c>
    </row>
    <row r="984" spans="1:11" ht="14.4" customHeight="1" x14ac:dyDescent="0.3">
      <c r="A984" s="660" t="s">
        <v>577</v>
      </c>
      <c r="B984" s="661" t="s">
        <v>578</v>
      </c>
      <c r="C984" s="662" t="s">
        <v>600</v>
      </c>
      <c r="D984" s="663" t="s">
        <v>2378</v>
      </c>
      <c r="E984" s="662" t="s">
        <v>6875</v>
      </c>
      <c r="F984" s="663" t="s">
        <v>6876</v>
      </c>
      <c r="G984" s="662" t="s">
        <v>5720</v>
      </c>
      <c r="H984" s="662" t="s">
        <v>5721</v>
      </c>
      <c r="I984" s="664">
        <v>3692.4</v>
      </c>
      <c r="J984" s="664">
        <v>1</v>
      </c>
      <c r="K984" s="665">
        <v>3692.4</v>
      </c>
    </row>
    <row r="985" spans="1:11" ht="14.4" customHeight="1" x14ac:dyDescent="0.3">
      <c r="A985" s="660" t="s">
        <v>577</v>
      </c>
      <c r="B985" s="661" t="s">
        <v>578</v>
      </c>
      <c r="C985" s="662" t="s">
        <v>600</v>
      </c>
      <c r="D985" s="663" t="s">
        <v>2378</v>
      </c>
      <c r="E985" s="662" t="s">
        <v>6875</v>
      </c>
      <c r="F985" s="663" t="s">
        <v>6876</v>
      </c>
      <c r="G985" s="662" t="s">
        <v>5722</v>
      </c>
      <c r="H985" s="662" t="s">
        <v>5723</v>
      </c>
      <c r="I985" s="664">
        <v>2713.2</v>
      </c>
      <c r="J985" s="664">
        <v>1</v>
      </c>
      <c r="K985" s="665">
        <v>2713.2</v>
      </c>
    </row>
    <row r="986" spans="1:11" ht="14.4" customHeight="1" x14ac:dyDescent="0.3">
      <c r="A986" s="660" t="s">
        <v>577</v>
      </c>
      <c r="B986" s="661" t="s">
        <v>578</v>
      </c>
      <c r="C986" s="662" t="s">
        <v>600</v>
      </c>
      <c r="D986" s="663" t="s">
        <v>2378</v>
      </c>
      <c r="E986" s="662" t="s">
        <v>6875</v>
      </c>
      <c r="F986" s="663" t="s">
        <v>6876</v>
      </c>
      <c r="G986" s="662" t="s">
        <v>5724</v>
      </c>
      <c r="H986" s="662" t="s">
        <v>5725</v>
      </c>
      <c r="I986" s="664">
        <v>519.83000000000004</v>
      </c>
      <c r="J986" s="664">
        <v>1</v>
      </c>
      <c r="K986" s="665">
        <v>519.83000000000004</v>
      </c>
    </row>
    <row r="987" spans="1:11" ht="14.4" customHeight="1" x14ac:dyDescent="0.3">
      <c r="A987" s="660" t="s">
        <v>577</v>
      </c>
      <c r="B987" s="661" t="s">
        <v>578</v>
      </c>
      <c r="C987" s="662" t="s">
        <v>600</v>
      </c>
      <c r="D987" s="663" t="s">
        <v>2378</v>
      </c>
      <c r="E987" s="662" t="s">
        <v>6875</v>
      </c>
      <c r="F987" s="663" t="s">
        <v>6876</v>
      </c>
      <c r="G987" s="662" t="s">
        <v>5726</v>
      </c>
      <c r="H987" s="662" t="s">
        <v>5727</v>
      </c>
      <c r="I987" s="664">
        <v>519.83000000000004</v>
      </c>
      <c r="J987" s="664">
        <v>1</v>
      </c>
      <c r="K987" s="665">
        <v>519.83000000000004</v>
      </c>
    </row>
    <row r="988" spans="1:11" ht="14.4" customHeight="1" x14ac:dyDescent="0.3">
      <c r="A988" s="660" t="s">
        <v>577</v>
      </c>
      <c r="B988" s="661" t="s">
        <v>578</v>
      </c>
      <c r="C988" s="662" t="s">
        <v>600</v>
      </c>
      <c r="D988" s="663" t="s">
        <v>2378</v>
      </c>
      <c r="E988" s="662" t="s">
        <v>6875</v>
      </c>
      <c r="F988" s="663" t="s">
        <v>6876</v>
      </c>
      <c r="G988" s="662" t="s">
        <v>5728</v>
      </c>
      <c r="H988" s="662" t="s">
        <v>5729</v>
      </c>
      <c r="I988" s="664">
        <v>10780</v>
      </c>
      <c r="J988" s="664">
        <v>1</v>
      </c>
      <c r="K988" s="665">
        <v>10780</v>
      </c>
    </row>
    <row r="989" spans="1:11" ht="14.4" customHeight="1" x14ac:dyDescent="0.3">
      <c r="A989" s="660" t="s">
        <v>577</v>
      </c>
      <c r="B989" s="661" t="s">
        <v>578</v>
      </c>
      <c r="C989" s="662" t="s">
        <v>600</v>
      </c>
      <c r="D989" s="663" t="s">
        <v>2378</v>
      </c>
      <c r="E989" s="662" t="s">
        <v>6875</v>
      </c>
      <c r="F989" s="663" t="s">
        <v>6876</v>
      </c>
      <c r="G989" s="662" t="s">
        <v>5730</v>
      </c>
      <c r="H989" s="662" t="s">
        <v>5731</v>
      </c>
      <c r="I989" s="664">
        <v>3546.54</v>
      </c>
      <c r="J989" s="664">
        <v>1</v>
      </c>
      <c r="K989" s="665">
        <v>3546.54</v>
      </c>
    </row>
    <row r="990" spans="1:11" ht="14.4" customHeight="1" x14ac:dyDescent="0.3">
      <c r="A990" s="660" t="s">
        <v>577</v>
      </c>
      <c r="B990" s="661" t="s">
        <v>578</v>
      </c>
      <c r="C990" s="662" t="s">
        <v>600</v>
      </c>
      <c r="D990" s="663" t="s">
        <v>2378</v>
      </c>
      <c r="E990" s="662" t="s">
        <v>6875</v>
      </c>
      <c r="F990" s="663" t="s">
        <v>6876</v>
      </c>
      <c r="G990" s="662" t="s">
        <v>5732</v>
      </c>
      <c r="H990" s="662" t="s">
        <v>5733</v>
      </c>
      <c r="I990" s="664">
        <v>3854.92</v>
      </c>
      <c r="J990" s="664">
        <v>1</v>
      </c>
      <c r="K990" s="665">
        <v>3854.92</v>
      </c>
    </row>
    <row r="991" spans="1:11" ht="14.4" customHeight="1" x14ac:dyDescent="0.3">
      <c r="A991" s="660" t="s">
        <v>577</v>
      </c>
      <c r="B991" s="661" t="s">
        <v>578</v>
      </c>
      <c r="C991" s="662" t="s">
        <v>600</v>
      </c>
      <c r="D991" s="663" t="s">
        <v>2378</v>
      </c>
      <c r="E991" s="662" t="s">
        <v>6875</v>
      </c>
      <c r="F991" s="663" t="s">
        <v>6876</v>
      </c>
      <c r="G991" s="662" t="s">
        <v>5734</v>
      </c>
      <c r="H991" s="662" t="s">
        <v>5735</v>
      </c>
      <c r="I991" s="664">
        <v>1052.19</v>
      </c>
      <c r="J991" s="664">
        <v>1</v>
      </c>
      <c r="K991" s="665">
        <v>1052.19</v>
      </c>
    </row>
    <row r="992" spans="1:11" ht="14.4" customHeight="1" x14ac:dyDescent="0.3">
      <c r="A992" s="660" t="s">
        <v>577</v>
      </c>
      <c r="B992" s="661" t="s">
        <v>578</v>
      </c>
      <c r="C992" s="662" t="s">
        <v>600</v>
      </c>
      <c r="D992" s="663" t="s">
        <v>2378</v>
      </c>
      <c r="E992" s="662" t="s">
        <v>6875</v>
      </c>
      <c r="F992" s="663" t="s">
        <v>6876</v>
      </c>
      <c r="G992" s="662" t="s">
        <v>5736</v>
      </c>
      <c r="H992" s="662" t="s">
        <v>5737</v>
      </c>
      <c r="I992" s="664">
        <v>3162.5</v>
      </c>
      <c r="J992" s="664">
        <v>1</v>
      </c>
      <c r="K992" s="665">
        <v>3162.5</v>
      </c>
    </row>
    <row r="993" spans="1:11" ht="14.4" customHeight="1" x14ac:dyDescent="0.3">
      <c r="A993" s="660" t="s">
        <v>577</v>
      </c>
      <c r="B993" s="661" t="s">
        <v>578</v>
      </c>
      <c r="C993" s="662" t="s">
        <v>600</v>
      </c>
      <c r="D993" s="663" t="s">
        <v>2378</v>
      </c>
      <c r="E993" s="662" t="s">
        <v>6875</v>
      </c>
      <c r="F993" s="663" t="s">
        <v>6876</v>
      </c>
      <c r="G993" s="662" t="s">
        <v>5738</v>
      </c>
      <c r="H993" s="662" t="s">
        <v>5739</v>
      </c>
      <c r="I993" s="664">
        <v>1052.19</v>
      </c>
      <c r="J993" s="664">
        <v>1</v>
      </c>
      <c r="K993" s="665">
        <v>1052.19</v>
      </c>
    </row>
    <row r="994" spans="1:11" ht="14.4" customHeight="1" x14ac:dyDescent="0.3">
      <c r="A994" s="660" t="s">
        <v>577</v>
      </c>
      <c r="B994" s="661" t="s">
        <v>578</v>
      </c>
      <c r="C994" s="662" t="s">
        <v>600</v>
      </c>
      <c r="D994" s="663" t="s">
        <v>2378</v>
      </c>
      <c r="E994" s="662" t="s">
        <v>6875</v>
      </c>
      <c r="F994" s="663" t="s">
        <v>6876</v>
      </c>
      <c r="G994" s="662" t="s">
        <v>5740</v>
      </c>
      <c r="H994" s="662" t="s">
        <v>5741</v>
      </c>
      <c r="I994" s="664">
        <v>1052.19</v>
      </c>
      <c r="J994" s="664">
        <v>1</v>
      </c>
      <c r="K994" s="665">
        <v>1052.19</v>
      </c>
    </row>
    <row r="995" spans="1:11" ht="14.4" customHeight="1" x14ac:dyDescent="0.3">
      <c r="A995" s="660" t="s">
        <v>577</v>
      </c>
      <c r="B995" s="661" t="s">
        <v>578</v>
      </c>
      <c r="C995" s="662" t="s">
        <v>600</v>
      </c>
      <c r="D995" s="663" t="s">
        <v>2378</v>
      </c>
      <c r="E995" s="662" t="s">
        <v>6875</v>
      </c>
      <c r="F995" s="663" t="s">
        <v>6876</v>
      </c>
      <c r="G995" s="662" t="s">
        <v>5742</v>
      </c>
      <c r="H995" s="662" t="s">
        <v>5743</v>
      </c>
      <c r="I995" s="664">
        <v>9091.01</v>
      </c>
      <c r="J995" s="664">
        <v>1</v>
      </c>
      <c r="K995" s="665">
        <v>9091.01</v>
      </c>
    </row>
    <row r="996" spans="1:11" ht="14.4" customHeight="1" x14ac:dyDescent="0.3">
      <c r="A996" s="660" t="s">
        <v>577</v>
      </c>
      <c r="B996" s="661" t="s">
        <v>578</v>
      </c>
      <c r="C996" s="662" t="s">
        <v>600</v>
      </c>
      <c r="D996" s="663" t="s">
        <v>2378</v>
      </c>
      <c r="E996" s="662" t="s">
        <v>6875</v>
      </c>
      <c r="F996" s="663" t="s">
        <v>6876</v>
      </c>
      <c r="G996" s="662" t="s">
        <v>5744</v>
      </c>
      <c r="H996" s="662" t="s">
        <v>5745</v>
      </c>
      <c r="I996" s="664">
        <v>16327.48</v>
      </c>
      <c r="J996" s="664">
        <v>1</v>
      </c>
      <c r="K996" s="665">
        <v>16327.48</v>
      </c>
    </row>
    <row r="997" spans="1:11" ht="14.4" customHeight="1" x14ac:dyDescent="0.3">
      <c r="A997" s="660" t="s">
        <v>577</v>
      </c>
      <c r="B997" s="661" t="s">
        <v>578</v>
      </c>
      <c r="C997" s="662" t="s">
        <v>600</v>
      </c>
      <c r="D997" s="663" t="s">
        <v>2378</v>
      </c>
      <c r="E997" s="662" t="s">
        <v>6875</v>
      </c>
      <c r="F997" s="663" t="s">
        <v>6876</v>
      </c>
      <c r="G997" s="662" t="s">
        <v>5746</v>
      </c>
      <c r="H997" s="662" t="s">
        <v>5747</v>
      </c>
      <c r="I997" s="664">
        <v>1052.19</v>
      </c>
      <c r="J997" s="664">
        <v>1</v>
      </c>
      <c r="K997" s="665">
        <v>1052.19</v>
      </c>
    </row>
    <row r="998" spans="1:11" ht="14.4" customHeight="1" x14ac:dyDescent="0.3">
      <c r="A998" s="660" t="s">
        <v>577</v>
      </c>
      <c r="B998" s="661" t="s">
        <v>578</v>
      </c>
      <c r="C998" s="662" t="s">
        <v>600</v>
      </c>
      <c r="D998" s="663" t="s">
        <v>2378</v>
      </c>
      <c r="E998" s="662" t="s">
        <v>6875</v>
      </c>
      <c r="F998" s="663" t="s">
        <v>6876</v>
      </c>
      <c r="G998" s="662" t="s">
        <v>5748</v>
      </c>
      <c r="H998" s="662" t="s">
        <v>5749</v>
      </c>
      <c r="I998" s="664">
        <v>584.82000000000005</v>
      </c>
      <c r="J998" s="664">
        <v>1</v>
      </c>
      <c r="K998" s="665">
        <v>584.82000000000005</v>
      </c>
    </row>
    <row r="999" spans="1:11" ht="14.4" customHeight="1" x14ac:dyDescent="0.3">
      <c r="A999" s="660" t="s">
        <v>577</v>
      </c>
      <c r="B999" s="661" t="s">
        <v>578</v>
      </c>
      <c r="C999" s="662" t="s">
        <v>600</v>
      </c>
      <c r="D999" s="663" t="s">
        <v>2378</v>
      </c>
      <c r="E999" s="662" t="s">
        <v>6875</v>
      </c>
      <c r="F999" s="663" t="s">
        <v>6876</v>
      </c>
      <c r="G999" s="662" t="s">
        <v>5750</v>
      </c>
      <c r="H999" s="662" t="s">
        <v>5751</v>
      </c>
      <c r="I999" s="664">
        <v>791.16499999999996</v>
      </c>
      <c r="J999" s="664">
        <v>2</v>
      </c>
      <c r="K999" s="665">
        <v>1582.33</v>
      </c>
    </row>
    <row r="1000" spans="1:11" ht="14.4" customHeight="1" x14ac:dyDescent="0.3">
      <c r="A1000" s="660" t="s">
        <v>577</v>
      </c>
      <c r="B1000" s="661" t="s">
        <v>578</v>
      </c>
      <c r="C1000" s="662" t="s">
        <v>600</v>
      </c>
      <c r="D1000" s="663" t="s">
        <v>2378</v>
      </c>
      <c r="E1000" s="662" t="s">
        <v>6875</v>
      </c>
      <c r="F1000" s="663" t="s">
        <v>6876</v>
      </c>
      <c r="G1000" s="662" t="s">
        <v>5752</v>
      </c>
      <c r="H1000" s="662" t="s">
        <v>5753</v>
      </c>
      <c r="I1000" s="664">
        <v>564.29999999999995</v>
      </c>
      <c r="J1000" s="664">
        <v>2</v>
      </c>
      <c r="K1000" s="665">
        <v>1128.5999999999999</v>
      </c>
    </row>
    <row r="1001" spans="1:11" ht="14.4" customHeight="1" x14ac:dyDescent="0.3">
      <c r="A1001" s="660" t="s">
        <v>577</v>
      </c>
      <c r="B1001" s="661" t="s">
        <v>578</v>
      </c>
      <c r="C1001" s="662" t="s">
        <v>600</v>
      </c>
      <c r="D1001" s="663" t="s">
        <v>2378</v>
      </c>
      <c r="E1001" s="662" t="s">
        <v>6875</v>
      </c>
      <c r="F1001" s="663" t="s">
        <v>6876</v>
      </c>
      <c r="G1001" s="662" t="s">
        <v>5754</v>
      </c>
      <c r="H1001" s="662" t="s">
        <v>5755</v>
      </c>
      <c r="I1001" s="664">
        <v>606.48</v>
      </c>
      <c r="J1001" s="664">
        <v>1</v>
      </c>
      <c r="K1001" s="665">
        <v>606.48</v>
      </c>
    </row>
    <row r="1002" spans="1:11" ht="14.4" customHeight="1" x14ac:dyDescent="0.3">
      <c r="A1002" s="660" t="s">
        <v>577</v>
      </c>
      <c r="B1002" s="661" t="s">
        <v>578</v>
      </c>
      <c r="C1002" s="662" t="s">
        <v>600</v>
      </c>
      <c r="D1002" s="663" t="s">
        <v>2378</v>
      </c>
      <c r="E1002" s="662" t="s">
        <v>6875</v>
      </c>
      <c r="F1002" s="663" t="s">
        <v>6876</v>
      </c>
      <c r="G1002" s="662" t="s">
        <v>5756</v>
      </c>
      <c r="H1002" s="662" t="s">
        <v>5757</v>
      </c>
      <c r="I1002" s="664">
        <v>2277.7199999999998</v>
      </c>
      <c r="J1002" s="664">
        <v>1</v>
      </c>
      <c r="K1002" s="665">
        <v>2277.7199999999998</v>
      </c>
    </row>
    <row r="1003" spans="1:11" ht="14.4" customHeight="1" x14ac:dyDescent="0.3">
      <c r="A1003" s="660" t="s">
        <v>577</v>
      </c>
      <c r="B1003" s="661" t="s">
        <v>578</v>
      </c>
      <c r="C1003" s="662" t="s">
        <v>600</v>
      </c>
      <c r="D1003" s="663" t="s">
        <v>2378</v>
      </c>
      <c r="E1003" s="662" t="s">
        <v>6875</v>
      </c>
      <c r="F1003" s="663" t="s">
        <v>6876</v>
      </c>
      <c r="G1003" s="662" t="s">
        <v>5758</v>
      </c>
      <c r="H1003" s="662" t="s">
        <v>5759</v>
      </c>
      <c r="I1003" s="664">
        <v>604.20500000000004</v>
      </c>
      <c r="J1003" s="664">
        <v>3</v>
      </c>
      <c r="K1003" s="665">
        <v>1812.6200000000001</v>
      </c>
    </row>
    <row r="1004" spans="1:11" ht="14.4" customHeight="1" x14ac:dyDescent="0.3">
      <c r="A1004" s="660" t="s">
        <v>577</v>
      </c>
      <c r="B1004" s="661" t="s">
        <v>578</v>
      </c>
      <c r="C1004" s="662" t="s">
        <v>600</v>
      </c>
      <c r="D1004" s="663" t="s">
        <v>2378</v>
      </c>
      <c r="E1004" s="662" t="s">
        <v>6875</v>
      </c>
      <c r="F1004" s="663" t="s">
        <v>6876</v>
      </c>
      <c r="G1004" s="662" t="s">
        <v>5760</v>
      </c>
      <c r="H1004" s="662" t="s">
        <v>5761</v>
      </c>
      <c r="I1004" s="664">
        <v>13644.75</v>
      </c>
      <c r="J1004" s="664">
        <v>2</v>
      </c>
      <c r="K1004" s="665">
        <v>27289.5</v>
      </c>
    </row>
    <row r="1005" spans="1:11" ht="14.4" customHeight="1" x14ac:dyDescent="0.3">
      <c r="A1005" s="660" t="s">
        <v>577</v>
      </c>
      <c r="B1005" s="661" t="s">
        <v>578</v>
      </c>
      <c r="C1005" s="662" t="s">
        <v>600</v>
      </c>
      <c r="D1005" s="663" t="s">
        <v>2378</v>
      </c>
      <c r="E1005" s="662" t="s">
        <v>6875</v>
      </c>
      <c r="F1005" s="663" t="s">
        <v>6876</v>
      </c>
      <c r="G1005" s="662" t="s">
        <v>5762</v>
      </c>
      <c r="H1005" s="662" t="s">
        <v>5763</v>
      </c>
      <c r="I1005" s="664">
        <v>564.29999999999995</v>
      </c>
      <c r="J1005" s="664">
        <v>1</v>
      </c>
      <c r="K1005" s="665">
        <v>564.29999999999995</v>
      </c>
    </row>
    <row r="1006" spans="1:11" ht="14.4" customHeight="1" x14ac:dyDescent="0.3">
      <c r="A1006" s="660" t="s">
        <v>577</v>
      </c>
      <c r="B1006" s="661" t="s">
        <v>578</v>
      </c>
      <c r="C1006" s="662" t="s">
        <v>600</v>
      </c>
      <c r="D1006" s="663" t="s">
        <v>2378</v>
      </c>
      <c r="E1006" s="662" t="s">
        <v>6875</v>
      </c>
      <c r="F1006" s="663" t="s">
        <v>6876</v>
      </c>
      <c r="G1006" s="662" t="s">
        <v>5764</v>
      </c>
      <c r="H1006" s="662" t="s">
        <v>5765</v>
      </c>
      <c r="I1006" s="664">
        <v>1885.56</v>
      </c>
      <c r="J1006" s="664">
        <v>1</v>
      </c>
      <c r="K1006" s="665">
        <v>1885.56</v>
      </c>
    </row>
    <row r="1007" spans="1:11" ht="14.4" customHeight="1" x14ac:dyDescent="0.3">
      <c r="A1007" s="660" t="s">
        <v>577</v>
      </c>
      <c r="B1007" s="661" t="s">
        <v>578</v>
      </c>
      <c r="C1007" s="662" t="s">
        <v>600</v>
      </c>
      <c r="D1007" s="663" t="s">
        <v>2378</v>
      </c>
      <c r="E1007" s="662" t="s">
        <v>6875</v>
      </c>
      <c r="F1007" s="663" t="s">
        <v>6876</v>
      </c>
      <c r="G1007" s="662" t="s">
        <v>5766</v>
      </c>
      <c r="H1007" s="662" t="s">
        <v>5767</v>
      </c>
      <c r="I1007" s="664">
        <v>2657.99</v>
      </c>
      <c r="J1007" s="664">
        <v>2</v>
      </c>
      <c r="K1007" s="665">
        <v>5315.99</v>
      </c>
    </row>
    <row r="1008" spans="1:11" ht="14.4" customHeight="1" x14ac:dyDescent="0.3">
      <c r="A1008" s="660" t="s">
        <v>577</v>
      </c>
      <c r="B1008" s="661" t="s">
        <v>578</v>
      </c>
      <c r="C1008" s="662" t="s">
        <v>600</v>
      </c>
      <c r="D1008" s="663" t="s">
        <v>2378</v>
      </c>
      <c r="E1008" s="662" t="s">
        <v>6875</v>
      </c>
      <c r="F1008" s="663" t="s">
        <v>6876</v>
      </c>
      <c r="G1008" s="662" t="s">
        <v>5768</v>
      </c>
      <c r="H1008" s="662" t="s">
        <v>5769</v>
      </c>
      <c r="I1008" s="664">
        <v>8605.66</v>
      </c>
      <c r="J1008" s="664">
        <v>1</v>
      </c>
      <c r="K1008" s="665">
        <v>8605.66</v>
      </c>
    </row>
    <row r="1009" spans="1:11" ht="14.4" customHeight="1" x14ac:dyDescent="0.3">
      <c r="A1009" s="660" t="s">
        <v>577</v>
      </c>
      <c r="B1009" s="661" t="s">
        <v>578</v>
      </c>
      <c r="C1009" s="662" t="s">
        <v>600</v>
      </c>
      <c r="D1009" s="663" t="s">
        <v>2378</v>
      </c>
      <c r="E1009" s="662" t="s">
        <v>6875</v>
      </c>
      <c r="F1009" s="663" t="s">
        <v>6876</v>
      </c>
      <c r="G1009" s="662" t="s">
        <v>5770</v>
      </c>
      <c r="H1009" s="662" t="s">
        <v>5771</v>
      </c>
      <c r="I1009" s="664">
        <v>2005.6</v>
      </c>
      <c r="J1009" s="664">
        <v>1</v>
      </c>
      <c r="K1009" s="665">
        <v>2005.6</v>
      </c>
    </row>
    <row r="1010" spans="1:11" ht="14.4" customHeight="1" x14ac:dyDescent="0.3">
      <c r="A1010" s="660" t="s">
        <v>577</v>
      </c>
      <c r="B1010" s="661" t="s">
        <v>578</v>
      </c>
      <c r="C1010" s="662" t="s">
        <v>600</v>
      </c>
      <c r="D1010" s="663" t="s">
        <v>2378</v>
      </c>
      <c r="E1010" s="662" t="s">
        <v>6877</v>
      </c>
      <c r="F1010" s="663" t="s">
        <v>6878</v>
      </c>
      <c r="G1010" s="662" t="s">
        <v>5772</v>
      </c>
      <c r="H1010" s="662" t="s">
        <v>5773</v>
      </c>
      <c r="I1010" s="664">
        <v>23660.299999999996</v>
      </c>
      <c r="J1010" s="664">
        <v>10</v>
      </c>
      <c r="K1010" s="665">
        <v>236602.99999999994</v>
      </c>
    </row>
    <row r="1011" spans="1:11" ht="14.4" customHeight="1" x14ac:dyDescent="0.3">
      <c r="A1011" s="660" t="s">
        <v>577</v>
      </c>
      <c r="B1011" s="661" t="s">
        <v>578</v>
      </c>
      <c r="C1011" s="662" t="s">
        <v>600</v>
      </c>
      <c r="D1011" s="663" t="s">
        <v>2378</v>
      </c>
      <c r="E1011" s="662" t="s">
        <v>6877</v>
      </c>
      <c r="F1011" s="663" t="s">
        <v>6878</v>
      </c>
      <c r="G1011" s="662" t="s">
        <v>5774</v>
      </c>
      <c r="H1011" s="662" t="s">
        <v>5775</v>
      </c>
      <c r="I1011" s="664">
        <v>23660.299999999992</v>
      </c>
      <c r="J1011" s="664">
        <v>14</v>
      </c>
      <c r="K1011" s="665">
        <v>331244.1999999999</v>
      </c>
    </row>
    <row r="1012" spans="1:11" ht="14.4" customHeight="1" x14ac:dyDescent="0.3">
      <c r="A1012" s="660" t="s">
        <v>577</v>
      </c>
      <c r="B1012" s="661" t="s">
        <v>578</v>
      </c>
      <c r="C1012" s="662" t="s">
        <v>600</v>
      </c>
      <c r="D1012" s="663" t="s">
        <v>2378</v>
      </c>
      <c r="E1012" s="662" t="s">
        <v>6877</v>
      </c>
      <c r="F1012" s="663" t="s">
        <v>6878</v>
      </c>
      <c r="G1012" s="662" t="s">
        <v>5776</v>
      </c>
      <c r="H1012" s="662" t="s">
        <v>5777</v>
      </c>
      <c r="I1012" s="664">
        <v>23660.299999999996</v>
      </c>
      <c r="J1012" s="664">
        <v>7</v>
      </c>
      <c r="K1012" s="665">
        <v>165622.09999999998</v>
      </c>
    </row>
    <row r="1013" spans="1:11" ht="14.4" customHeight="1" x14ac:dyDescent="0.3">
      <c r="A1013" s="660" t="s">
        <v>577</v>
      </c>
      <c r="B1013" s="661" t="s">
        <v>578</v>
      </c>
      <c r="C1013" s="662" t="s">
        <v>600</v>
      </c>
      <c r="D1013" s="663" t="s">
        <v>2378</v>
      </c>
      <c r="E1013" s="662" t="s">
        <v>6877</v>
      </c>
      <c r="F1013" s="663" t="s">
        <v>6878</v>
      </c>
      <c r="G1013" s="662" t="s">
        <v>5778</v>
      </c>
      <c r="H1013" s="662" t="s">
        <v>5779</v>
      </c>
      <c r="I1013" s="664">
        <v>43570.49</v>
      </c>
      <c r="J1013" s="664">
        <v>4</v>
      </c>
      <c r="K1013" s="665">
        <v>174281.96</v>
      </c>
    </row>
    <row r="1014" spans="1:11" ht="14.4" customHeight="1" x14ac:dyDescent="0.3">
      <c r="A1014" s="660" t="s">
        <v>577</v>
      </c>
      <c r="B1014" s="661" t="s">
        <v>578</v>
      </c>
      <c r="C1014" s="662" t="s">
        <v>600</v>
      </c>
      <c r="D1014" s="663" t="s">
        <v>2378</v>
      </c>
      <c r="E1014" s="662" t="s">
        <v>6877</v>
      </c>
      <c r="F1014" s="663" t="s">
        <v>6878</v>
      </c>
      <c r="G1014" s="662" t="s">
        <v>5780</v>
      </c>
      <c r="H1014" s="662" t="s">
        <v>5781</v>
      </c>
      <c r="I1014" s="664">
        <v>43570.49</v>
      </c>
      <c r="J1014" s="664">
        <v>3</v>
      </c>
      <c r="K1014" s="665">
        <v>130711.47</v>
      </c>
    </row>
    <row r="1015" spans="1:11" ht="14.4" customHeight="1" x14ac:dyDescent="0.3">
      <c r="A1015" s="660" t="s">
        <v>577</v>
      </c>
      <c r="B1015" s="661" t="s">
        <v>578</v>
      </c>
      <c r="C1015" s="662" t="s">
        <v>600</v>
      </c>
      <c r="D1015" s="663" t="s">
        <v>2378</v>
      </c>
      <c r="E1015" s="662" t="s">
        <v>6877</v>
      </c>
      <c r="F1015" s="663" t="s">
        <v>6878</v>
      </c>
      <c r="G1015" s="662" t="s">
        <v>5782</v>
      </c>
      <c r="H1015" s="662" t="s">
        <v>5783</v>
      </c>
      <c r="I1015" s="664">
        <v>13883.47</v>
      </c>
      <c r="J1015" s="664">
        <v>6</v>
      </c>
      <c r="K1015" s="665">
        <v>83300.819999999992</v>
      </c>
    </row>
    <row r="1016" spans="1:11" ht="14.4" customHeight="1" x14ac:dyDescent="0.3">
      <c r="A1016" s="660" t="s">
        <v>577</v>
      </c>
      <c r="B1016" s="661" t="s">
        <v>578</v>
      </c>
      <c r="C1016" s="662" t="s">
        <v>600</v>
      </c>
      <c r="D1016" s="663" t="s">
        <v>2378</v>
      </c>
      <c r="E1016" s="662" t="s">
        <v>6877</v>
      </c>
      <c r="F1016" s="663" t="s">
        <v>6878</v>
      </c>
      <c r="G1016" s="662" t="s">
        <v>5784</v>
      </c>
      <c r="H1016" s="662" t="s">
        <v>5785</v>
      </c>
      <c r="I1016" s="664">
        <v>13883.47</v>
      </c>
      <c r="J1016" s="664">
        <v>11</v>
      </c>
      <c r="K1016" s="665">
        <v>152718.16999999998</v>
      </c>
    </row>
    <row r="1017" spans="1:11" ht="14.4" customHeight="1" x14ac:dyDescent="0.3">
      <c r="A1017" s="660" t="s">
        <v>577</v>
      </c>
      <c r="B1017" s="661" t="s">
        <v>578</v>
      </c>
      <c r="C1017" s="662" t="s">
        <v>600</v>
      </c>
      <c r="D1017" s="663" t="s">
        <v>2378</v>
      </c>
      <c r="E1017" s="662" t="s">
        <v>6877</v>
      </c>
      <c r="F1017" s="663" t="s">
        <v>6878</v>
      </c>
      <c r="G1017" s="662" t="s">
        <v>5786</v>
      </c>
      <c r="H1017" s="662" t="s">
        <v>5787</v>
      </c>
      <c r="I1017" s="664">
        <v>13883.476111111111</v>
      </c>
      <c r="J1017" s="664">
        <v>18</v>
      </c>
      <c r="K1017" s="665">
        <v>249902.57</v>
      </c>
    </row>
    <row r="1018" spans="1:11" ht="14.4" customHeight="1" x14ac:dyDescent="0.3">
      <c r="A1018" s="660" t="s">
        <v>577</v>
      </c>
      <c r="B1018" s="661" t="s">
        <v>578</v>
      </c>
      <c r="C1018" s="662" t="s">
        <v>600</v>
      </c>
      <c r="D1018" s="663" t="s">
        <v>2378</v>
      </c>
      <c r="E1018" s="662" t="s">
        <v>6877</v>
      </c>
      <c r="F1018" s="663" t="s">
        <v>6878</v>
      </c>
      <c r="G1018" s="662" t="s">
        <v>5788</v>
      </c>
      <c r="H1018" s="662" t="s">
        <v>5789</v>
      </c>
      <c r="I1018" s="664">
        <v>13883.47</v>
      </c>
      <c r="J1018" s="664">
        <v>11</v>
      </c>
      <c r="K1018" s="665">
        <v>152718.16999999998</v>
      </c>
    </row>
    <row r="1019" spans="1:11" ht="14.4" customHeight="1" x14ac:dyDescent="0.3">
      <c r="A1019" s="660" t="s">
        <v>577</v>
      </c>
      <c r="B1019" s="661" t="s">
        <v>578</v>
      </c>
      <c r="C1019" s="662" t="s">
        <v>600</v>
      </c>
      <c r="D1019" s="663" t="s">
        <v>2378</v>
      </c>
      <c r="E1019" s="662" t="s">
        <v>6877</v>
      </c>
      <c r="F1019" s="663" t="s">
        <v>6878</v>
      </c>
      <c r="G1019" s="662" t="s">
        <v>5790</v>
      </c>
      <c r="H1019" s="662" t="s">
        <v>5791</v>
      </c>
      <c r="I1019" s="664">
        <v>236.42000000000002</v>
      </c>
      <c r="J1019" s="664">
        <v>10</v>
      </c>
      <c r="K1019" s="665">
        <v>2364.2000000000003</v>
      </c>
    </row>
    <row r="1020" spans="1:11" ht="14.4" customHeight="1" x14ac:dyDescent="0.3">
      <c r="A1020" s="660" t="s">
        <v>577</v>
      </c>
      <c r="B1020" s="661" t="s">
        <v>578</v>
      </c>
      <c r="C1020" s="662" t="s">
        <v>600</v>
      </c>
      <c r="D1020" s="663" t="s">
        <v>2378</v>
      </c>
      <c r="E1020" s="662" t="s">
        <v>6877</v>
      </c>
      <c r="F1020" s="663" t="s">
        <v>6878</v>
      </c>
      <c r="G1020" s="662" t="s">
        <v>5792</v>
      </c>
      <c r="H1020" s="662" t="s">
        <v>5793</v>
      </c>
      <c r="I1020" s="664">
        <v>236.42000000000002</v>
      </c>
      <c r="J1020" s="664">
        <v>7</v>
      </c>
      <c r="K1020" s="665">
        <v>1654.94</v>
      </c>
    </row>
    <row r="1021" spans="1:11" ht="14.4" customHeight="1" x14ac:dyDescent="0.3">
      <c r="A1021" s="660" t="s">
        <v>577</v>
      </c>
      <c r="B1021" s="661" t="s">
        <v>578</v>
      </c>
      <c r="C1021" s="662" t="s">
        <v>600</v>
      </c>
      <c r="D1021" s="663" t="s">
        <v>2378</v>
      </c>
      <c r="E1021" s="662" t="s">
        <v>6877</v>
      </c>
      <c r="F1021" s="663" t="s">
        <v>6878</v>
      </c>
      <c r="G1021" s="662" t="s">
        <v>5794</v>
      </c>
      <c r="H1021" s="662" t="s">
        <v>5795</v>
      </c>
      <c r="I1021" s="664">
        <v>13840.579999999994</v>
      </c>
      <c r="J1021" s="664">
        <v>19</v>
      </c>
      <c r="K1021" s="665">
        <v>262971.0199999999</v>
      </c>
    </row>
    <row r="1022" spans="1:11" ht="14.4" customHeight="1" x14ac:dyDescent="0.3">
      <c r="A1022" s="660" t="s">
        <v>577</v>
      </c>
      <c r="B1022" s="661" t="s">
        <v>578</v>
      </c>
      <c r="C1022" s="662" t="s">
        <v>600</v>
      </c>
      <c r="D1022" s="663" t="s">
        <v>2378</v>
      </c>
      <c r="E1022" s="662" t="s">
        <v>6877</v>
      </c>
      <c r="F1022" s="663" t="s">
        <v>6878</v>
      </c>
      <c r="G1022" s="662" t="s">
        <v>5796</v>
      </c>
      <c r="H1022" s="662" t="s">
        <v>5797</v>
      </c>
      <c r="I1022" s="664">
        <v>13840.577368421049</v>
      </c>
      <c r="J1022" s="664">
        <v>19</v>
      </c>
      <c r="K1022" s="665">
        <v>262970.96999999991</v>
      </c>
    </row>
    <row r="1023" spans="1:11" ht="14.4" customHeight="1" x14ac:dyDescent="0.3">
      <c r="A1023" s="660" t="s">
        <v>577</v>
      </c>
      <c r="B1023" s="661" t="s">
        <v>578</v>
      </c>
      <c r="C1023" s="662" t="s">
        <v>600</v>
      </c>
      <c r="D1023" s="663" t="s">
        <v>2378</v>
      </c>
      <c r="E1023" s="662" t="s">
        <v>6877</v>
      </c>
      <c r="F1023" s="663" t="s">
        <v>6878</v>
      </c>
      <c r="G1023" s="662" t="s">
        <v>5798</v>
      </c>
      <c r="H1023" s="662" t="s">
        <v>5799</v>
      </c>
      <c r="I1023" s="664">
        <v>13840.579999999994</v>
      </c>
      <c r="J1023" s="664">
        <v>15</v>
      </c>
      <c r="K1023" s="665">
        <v>207608.69999999992</v>
      </c>
    </row>
    <row r="1024" spans="1:11" ht="14.4" customHeight="1" x14ac:dyDescent="0.3">
      <c r="A1024" s="660" t="s">
        <v>577</v>
      </c>
      <c r="B1024" s="661" t="s">
        <v>578</v>
      </c>
      <c r="C1024" s="662" t="s">
        <v>600</v>
      </c>
      <c r="D1024" s="663" t="s">
        <v>2378</v>
      </c>
      <c r="E1024" s="662" t="s">
        <v>6877</v>
      </c>
      <c r="F1024" s="663" t="s">
        <v>6878</v>
      </c>
      <c r="G1024" s="662" t="s">
        <v>5800</v>
      </c>
      <c r="H1024" s="662" t="s">
        <v>5801</v>
      </c>
      <c r="I1024" s="664">
        <v>13840.58</v>
      </c>
      <c r="J1024" s="664">
        <v>9</v>
      </c>
      <c r="K1024" s="665">
        <v>124565.22</v>
      </c>
    </row>
    <row r="1025" spans="1:11" ht="14.4" customHeight="1" x14ac:dyDescent="0.3">
      <c r="A1025" s="660" t="s">
        <v>577</v>
      </c>
      <c r="B1025" s="661" t="s">
        <v>578</v>
      </c>
      <c r="C1025" s="662" t="s">
        <v>600</v>
      </c>
      <c r="D1025" s="663" t="s">
        <v>2378</v>
      </c>
      <c r="E1025" s="662" t="s">
        <v>6877</v>
      </c>
      <c r="F1025" s="663" t="s">
        <v>6878</v>
      </c>
      <c r="G1025" s="662" t="s">
        <v>5802</v>
      </c>
      <c r="H1025" s="662" t="s">
        <v>5803</v>
      </c>
      <c r="I1025" s="664">
        <v>13840.58</v>
      </c>
      <c r="J1025" s="664">
        <v>3</v>
      </c>
      <c r="K1025" s="665">
        <v>41521.74</v>
      </c>
    </row>
    <row r="1026" spans="1:11" ht="14.4" customHeight="1" x14ac:dyDescent="0.3">
      <c r="A1026" s="660" t="s">
        <v>577</v>
      </c>
      <c r="B1026" s="661" t="s">
        <v>578</v>
      </c>
      <c r="C1026" s="662" t="s">
        <v>600</v>
      </c>
      <c r="D1026" s="663" t="s">
        <v>2378</v>
      </c>
      <c r="E1026" s="662" t="s">
        <v>6877</v>
      </c>
      <c r="F1026" s="663" t="s">
        <v>6878</v>
      </c>
      <c r="G1026" s="662" t="s">
        <v>5804</v>
      </c>
      <c r="H1026" s="662" t="s">
        <v>5805</v>
      </c>
      <c r="I1026" s="664">
        <v>279.30333333333334</v>
      </c>
      <c r="J1026" s="664">
        <v>3</v>
      </c>
      <c r="K1026" s="665">
        <v>837.91000000000008</v>
      </c>
    </row>
    <row r="1027" spans="1:11" ht="14.4" customHeight="1" x14ac:dyDescent="0.3">
      <c r="A1027" s="660" t="s">
        <v>577</v>
      </c>
      <c r="B1027" s="661" t="s">
        <v>578</v>
      </c>
      <c r="C1027" s="662" t="s">
        <v>600</v>
      </c>
      <c r="D1027" s="663" t="s">
        <v>2378</v>
      </c>
      <c r="E1027" s="662" t="s">
        <v>6877</v>
      </c>
      <c r="F1027" s="663" t="s">
        <v>6878</v>
      </c>
      <c r="G1027" s="662" t="s">
        <v>5806</v>
      </c>
      <c r="H1027" s="662" t="s">
        <v>5807</v>
      </c>
      <c r="I1027" s="664">
        <v>8027.68</v>
      </c>
      <c r="J1027" s="664">
        <v>4</v>
      </c>
      <c r="K1027" s="665">
        <v>32110.720000000001</v>
      </c>
    </row>
    <row r="1028" spans="1:11" ht="14.4" customHeight="1" x14ac:dyDescent="0.3">
      <c r="A1028" s="660" t="s">
        <v>577</v>
      </c>
      <c r="B1028" s="661" t="s">
        <v>578</v>
      </c>
      <c r="C1028" s="662" t="s">
        <v>600</v>
      </c>
      <c r="D1028" s="663" t="s">
        <v>2378</v>
      </c>
      <c r="E1028" s="662" t="s">
        <v>6877</v>
      </c>
      <c r="F1028" s="663" t="s">
        <v>6878</v>
      </c>
      <c r="G1028" s="662" t="s">
        <v>5808</v>
      </c>
      <c r="H1028" s="662" t="s">
        <v>5809</v>
      </c>
      <c r="I1028" s="664">
        <v>8027.6799999999957</v>
      </c>
      <c r="J1028" s="664">
        <v>20</v>
      </c>
      <c r="K1028" s="665">
        <v>160553.59999999992</v>
      </c>
    </row>
    <row r="1029" spans="1:11" ht="14.4" customHeight="1" x14ac:dyDescent="0.3">
      <c r="A1029" s="660" t="s">
        <v>577</v>
      </c>
      <c r="B1029" s="661" t="s">
        <v>578</v>
      </c>
      <c r="C1029" s="662" t="s">
        <v>600</v>
      </c>
      <c r="D1029" s="663" t="s">
        <v>2378</v>
      </c>
      <c r="E1029" s="662" t="s">
        <v>6877</v>
      </c>
      <c r="F1029" s="663" t="s">
        <v>6878</v>
      </c>
      <c r="G1029" s="662" t="s">
        <v>5810</v>
      </c>
      <c r="H1029" s="662" t="s">
        <v>5811</v>
      </c>
      <c r="I1029" s="664">
        <v>8027.6800000000021</v>
      </c>
      <c r="J1029" s="664">
        <v>76</v>
      </c>
      <c r="K1029" s="665">
        <v>610103.68000000017</v>
      </c>
    </row>
    <row r="1030" spans="1:11" ht="14.4" customHeight="1" x14ac:dyDescent="0.3">
      <c r="A1030" s="660" t="s">
        <v>577</v>
      </c>
      <c r="B1030" s="661" t="s">
        <v>578</v>
      </c>
      <c r="C1030" s="662" t="s">
        <v>600</v>
      </c>
      <c r="D1030" s="663" t="s">
        <v>2378</v>
      </c>
      <c r="E1030" s="662" t="s">
        <v>6877</v>
      </c>
      <c r="F1030" s="663" t="s">
        <v>6878</v>
      </c>
      <c r="G1030" s="662" t="s">
        <v>5812</v>
      </c>
      <c r="H1030" s="662" t="s">
        <v>5813</v>
      </c>
      <c r="I1030" s="664">
        <v>8027.6799999999939</v>
      </c>
      <c r="J1030" s="664">
        <v>59</v>
      </c>
      <c r="K1030" s="665">
        <v>473633.11999999965</v>
      </c>
    </row>
    <row r="1031" spans="1:11" ht="14.4" customHeight="1" x14ac:dyDescent="0.3">
      <c r="A1031" s="660" t="s">
        <v>577</v>
      </c>
      <c r="B1031" s="661" t="s">
        <v>578</v>
      </c>
      <c r="C1031" s="662" t="s">
        <v>600</v>
      </c>
      <c r="D1031" s="663" t="s">
        <v>2378</v>
      </c>
      <c r="E1031" s="662" t="s">
        <v>6877</v>
      </c>
      <c r="F1031" s="663" t="s">
        <v>6878</v>
      </c>
      <c r="G1031" s="662" t="s">
        <v>5814</v>
      </c>
      <c r="H1031" s="662" t="s">
        <v>5815</v>
      </c>
      <c r="I1031" s="664">
        <v>8027.6799999999994</v>
      </c>
      <c r="J1031" s="664">
        <v>9</v>
      </c>
      <c r="K1031" s="665">
        <v>72249.119999999995</v>
      </c>
    </row>
    <row r="1032" spans="1:11" ht="14.4" customHeight="1" x14ac:dyDescent="0.3">
      <c r="A1032" s="660" t="s">
        <v>577</v>
      </c>
      <c r="B1032" s="661" t="s">
        <v>578</v>
      </c>
      <c r="C1032" s="662" t="s">
        <v>600</v>
      </c>
      <c r="D1032" s="663" t="s">
        <v>2378</v>
      </c>
      <c r="E1032" s="662" t="s">
        <v>6877</v>
      </c>
      <c r="F1032" s="663" t="s">
        <v>6878</v>
      </c>
      <c r="G1032" s="662" t="s">
        <v>5816</v>
      </c>
      <c r="H1032" s="662" t="s">
        <v>5817</v>
      </c>
      <c r="I1032" s="664">
        <v>453.5299999999998</v>
      </c>
      <c r="J1032" s="664">
        <v>17</v>
      </c>
      <c r="K1032" s="665">
        <v>7710.0099999999966</v>
      </c>
    </row>
    <row r="1033" spans="1:11" ht="14.4" customHeight="1" x14ac:dyDescent="0.3">
      <c r="A1033" s="660" t="s">
        <v>577</v>
      </c>
      <c r="B1033" s="661" t="s">
        <v>578</v>
      </c>
      <c r="C1033" s="662" t="s">
        <v>600</v>
      </c>
      <c r="D1033" s="663" t="s">
        <v>2378</v>
      </c>
      <c r="E1033" s="662" t="s">
        <v>6877</v>
      </c>
      <c r="F1033" s="663" t="s">
        <v>6878</v>
      </c>
      <c r="G1033" s="662" t="s">
        <v>5818</v>
      </c>
      <c r="H1033" s="662" t="s">
        <v>5819</v>
      </c>
      <c r="I1033" s="664">
        <v>453.52999999999952</v>
      </c>
      <c r="J1033" s="664">
        <v>76</v>
      </c>
      <c r="K1033" s="665">
        <v>34468.279999999962</v>
      </c>
    </row>
    <row r="1034" spans="1:11" ht="14.4" customHeight="1" x14ac:dyDescent="0.3">
      <c r="A1034" s="660" t="s">
        <v>577</v>
      </c>
      <c r="B1034" s="661" t="s">
        <v>578</v>
      </c>
      <c r="C1034" s="662" t="s">
        <v>600</v>
      </c>
      <c r="D1034" s="663" t="s">
        <v>2378</v>
      </c>
      <c r="E1034" s="662" t="s">
        <v>6877</v>
      </c>
      <c r="F1034" s="663" t="s">
        <v>6878</v>
      </c>
      <c r="G1034" s="662" t="s">
        <v>5820</v>
      </c>
      <c r="H1034" s="662" t="s">
        <v>5821</v>
      </c>
      <c r="I1034" s="664">
        <v>453.52999999999969</v>
      </c>
      <c r="J1034" s="664">
        <v>59</v>
      </c>
      <c r="K1034" s="665">
        <v>26758.269999999982</v>
      </c>
    </row>
    <row r="1035" spans="1:11" ht="14.4" customHeight="1" x14ac:dyDescent="0.3">
      <c r="A1035" s="660" t="s">
        <v>577</v>
      </c>
      <c r="B1035" s="661" t="s">
        <v>578</v>
      </c>
      <c r="C1035" s="662" t="s">
        <v>600</v>
      </c>
      <c r="D1035" s="663" t="s">
        <v>2378</v>
      </c>
      <c r="E1035" s="662" t="s">
        <v>6877</v>
      </c>
      <c r="F1035" s="663" t="s">
        <v>6878</v>
      </c>
      <c r="G1035" s="662" t="s">
        <v>5822</v>
      </c>
      <c r="H1035" s="662" t="s">
        <v>5823</v>
      </c>
      <c r="I1035" s="664">
        <v>453.52999999999986</v>
      </c>
      <c r="J1035" s="664">
        <v>9</v>
      </c>
      <c r="K1035" s="665">
        <v>4081.7699999999986</v>
      </c>
    </row>
    <row r="1036" spans="1:11" ht="14.4" customHeight="1" x14ac:dyDescent="0.3">
      <c r="A1036" s="660" t="s">
        <v>577</v>
      </c>
      <c r="B1036" s="661" t="s">
        <v>578</v>
      </c>
      <c r="C1036" s="662" t="s">
        <v>600</v>
      </c>
      <c r="D1036" s="663" t="s">
        <v>2378</v>
      </c>
      <c r="E1036" s="662" t="s">
        <v>6877</v>
      </c>
      <c r="F1036" s="663" t="s">
        <v>6878</v>
      </c>
      <c r="G1036" s="662" t="s">
        <v>5824</v>
      </c>
      <c r="H1036" s="662" t="s">
        <v>5825</v>
      </c>
      <c r="I1036" s="664">
        <v>2611.7399999999989</v>
      </c>
      <c r="J1036" s="664">
        <v>17</v>
      </c>
      <c r="K1036" s="665">
        <v>44399.57999999998</v>
      </c>
    </row>
    <row r="1037" spans="1:11" ht="14.4" customHeight="1" x14ac:dyDescent="0.3">
      <c r="A1037" s="660" t="s">
        <v>577</v>
      </c>
      <c r="B1037" s="661" t="s">
        <v>578</v>
      </c>
      <c r="C1037" s="662" t="s">
        <v>600</v>
      </c>
      <c r="D1037" s="663" t="s">
        <v>2378</v>
      </c>
      <c r="E1037" s="662" t="s">
        <v>6877</v>
      </c>
      <c r="F1037" s="663" t="s">
        <v>6878</v>
      </c>
      <c r="G1037" s="662" t="s">
        <v>5826</v>
      </c>
      <c r="H1037" s="662" t="s">
        <v>5827</v>
      </c>
      <c r="I1037" s="664">
        <v>2611.7399999999984</v>
      </c>
      <c r="J1037" s="664">
        <v>24</v>
      </c>
      <c r="K1037" s="665">
        <v>62681.759999999966</v>
      </c>
    </row>
    <row r="1038" spans="1:11" ht="14.4" customHeight="1" x14ac:dyDescent="0.3">
      <c r="A1038" s="660" t="s">
        <v>577</v>
      </c>
      <c r="B1038" s="661" t="s">
        <v>578</v>
      </c>
      <c r="C1038" s="662" t="s">
        <v>600</v>
      </c>
      <c r="D1038" s="663" t="s">
        <v>2378</v>
      </c>
      <c r="E1038" s="662" t="s">
        <v>6877</v>
      </c>
      <c r="F1038" s="663" t="s">
        <v>6878</v>
      </c>
      <c r="G1038" s="662" t="s">
        <v>5828</v>
      </c>
      <c r="H1038" s="662" t="s">
        <v>5829</v>
      </c>
      <c r="I1038" s="664">
        <v>2611.7399999999984</v>
      </c>
      <c r="J1038" s="664">
        <v>26</v>
      </c>
      <c r="K1038" s="665">
        <v>67905.239999999962</v>
      </c>
    </row>
    <row r="1039" spans="1:11" ht="14.4" customHeight="1" x14ac:dyDescent="0.3">
      <c r="A1039" s="660" t="s">
        <v>577</v>
      </c>
      <c r="B1039" s="661" t="s">
        <v>578</v>
      </c>
      <c r="C1039" s="662" t="s">
        <v>600</v>
      </c>
      <c r="D1039" s="663" t="s">
        <v>2378</v>
      </c>
      <c r="E1039" s="662" t="s">
        <v>6877</v>
      </c>
      <c r="F1039" s="663" t="s">
        <v>6878</v>
      </c>
      <c r="G1039" s="662" t="s">
        <v>5830</v>
      </c>
      <c r="H1039" s="662" t="s">
        <v>5831</v>
      </c>
      <c r="I1039" s="664">
        <v>2611.7399999999989</v>
      </c>
      <c r="J1039" s="664">
        <v>18</v>
      </c>
      <c r="K1039" s="665">
        <v>47011.319999999978</v>
      </c>
    </row>
    <row r="1040" spans="1:11" ht="14.4" customHeight="1" x14ac:dyDescent="0.3">
      <c r="A1040" s="660" t="s">
        <v>577</v>
      </c>
      <c r="B1040" s="661" t="s">
        <v>578</v>
      </c>
      <c r="C1040" s="662" t="s">
        <v>600</v>
      </c>
      <c r="D1040" s="663" t="s">
        <v>2378</v>
      </c>
      <c r="E1040" s="662" t="s">
        <v>6877</v>
      </c>
      <c r="F1040" s="663" t="s">
        <v>6878</v>
      </c>
      <c r="G1040" s="662" t="s">
        <v>5832</v>
      </c>
      <c r="H1040" s="662" t="s">
        <v>5833</v>
      </c>
      <c r="I1040" s="664">
        <v>2611.7399999999993</v>
      </c>
      <c r="J1040" s="664">
        <v>11</v>
      </c>
      <c r="K1040" s="665">
        <v>28729.139999999992</v>
      </c>
    </row>
    <row r="1041" spans="1:11" ht="14.4" customHeight="1" x14ac:dyDescent="0.3">
      <c r="A1041" s="660" t="s">
        <v>577</v>
      </c>
      <c r="B1041" s="661" t="s">
        <v>578</v>
      </c>
      <c r="C1041" s="662" t="s">
        <v>600</v>
      </c>
      <c r="D1041" s="663" t="s">
        <v>2378</v>
      </c>
      <c r="E1041" s="662" t="s">
        <v>6877</v>
      </c>
      <c r="F1041" s="663" t="s">
        <v>6878</v>
      </c>
      <c r="G1041" s="662" t="s">
        <v>5834</v>
      </c>
      <c r="H1041" s="662" t="s">
        <v>5835</v>
      </c>
      <c r="I1041" s="664">
        <v>16508.2</v>
      </c>
      <c r="J1041" s="664">
        <v>5</v>
      </c>
      <c r="K1041" s="665">
        <v>82541</v>
      </c>
    </row>
    <row r="1042" spans="1:11" ht="14.4" customHeight="1" x14ac:dyDescent="0.3">
      <c r="A1042" s="660" t="s">
        <v>577</v>
      </c>
      <c r="B1042" s="661" t="s">
        <v>578</v>
      </c>
      <c r="C1042" s="662" t="s">
        <v>600</v>
      </c>
      <c r="D1042" s="663" t="s">
        <v>2378</v>
      </c>
      <c r="E1042" s="662" t="s">
        <v>6877</v>
      </c>
      <c r="F1042" s="663" t="s">
        <v>6878</v>
      </c>
      <c r="G1042" s="662" t="s">
        <v>5836</v>
      </c>
      <c r="H1042" s="662" t="s">
        <v>5837</v>
      </c>
      <c r="I1042" s="664">
        <v>14637.925000000001</v>
      </c>
      <c r="J1042" s="664">
        <v>6</v>
      </c>
      <c r="K1042" s="665">
        <v>87827.55</v>
      </c>
    </row>
    <row r="1043" spans="1:11" ht="14.4" customHeight="1" x14ac:dyDescent="0.3">
      <c r="A1043" s="660" t="s">
        <v>577</v>
      </c>
      <c r="B1043" s="661" t="s">
        <v>578</v>
      </c>
      <c r="C1043" s="662" t="s">
        <v>600</v>
      </c>
      <c r="D1043" s="663" t="s">
        <v>2378</v>
      </c>
      <c r="E1043" s="662" t="s">
        <v>6877</v>
      </c>
      <c r="F1043" s="663" t="s">
        <v>6878</v>
      </c>
      <c r="G1043" s="662" t="s">
        <v>5838</v>
      </c>
      <c r="H1043" s="662" t="s">
        <v>5839</v>
      </c>
      <c r="I1043" s="664">
        <v>25199.99</v>
      </c>
      <c r="J1043" s="664">
        <v>1</v>
      </c>
      <c r="K1043" s="665">
        <v>25199.99</v>
      </c>
    </row>
    <row r="1044" spans="1:11" ht="14.4" customHeight="1" x14ac:dyDescent="0.3">
      <c r="A1044" s="660" t="s">
        <v>577</v>
      </c>
      <c r="B1044" s="661" t="s">
        <v>578</v>
      </c>
      <c r="C1044" s="662" t="s">
        <v>600</v>
      </c>
      <c r="D1044" s="663" t="s">
        <v>2378</v>
      </c>
      <c r="E1044" s="662" t="s">
        <v>6877</v>
      </c>
      <c r="F1044" s="663" t="s">
        <v>6878</v>
      </c>
      <c r="G1044" s="662" t="s">
        <v>5840</v>
      </c>
      <c r="H1044" s="662" t="s">
        <v>5841</v>
      </c>
      <c r="I1044" s="664">
        <v>25199.99</v>
      </c>
      <c r="J1044" s="664">
        <v>2</v>
      </c>
      <c r="K1044" s="665">
        <v>50399.98</v>
      </c>
    </row>
    <row r="1045" spans="1:11" ht="14.4" customHeight="1" x14ac:dyDescent="0.3">
      <c r="A1045" s="660" t="s">
        <v>577</v>
      </c>
      <c r="B1045" s="661" t="s">
        <v>578</v>
      </c>
      <c r="C1045" s="662" t="s">
        <v>600</v>
      </c>
      <c r="D1045" s="663" t="s">
        <v>2378</v>
      </c>
      <c r="E1045" s="662" t="s">
        <v>6877</v>
      </c>
      <c r="F1045" s="663" t="s">
        <v>6878</v>
      </c>
      <c r="G1045" s="662" t="s">
        <v>5842</v>
      </c>
      <c r="H1045" s="662" t="s">
        <v>5843</v>
      </c>
      <c r="I1045" s="664">
        <v>25199.99</v>
      </c>
      <c r="J1045" s="664">
        <v>3</v>
      </c>
      <c r="K1045" s="665">
        <v>75599.97</v>
      </c>
    </row>
    <row r="1046" spans="1:11" ht="14.4" customHeight="1" x14ac:dyDescent="0.3">
      <c r="A1046" s="660" t="s">
        <v>577</v>
      </c>
      <c r="B1046" s="661" t="s">
        <v>578</v>
      </c>
      <c r="C1046" s="662" t="s">
        <v>600</v>
      </c>
      <c r="D1046" s="663" t="s">
        <v>2378</v>
      </c>
      <c r="E1046" s="662" t="s">
        <v>6877</v>
      </c>
      <c r="F1046" s="663" t="s">
        <v>6878</v>
      </c>
      <c r="G1046" s="662" t="s">
        <v>5844</v>
      </c>
      <c r="H1046" s="662" t="s">
        <v>5845</v>
      </c>
      <c r="I1046" s="664">
        <v>25199.995000000003</v>
      </c>
      <c r="J1046" s="664">
        <v>2</v>
      </c>
      <c r="K1046" s="665">
        <v>50399.990000000005</v>
      </c>
    </row>
    <row r="1047" spans="1:11" ht="14.4" customHeight="1" x14ac:dyDescent="0.3">
      <c r="A1047" s="660" t="s">
        <v>577</v>
      </c>
      <c r="B1047" s="661" t="s">
        <v>578</v>
      </c>
      <c r="C1047" s="662" t="s">
        <v>600</v>
      </c>
      <c r="D1047" s="663" t="s">
        <v>2378</v>
      </c>
      <c r="E1047" s="662" t="s">
        <v>6877</v>
      </c>
      <c r="F1047" s="663" t="s">
        <v>6878</v>
      </c>
      <c r="G1047" s="662" t="s">
        <v>5846</v>
      </c>
      <c r="H1047" s="662" t="s">
        <v>5847</v>
      </c>
      <c r="I1047" s="664">
        <v>15700</v>
      </c>
      <c r="J1047" s="664">
        <v>2</v>
      </c>
      <c r="K1047" s="665">
        <v>31400</v>
      </c>
    </row>
    <row r="1048" spans="1:11" ht="14.4" customHeight="1" x14ac:dyDescent="0.3">
      <c r="A1048" s="660" t="s">
        <v>577</v>
      </c>
      <c r="B1048" s="661" t="s">
        <v>578</v>
      </c>
      <c r="C1048" s="662" t="s">
        <v>600</v>
      </c>
      <c r="D1048" s="663" t="s">
        <v>2378</v>
      </c>
      <c r="E1048" s="662" t="s">
        <v>6877</v>
      </c>
      <c r="F1048" s="663" t="s">
        <v>6878</v>
      </c>
      <c r="G1048" s="662" t="s">
        <v>5848</v>
      </c>
      <c r="H1048" s="662" t="s">
        <v>5849</v>
      </c>
      <c r="I1048" s="664">
        <v>15700</v>
      </c>
      <c r="J1048" s="664">
        <v>3</v>
      </c>
      <c r="K1048" s="665">
        <v>47100</v>
      </c>
    </row>
    <row r="1049" spans="1:11" ht="14.4" customHeight="1" x14ac:dyDescent="0.3">
      <c r="A1049" s="660" t="s">
        <v>577</v>
      </c>
      <c r="B1049" s="661" t="s">
        <v>578</v>
      </c>
      <c r="C1049" s="662" t="s">
        <v>600</v>
      </c>
      <c r="D1049" s="663" t="s">
        <v>2378</v>
      </c>
      <c r="E1049" s="662" t="s">
        <v>6877</v>
      </c>
      <c r="F1049" s="663" t="s">
        <v>6878</v>
      </c>
      <c r="G1049" s="662" t="s">
        <v>5850</v>
      </c>
      <c r="H1049" s="662" t="s">
        <v>5851</v>
      </c>
      <c r="I1049" s="664">
        <v>8500</v>
      </c>
      <c r="J1049" s="664">
        <v>1</v>
      </c>
      <c r="K1049" s="665">
        <v>8500</v>
      </c>
    </row>
    <row r="1050" spans="1:11" ht="14.4" customHeight="1" x14ac:dyDescent="0.3">
      <c r="A1050" s="660" t="s">
        <v>577</v>
      </c>
      <c r="B1050" s="661" t="s">
        <v>578</v>
      </c>
      <c r="C1050" s="662" t="s">
        <v>600</v>
      </c>
      <c r="D1050" s="663" t="s">
        <v>2378</v>
      </c>
      <c r="E1050" s="662" t="s">
        <v>6877</v>
      </c>
      <c r="F1050" s="663" t="s">
        <v>6878</v>
      </c>
      <c r="G1050" s="662" t="s">
        <v>5852</v>
      </c>
      <c r="H1050" s="662" t="s">
        <v>5853</v>
      </c>
      <c r="I1050" s="664">
        <v>8500</v>
      </c>
      <c r="J1050" s="664">
        <v>1</v>
      </c>
      <c r="K1050" s="665">
        <v>8500</v>
      </c>
    </row>
    <row r="1051" spans="1:11" ht="14.4" customHeight="1" x14ac:dyDescent="0.3">
      <c r="A1051" s="660" t="s">
        <v>577</v>
      </c>
      <c r="B1051" s="661" t="s">
        <v>578</v>
      </c>
      <c r="C1051" s="662" t="s">
        <v>600</v>
      </c>
      <c r="D1051" s="663" t="s">
        <v>2378</v>
      </c>
      <c r="E1051" s="662" t="s">
        <v>6877</v>
      </c>
      <c r="F1051" s="663" t="s">
        <v>6878</v>
      </c>
      <c r="G1051" s="662" t="s">
        <v>5854</v>
      </c>
      <c r="H1051" s="662" t="s">
        <v>5855</v>
      </c>
      <c r="I1051" s="664">
        <v>8500</v>
      </c>
      <c r="J1051" s="664">
        <v>1</v>
      </c>
      <c r="K1051" s="665">
        <v>8500</v>
      </c>
    </row>
    <row r="1052" spans="1:11" ht="14.4" customHeight="1" x14ac:dyDescent="0.3">
      <c r="A1052" s="660" t="s">
        <v>577</v>
      </c>
      <c r="B1052" s="661" t="s">
        <v>578</v>
      </c>
      <c r="C1052" s="662" t="s">
        <v>600</v>
      </c>
      <c r="D1052" s="663" t="s">
        <v>2378</v>
      </c>
      <c r="E1052" s="662" t="s">
        <v>6877</v>
      </c>
      <c r="F1052" s="663" t="s">
        <v>6878</v>
      </c>
      <c r="G1052" s="662" t="s">
        <v>5856</v>
      </c>
      <c r="H1052" s="662" t="s">
        <v>5857</v>
      </c>
      <c r="I1052" s="664">
        <v>8500</v>
      </c>
      <c r="J1052" s="664">
        <v>3</v>
      </c>
      <c r="K1052" s="665">
        <v>25500</v>
      </c>
    </row>
    <row r="1053" spans="1:11" ht="14.4" customHeight="1" x14ac:dyDescent="0.3">
      <c r="A1053" s="660" t="s">
        <v>577</v>
      </c>
      <c r="B1053" s="661" t="s">
        <v>578</v>
      </c>
      <c r="C1053" s="662" t="s">
        <v>600</v>
      </c>
      <c r="D1053" s="663" t="s">
        <v>2378</v>
      </c>
      <c r="E1053" s="662" t="s">
        <v>6877</v>
      </c>
      <c r="F1053" s="663" t="s">
        <v>6878</v>
      </c>
      <c r="G1053" s="662" t="s">
        <v>5858</v>
      </c>
      <c r="H1053" s="662" t="s">
        <v>5859</v>
      </c>
      <c r="I1053" s="664">
        <v>7047.4071428571433</v>
      </c>
      <c r="J1053" s="664">
        <v>14</v>
      </c>
      <c r="K1053" s="665">
        <v>98663.700000000012</v>
      </c>
    </row>
    <row r="1054" spans="1:11" ht="14.4" customHeight="1" x14ac:dyDescent="0.3">
      <c r="A1054" s="660" t="s">
        <v>577</v>
      </c>
      <c r="B1054" s="661" t="s">
        <v>578</v>
      </c>
      <c r="C1054" s="662" t="s">
        <v>600</v>
      </c>
      <c r="D1054" s="663" t="s">
        <v>2378</v>
      </c>
      <c r="E1054" s="662" t="s">
        <v>6877</v>
      </c>
      <c r="F1054" s="663" t="s">
        <v>6878</v>
      </c>
      <c r="G1054" s="662" t="s">
        <v>5860</v>
      </c>
      <c r="H1054" s="662" t="s">
        <v>5861</v>
      </c>
      <c r="I1054" s="664">
        <v>10173.89</v>
      </c>
      <c r="J1054" s="664">
        <v>2</v>
      </c>
      <c r="K1054" s="665">
        <v>20347.78</v>
      </c>
    </row>
    <row r="1055" spans="1:11" ht="14.4" customHeight="1" x14ac:dyDescent="0.3">
      <c r="A1055" s="660" t="s">
        <v>577</v>
      </c>
      <c r="B1055" s="661" t="s">
        <v>578</v>
      </c>
      <c r="C1055" s="662" t="s">
        <v>600</v>
      </c>
      <c r="D1055" s="663" t="s">
        <v>2378</v>
      </c>
      <c r="E1055" s="662" t="s">
        <v>6877</v>
      </c>
      <c r="F1055" s="663" t="s">
        <v>6878</v>
      </c>
      <c r="G1055" s="662" t="s">
        <v>5862</v>
      </c>
      <c r="H1055" s="662" t="s">
        <v>5863</v>
      </c>
      <c r="I1055" s="664">
        <v>8796.1199999999972</v>
      </c>
      <c r="J1055" s="664">
        <v>54</v>
      </c>
      <c r="K1055" s="665">
        <v>474990.47999999981</v>
      </c>
    </row>
    <row r="1056" spans="1:11" ht="14.4" customHeight="1" x14ac:dyDescent="0.3">
      <c r="A1056" s="660" t="s">
        <v>577</v>
      </c>
      <c r="B1056" s="661" t="s">
        <v>578</v>
      </c>
      <c r="C1056" s="662" t="s">
        <v>600</v>
      </c>
      <c r="D1056" s="663" t="s">
        <v>2378</v>
      </c>
      <c r="E1056" s="662" t="s">
        <v>6877</v>
      </c>
      <c r="F1056" s="663" t="s">
        <v>6878</v>
      </c>
      <c r="G1056" s="662" t="s">
        <v>5864</v>
      </c>
      <c r="H1056" s="662" t="s">
        <v>5865</v>
      </c>
      <c r="I1056" s="664">
        <v>10173.89</v>
      </c>
      <c r="J1056" s="664">
        <v>8</v>
      </c>
      <c r="K1056" s="665">
        <v>81391.12</v>
      </c>
    </row>
    <row r="1057" spans="1:11" ht="14.4" customHeight="1" x14ac:dyDescent="0.3">
      <c r="A1057" s="660" t="s">
        <v>577</v>
      </c>
      <c r="B1057" s="661" t="s">
        <v>578</v>
      </c>
      <c r="C1057" s="662" t="s">
        <v>600</v>
      </c>
      <c r="D1057" s="663" t="s">
        <v>2378</v>
      </c>
      <c r="E1057" s="662" t="s">
        <v>6877</v>
      </c>
      <c r="F1057" s="663" t="s">
        <v>6878</v>
      </c>
      <c r="G1057" s="662" t="s">
        <v>5866</v>
      </c>
      <c r="H1057" s="662" t="s">
        <v>5867</v>
      </c>
      <c r="I1057" s="664">
        <v>31386.353636363634</v>
      </c>
      <c r="J1057" s="664">
        <v>22</v>
      </c>
      <c r="K1057" s="665">
        <v>690499.77999999991</v>
      </c>
    </row>
    <row r="1058" spans="1:11" ht="14.4" customHeight="1" x14ac:dyDescent="0.3">
      <c r="A1058" s="660" t="s">
        <v>577</v>
      </c>
      <c r="B1058" s="661" t="s">
        <v>578</v>
      </c>
      <c r="C1058" s="662" t="s">
        <v>600</v>
      </c>
      <c r="D1058" s="663" t="s">
        <v>2378</v>
      </c>
      <c r="E1058" s="662" t="s">
        <v>6877</v>
      </c>
      <c r="F1058" s="663" t="s">
        <v>6878</v>
      </c>
      <c r="G1058" s="662" t="s">
        <v>5868</v>
      </c>
      <c r="H1058" s="662" t="s">
        <v>5869</v>
      </c>
      <c r="I1058" s="664">
        <v>28824.989999999998</v>
      </c>
      <c r="J1058" s="664">
        <v>40</v>
      </c>
      <c r="K1058" s="665">
        <v>1152999.5999999999</v>
      </c>
    </row>
    <row r="1059" spans="1:11" ht="14.4" customHeight="1" x14ac:dyDescent="0.3">
      <c r="A1059" s="660" t="s">
        <v>577</v>
      </c>
      <c r="B1059" s="661" t="s">
        <v>578</v>
      </c>
      <c r="C1059" s="662" t="s">
        <v>600</v>
      </c>
      <c r="D1059" s="663" t="s">
        <v>2378</v>
      </c>
      <c r="E1059" s="662" t="s">
        <v>6877</v>
      </c>
      <c r="F1059" s="663" t="s">
        <v>6878</v>
      </c>
      <c r="G1059" s="662" t="s">
        <v>5870</v>
      </c>
      <c r="H1059" s="662" t="s">
        <v>5871</v>
      </c>
      <c r="I1059" s="664">
        <v>15740.625399999995</v>
      </c>
      <c r="J1059" s="664">
        <v>50</v>
      </c>
      <c r="K1059" s="665">
        <v>787031.26999999979</v>
      </c>
    </row>
    <row r="1060" spans="1:11" ht="14.4" customHeight="1" x14ac:dyDescent="0.3">
      <c r="A1060" s="660" t="s">
        <v>577</v>
      </c>
      <c r="B1060" s="661" t="s">
        <v>578</v>
      </c>
      <c r="C1060" s="662" t="s">
        <v>600</v>
      </c>
      <c r="D1060" s="663" t="s">
        <v>2378</v>
      </c>
      <c r="E1060" s="662" t="s">
        <v>6877</v>
      </c>
      <c r="F1060" s="663" t="s">
        <v>6878</v>
      </c>
      <c r="G1060" s="662" t="s">
        <v>5872</v>
      </c>
      <c r="H1060" s="662" t="s">
        <v>5873</v>
      </c>
      <c r="I1060" s="664">
        <v>9013.39</v>
      </c>
      <c r="J1060" s="664">
        <v>6</v>
      </c>
      <c r="K1060" s="665">
        <v>54080.34</v>
      </c>
    </row>
    <row r="1061" spans="1:11" ht="14.4" customHeight="1" x14ac:dyDescent="0.3">
      <c r="A1061" s="660" t="s">
        <v>577</v>
      </c>
      <c r="B1061" s="661" t="s">
        <v>578</v>
      </c>
      <c r="C1061" s="662" t="s">
        <v>600</v>
      </c>
      <c r="D1061" s="663" t="s">
        <v>2378</v>
      </c>
      <c r="E1061" s="662" t="s">
        <v>6877</v>
      </c>
      <c r="F1061" s="663" t="s">
        <v>6878</v>
      </c>
      <c r="G1061" s="662" t="s">
        <v>5874</v>
      </c>
      <c r="H1061" s="662" t="s">
        <v>5875</v>
      </c>
      <c r="I1061" s="664">
        <v>9013.3900000000067</v>
      </c>
      <c r="J1061" s="664">
        <v>31</v>
      </c>
      <c r="K1061" s="665">
        <v>279415.0900000002</v>
      </c>
    </row>
    <row r="1062" spans="1:11" ht="14.4" customHeight="1" x14ac:dyDescent="0.3">
      <c r="A1062" s="660" t="s">
        <v>577</v>
      </c>
      <c r="B1062" s="661" t="s">
        <v>578</v>
      </c>
      <c r="C1062" s="662" t="s">
        <v>600</v>
      </c>
      <c r="D1062" s="663" t="s">
        <v>2378</v>
      </c>
      <c r="E1062" s="662" t="s">
        <v>6877</v>
      </c>
      <c r="F1062" s="663" t="s">
        <v>6878</v>
      </c>
      <c r="G1062" s="662" t="s">
        <v>5876</v>
      </c>
      <c r="H1062" s="662" t="s">
        <v>5877</v>
      </c>
      <c r="I1062" s="664">
        <v>5341.248064516124</v>
      </c>
      <c r="J1062" s="664">
        <v>62</v>
      </c>
      <c r="K1062" s="665">
        <v>331157.37999999971</v>
      </c>
    </row>
    <row r="1063" spans="1:11" ht="14.4" customHeight="1" x14ac:dyDescent="0.3">
      <c r="A1063" s="660" t="s">
        <v>577</v>
      </c>
      <c r="B1063" s="661" t="s">
        <v>578</v>
      </c>
      <c r="C1063" s="662" t="s">
        <v>600</v>
      </c>
      <c r="D1063" s="663" t="s">
        <v>2378</v>
      </c>
      <c r="E1063" s="662" t="s">
        <v>6877</v>
      </c>
      <c r="F1063" s="663" t="s">
        <v>6878</v>
      </c>
      <c r="G1063" s="662" t="s">
        <v>5878</v>
      </c>
      <c r="H1063" s="662" t="s">
        <v>5879</v>
      </c>
      <c r="I1063" s="664">
        <v>5233.3037254901892</v>
      </c>
      <c r="J1063" s="664">
        <v>153</v>
      </c>
      <c r="K1063" s="665">
        <v>800695.46999999892</v>
      </c>
    </row>
    <row r="1064" spans="1:11" ht="14.4" customHeight="1" x14ac:dyDescent="0.3">
      <c r="A1064" s="660" t="s">
        <v>577</v>
      </c>
      <c r="B1064" s="661" t="s">
        <v>578</v>
      </c>
      <c r="C1064" s="662" t="s">
        <v>600</v>
      </c>
      <c r="D1064" s="663" t="s">
        <v>2378</v>
      </c>
      <c r="E1064" s="662" t="s">
        <v>6877</v>
      </c>
      <c r="F1064" s="663" t="s">
        <v>6878</v>
      </c>
      <c r="G1064" s="662" t="s">
        <v>5880</v>
      </c>
      <c r="H1064" s="662" t="s">
        <v>5881</v>
      </c>
      <c r="I1064" s="664">
        <v>10344.24</v>
      </c>
      <c r="J1064" s="664">
        <v>3</v>
      </c>
      <c r="K1064" s="665">
        <v>31032.720000000001</v>
      </c>
    </row>
    <row r="1065" spans="1:11" ht="14.4" customHeight="1" x14ac:dyDescent="0.3">
      <c r="A1065" s="660" t="s">
        <v>577</v>
      </c>
      <c r="B1065" s="661" t="s">
        <v>578</v>
      </c>
      <c r="C1065" s="662" t="s">
        <v>600</v>
      </c>
      <c r="D1065" s="663" t="s">
        <v>2378</v>
      </c>
      <c r="E1065" s="662" t="s">
        <v>6877</v>
      </c>
      <c r="F1065" s="663" t="s">
        <v>6878</v>
      </c>
      <c r="G1065" s="662" t="s">
        <v>5882</v>
      </c>
      <c r="H1065" s="662" t="s">
        <v>5883</v>
      </c>
      <c r="I1065" s="664">
        <v>8796.119999999999</v>
      </c>
      <c r="J1065" s="664">
        <v>10</v>
      </c>
      <c r="K1065" s="665">
        <v>87961.2</v>
      </c>
    </row>
    <row r="1066" spans="1:11" ht="14.4" customHeight="1" x14ac:dyDescent="0.3">
      <c r="A1066" s="660" t="s">
        <v>577</v>
      </c>
      <c r="B1066" s="661" t="s">
        <v>578</v>
      </c>
      <c r="C1066" s="662" t="s">
        <v>600</v>
      </c>
      <c r="D1066" s="663" t="s">
        <v>2378</v>
      </c>
      <c r="E1066" s="662" t="s">
        <v>6877</v>
      </c>
      <c r="F1066" s="663" t="s">
        <v>6878</v>
      </c>
      <c r="G1066" s="662" t="s">
        <v>5882</v>
      </c>
      <c r="H1066" s="662" t="s">
        <v>5884</v>
      </c>
      <c r="I1066" s="664">
        <v>8796.1200000000008</v>
      </c>
      <c r="J1066" s="664">
        <v>4</v>
      </c>
      <c r="K1066" s="665">
        <v>35184.480000000003</v>
      </c>
    </row>
    <row r="1067" spans="1:11" ht="14.4" customHeight="1" x14ac:dyDescent="0.3">
      <c r="A1067" s="660" t="s">
        <v>577</v>
      </c>
      <c r="B1067" s="661" t="s">
        <v>578</v>
      </c>
      <c r="C1067" s="662" t="s">
        <v>600</v>
      </c>
      <c r="D1067" s="663" t="s">
        <v>2378</v>
      </c>
      <c r="E1067" s="662" t="s">
        <v>6877</v>
      </c>
      <c r="F1067" s="663" t="s">
        <v>6878</v>
      </c>
      <c r="G1067" s="662" t="s">
        <v>5885</v>
      </c>
      <c r="H1067" s="662" t="s">
        <v>5886</v>
      </c>
      <c r="I1067" s="664">
        <v>6363.1771428571437</v>
      </c>
      <c r="J1067" s="664">
        <v>7</v>
      </c>
      <c r="K1067" s="665">
        <v>44542.240000000005</v>
      </c>
    </row>
    <row r="1068" spans="1:11" ht="14.4" customHeight="1" x14ac:dyDescent="0.3">
      <c r="A1068" s="660" t="s">
        <v>577</v>
      </c>
      <c r="B1068" s="661" t="s">
        <v>578</v>
      </c>
      <c r="C1068" s="662" t="s">
        <v>600</v>
      </c>
      <c r="D1068" s="663" t="s">
        <v>2378</v>
      </c>
      <c r="E1068" s="662" t="s">
        <v>6877</v>
      </c>
      <c r="F1068" s="663" t="s">
        <v>6878</v>
      </c>
      <c r="G1068" s="662" t="s">
        <v>5887</v>
      </c>
      <c r="H1068" s="662" t="s">
        <v>5888</v>
      </c>
      <c r="I1068" s="664">
        <v>1876.8500000000024</v>
      </c>
      <c r="J1068" s="664">
        <v>70</v>
      </c>
      <c r="K1068" s="665">
        <v>131379.50000000017</v>
      </c>
    </row>
    <row r="1069" spans="1:11" ht="14.4" customHeight="1" x14ac:dyDescent="0.3">
      <c r="A1069" s="660" t="s">
        <v>577</v>
      </c>
      <c r="B1069" s="661" t="s">
        <v>578</v>
      </c>
      <c r="C1069" s="662" t="s">
        <v>600</v>
      </c>
      <c r="D1069" s="663" t="s">
        <v>2378</v>
      </c>
      <c r="E1069" s="662" t="s">
        <v>6877</v>
      </c>
      <c r="F1069" s="663" t="s">
        <v>6878</v>
      </c>
      <c r="G1069" s="662" t="s">
        <v>5889</v>
      </c>
      <c r="H1069" s="662" t="s">
        <v>5890</v>
      </c>
      <c r="I1069" s="664">
        <v>1876.8499999999997</v>
      </c>
      <c r="J1069" s="664">
        <v>12</v>
      </c>
      <c r="K1069" s="665">
        <v>22522.199999999997</v>
      </c>
    </row>
    <row r="1070" spans="1:11" ht="14.4" customHeight="1" x14ac:dyDescent="0.3">
      <c r="A1070" s="660" t="s">
        <v>577</v>
      </c>
      <c r="B1070" s="661" t="s">
        <v>578</v>
      </c>
      <c r="C1070" s="662" t="s">
        <v>600</v>
      </c>
      <c r="D1070" s="663" t="s">
        <v>2378</v>
      </c>
      <c r="E1070" s="662" t="s">
        <v>6877</v>
      </c>
      <c r="F1070" s="663" t="s">
        <v>6878</v>
      </c>
      <c r="G1070" s="662" t="s">
        <v>5891</v>
      </c>
      <c r="H1070" s="662" t="s">
        <v>5892</v>
      </c>
      <c r="I1070" s="664">
        <v>1876.8500000000008</v>
      </c>
      <c r="J1070" s="664">
        <v>47</v>
      </c>
      <c r="K1070" s="665">
        <v>88211.950000000041</v>
      </c>
    </row>
    <row r="1071" spans="1:11" ht="14.4" customHeight="1" x14ac:dyDescent="0.3">
      <c r="A1071" s="660" t="s">
        <v>577</v>
      </c>
      <c r="B1071" s="661" t="s">
        <v>578</v>
      </c>
      <c r="C1071" s="662" t="s">
        <v>600</v>
      </c>
      <c r="D1071" s="663" t="s">
        <v>2378</v>
      </c>
      <c r="E1071" s="662" t="s">
        <v>6877</v>
      </c>
      <c r="F1071" s="663" t="s">
        <v>6878</v>
      </c>
      <c r="G1071" s="662" t="s">
        <v>5893</v>
      </c>
      <c r="H1071" s="662" t="s">
        <v>5894</v>
      </c>
      <c r="I1071" s="664">
        <v>1876.849999999999</v>
      </c>
      <c r="J1071" s="664">
        <v>28</v>
      </c>
      <c r="K1071" s="665">
        <v>52551.799999999974</v>
      </c>
    </row>
    <row r="1072" spans="1:11" ht="14.4" customHeight="1" x14ac:dyDescent="0.3">
      <c r="A1072" s="660" t="s">
        <v>577</v>
      </c>
      <c r="B1072" s="661" t="s">
        <v>578</v>
      </c>
      <c r="C1072" s="662" t="s">
        <v>600</v>
      </c>
      <c r="D1072" s="663" t="s">
        <v>2378</v>
      </c>
      <c r="E1072" s="662" t="s">
        <v>6877</v>
      </c>
      <c r="F1072" s="663" t="s">
        <v>6878</v>
      </c>
      <c r="G1072" s="662" t="s">
        <v>5895</v>
      </c>
      <c r="H1072" s="662" t="s">
        <v>5896</v>
      </c>
      <c r="I1072" s="664">
        <v>4848.0100000000011</v>
      </c>
      <c r="J1072" s="664">
        <v>10</v>
      </c>
      <c r="K1072" s="665">
        <v>48480.100000000013</v>
      </c>
    </row>
    <row r="1073" spans="1:11" ht="14.4" customHeight="1" x14ac:dyDescent="0.3">
      <c r="A1073" s="660" t="s">
        <v>577</v>
      </c>
      <c r="B1073" s="661" t="s">
        <v>578</v>
      </c>
      <c r="C1073" s="662" t="s">
        <v>600</v>
      </c>
      <c r="D1073" s="663" t="s">
        <v>2378</v>
      </c>
      <c r="E1073" s="662" t="s">
        <v>6877</v>
      </c>
      <c r="F1073" s="663" t="s">
        <v>6878</v>
      </c>
      <c r="G1073" s="662" t="s">
        <v>5897</v>
      </c>
      <c r="H1073" s="662" t="s">
        <v>5898</v>
      </c>
      <c r="I1073" s="664">
        <v>4848.0089215686339</v>
      </c>
      <c r="J1073" s="664">
        <v>102</v>
      </c>
      <c r="K1073" s="665">
        <v>494496.91000000061</v>
      </c>
    </row>
    <row r="1074" spans="1:11" ht="14.4" customHeight="1" x14ac:dyDescent="0.3">
      <c r="A1074" s="660" t="s">
        <v>577</v>
      </c>
      <c r="B1074" s="661" t="s">
        <v>578</v>
      </c>
      <c r="C1074" s="662" t="s">
        <v>600</v>
      </c>
      <c r="D1074" s="663" t="s">
        <v>2378</v>
      </c>
      <c r="E1074" s="662" t="s">
        <v>6877</v>
      </c>
      <c r="F1074" s="663" t="s">
        <v>6878</v>
      </c>
      <c r="G1074" s="662" t="s">
        <v>5899</v>
      </c>
      <c r="H1074" s="662" t="s">
        <v>5900</v>
      </c>
      <c r="I1074" s="664">
        <v>4848.0100000000011</v>
      </c>
      <c r="J1074" s="664">
        <v>40</v>
      </c>
      <c r="K1074" s="665">
        <v>193920.40000000005</v>
      </c>
    </row>
    <row r="1075" spans="1:11" ht="14.4" customHeight="1" x14ac:dyDescent="0.3">
      <c r="A1075" s="660" t="s">
        <v>577</v>
      </c>
      <c r="B1075" s="661" t="s">
        <v>578</v>
      </c>
      <c r="C1075" s="662" t="s">
        <v>600</v>
      </c>
      <c r="D1075" s="663" t="s">
        <v>2378</v>
      </c>
      <c r="E1075" s="662" t="s">
        <v>6877</v>
      </c>
      <c r="F1075" s="663" t="s">
        <v>6878</v>
      </c>
      <c r="G1075" s="662" t="s">
        <v>5901</v>
      </c>
      <c r="H1075" s="662" t="s">
        <v>5902</v>
      </c>
      <c r="I1075" s="664">
        <v>4848.0100000000011</v>
      </c>
      <c r="J1075" s="664">
        <v>8</v>
      </c>
      <c r="K1075" s="665">
        <v>38784.080000000009</v>
      </c>
    </row>
    <row r="1076" spans="1:11" ht="14.4" customHeight="1" x14ac:dyDescent="0.3">
      <c r="A1076" s="660" t="s">
        <v>577</v>
      </c>
      <c r="B1076" s="661" t="s">
        <v>578</v>
      </c>
      <c r="C1076" s="662" t="s">
        <v>600</v>
      </c>
      <c r="D1076" s="663" t="s">
        <v>2378</v>
      </c>
      <c r="E1076" s="662" t="s">
        <v>6877</v>
      </c>
      <c r="F1076" s="663" t="s">
        <v>6878</v>
      </c>
      <c r="G1076" s="662" t="s">
        <v>5903</v>
      </c>
      <c r="H1076" s="662" t="s">
        <v>5904</v>
      </c>
      <c r="I1076" s="664">
        <v>5777.6</v>
      </c>
      <c r="J1076" s="664">
        <v>5</v>
      </c>
      <c r="K1076" s="665">
        <v>28888</v>
      </c>
    </row>
    <row r="1077" spans="1:11" ht="14.4" customHeight="1" x14ac:dyDescent="0.3">
      <c r="A1077" s="660" t="s">
        <v>577</v>
      </c>
      <c r="B1077" s="661" t="s">
        <v>578</v>
      </c>
      <c r="C1077" s="662" t="s">
        <v>600</v>
      </c>
      <c r="D1077" s="663" t="s">
        <v>2378</v>
      </c>
      <c r="E1077" s="662" t="s">
        <v>6877</v>
      </c>
      <c r="F1077" s="663" t="s">
        <v>6878</v>
      </c>
      <c r="G1077" s="662" t="s">
        <v>5905</v>
      </c>
      <c r="H1077" s="662" t="s">
        <v>5906</v>
      </c>
      <c r="I1077" s="664">
        <v>10720.3</v>
      </c>
      <c r="J1077" s="664">
        <v>2</v>
      </c>
      <c r="K1077" s="665">
        <v>21440.6</v>
      </c>
    </row>
    <row r="1078" spans="1:11" ht="14.4" customHeight="1" x14ac:dyDescent="0.3">
      <c r="A1078" s="660" t="s">
        <v>577</v>
      </c>
      <c r="B1078" s="661" t="s">
        <v>578</v>
      </c>
      <c r="C1078" s="662" t="s">
        <v>600</v>
      </c>
      <c r="D1078" s="663" t="s">
        <v>2378</v>
      </c>
      <c r="E1078" s="662" t="s">
        <v>6877</v>
      </c>
      <c r="F1078" s="663" t="s">
        <v>6878</v>
      </c>
      <c r="G1078" s="662" t="s">
        <v>5907</v>
      </c>
      <c r="H1078" s="662" t="s">
        <v>5908</v>
      </c>
      <c r="I1078" s="664">
        <v>6840</v>
      </c>
      <c r="J1078" s="664">
        <v>18</v>
      </c>
      <c r="K1078" s="665">
        <v>123120</v>
      </c>
    </row>
    <row r="1079" spans="1:11" ht="14.4" customHeight="1" x14ac:dyDescent="0.3">
      <c r="A1079" s="660" t="s">
        <v>577</v>
      </c>
      <c r="B1079" s="661" t="s">
        <v>578</v>
      </c>
      <c r="C1079" s="662" t="s">
        <v>600</v>
      </c>
      <c r="D1079" s="663" t="s">
        <v>2378</v>
      </c>
      <c r="E1079" s="662" t="s">
        <v>6877</v>
      </c>
      <c r="F1079" s="663" t="s">
        <v>6878</v>
      </c>
      <c r="G1079" s="662" t="s">
        <v>5909</v>
      </c>
      <c r="H1079" s="662" t="s">
        <v>5910</v>
      </c>
      <c r="I1079" s="664">
        <v>6840</v>
      </c>
      <c r="J1079" s="664">
        <v>14</v>
      </c>
      <c r="K1079" s="665">
        <v>95760</v>
      </c>
    </row>
    <row r="1080" spans="1:11" ht="14.4" customHeight="1" x14ac:dyDescent="0.3">
      <c r="A1080" s="660" t="s">
        <v>577</v>
      </c>
      <c r="B1080" s="661" t="s">
        <v>578</v>
      </c>
      <c r="C1080" s="662" t="s">
        <v>600</v>
      </c>
      <c r="D1080" s="663" t="s">
        <v>2378</v>
      </c>
      <c r="E1080" s="662" t="s">
        <v>6877</v>
      </c>
      <c r="F1080" s="663" t="s">
        <v>6878</v>
      </c>
      <c r="G1080" s="662" t="s">
        <v>5911</v>
      </c>
      <c r="H1080" s="662" t="s">
        <v>5912</v>
      </c>
      <c r="I1080" s="664">
        <v>9177.3919999999962</v>
      </c>
      <c r="J1080" s="664">
        <v>15</v>
      </c>
      <c r="K1080" s="665">
        <v>137660.87999999995</v>
      </c>
    </row>
    <row r="1081" spans="1:11" ht="14.4" customHeight="1" x14ac:dyDescent="0.3">
      <c r="A1081" s="660" t="s">
        <v>577</v>
      </c>
      <c r="B1081" s="661" t="s">
        <v>578</v>
      </c>
      <c r="C1081" s="662" t="s">
        <v>600</v>
      </c>
      <c r="D1081" s="663" t="s">
        <v>2378</v>
      </c>
      <c r="E1081" s="662" t="s">
        <v>6877</v>
      </c>
      <c r="F1081" s="663" t="s">
        <v>6878</v>
      </c>
      <c r="G1081" s="662" t="s">
        <v>5913</v>
      </c>
      <c r="H1081" s="662" t="s">
        <v>5914</v>
      </c>
      <c r="I1081" s="664">
        <v>9223.6299999999992</v>
      </c>
      <c r="J1081" s="664">
        <v>2</v>
      </c>
      <c r="K1081" s="665">
        <v>18447.259999999998</v>
      </c>
    </row>
    <row r="1082" spans="1:11" ht="14.4" customHeight="1" x14ac:dyDescent="0.3">
      <c r="A1082" s="660" t="s">
        <v>577</v>
      </c>
      <c r="B1082" s="661" t="s">
        <v>578</v>
      </c>
      <c r="C1082" s="662" t="s">
        <v>600</v>
      </c>
      <c r="D1082" s="663" t="s">
        <v>2378</v>
      </c>
      <c r="E1082" s="662" t="s">
        <v>6877</v>
      </c>
      <c r="F1082" s="663" t="s">
        <v>6878</v>
      </c>
      <c r="G1082" s="662" t="s">
        <v>5915</v>
      </c>
      <c r="H1082" s="662" t="s">
        <v>5916</v>
      </c>
      <c r="I1082" s="664">
        <v>9223.6299999999992</v>
      </c>
      <c r="J1082" s="664">
        <v>1</v>
      </c>
      <c r="K1082" s="665">
        <v>9223.6299999999992</v>
      </c>
    </row>
    <row r="1083" spans="1:11" ht="14.4" customHeight="1" x14ac:dyDescent="0.3">
      <c r="A1083" s="660" t="s">
        <v>577</v>
      </c>
      <c r="B1083" s="661" t="s">
        <v>578</v>
      </c>
      <c r="C1083" s="662" t="s">
        <v>600</v>
      </c>
      <c r="D1083" s="663" t="s">
        <v>2378</v>
      </c>
      <c r="E1083" s="662" t="s">
        <v>6877</v>
      </c>
      <c r="F1083" s="663" t="s">
        <v>6878</v>
      </c>
      <c r="G1083" s="662" t="s">
        <v>5917</v>
      </c>
      <c r="H1083" s="662" t="s">
        <v>5918</v>
      </c>
      <c r="I1083" s="664">
        <v>6512.52</v>
      </c>
      <c r="J1083" s="664">
        <v>3</v>
      </c>
      <c r="K1083" s="665">
        <v>19537.560000000001</v>
      </c>
    </row>
    <row r="1084" spans="1:11" ht="14.4" customHeight="1" x14ac:dyDescent="0.3">
      <c r="A1084" s="660" t="s">
        <v>577</v>
      </c>
      <c r="B1084" s="661" t="s">
        <v>578</v>
      </c>
      <c r="C1084" s="662" t="s">
        <v>600</v>
      </c>
      <c r="D1084" s="663" t="s">
        <v>2378</v>
      </c>
      <c r="E1084" s="662" t="s">
        <v>6877</v>
      </c>
      <c r="F1084" s="663" t="s">
        <v>6878</v>
      </c>
      <c r="G1084" s="662" t="s">
        <v>5919</v>
      </c>
      <c r="H1084" s="662" t="s">
        <v>5920</v>
      </c>
      <c r="I1084" s="664">
        <v>43570.49</v>
      </c>
      <c r="J1084" s="664">
        <v>4</v>
      </c>
      <c r="K1084" s="665">
        <v>174281.96</v>
      </c>
    </row>
    <row r="1085" spans="1:11" ht="14.4" customHeight="1" x14ac:dyDescent="0.3">
      <c r="A1085" s="660" t="s">
        <v>577</v>
      </c>
      <c r="B1085" s="661" t="s">
        <v>578</v>
      </c>
      <c r="C1085" s="662" t="s">
        <v>600</v>
      </c>
      <c r="D1085" s="663" t="s">
        <v>2378</v>
      </c>
      <c r="E1085" s="662" t="s">
        <v>6877</v>
      </c>
      <c r="F1085" s="663" t="s">
        <v>6878</v>
      </c>
      <c r="G1085" s="662" t="s">
        <v>5921</v>
      </c>
      <c r="H1085" s="662" t="s">
        <v>5922</v>
      </c>
      <c r="I1085" s="664">
        <v>13883.47</v>
      </c>
      <c r="J1085" s="664">
        <v>3</v>
      </c>
      <c r="K1085" s="665">
        <v>41650.409999999996</v>
      </c>
    </row>
    <row r="1086" spans="1:11" ht="14.4" customHeight="1" x14ac:dyDescent="0.3">
      <c r="A1086" s="660" t="s">
        <v>577</v>
      </c>
      <c r="B1086" s="661" t="s">
        <v>578</v>
      </c>
      <c r="C1086" s="662" t="s">
        <v>600</v>
      </c>
      <c r="D1086" s="663" t="s">
        <v>2378</v>
      </c>
      <c r="E1086" s="662" t="s">
        <v>6877</v>
      </c>
      <c r="F1086" s="663" t="s">
        <v>6878</v>
      </c>
      <c r="G1086" s="662" t="s">
        <v>5923</v>
      </c>
      <c r="H1086" s="662" t="s">
        <v>5924</v>
      </c>
      <c r="I1086" s="664">
        <v>236.42</v>
      </c>
      <c r="J1086" s="664">
        <v>3</v>
      </c>
      <c r="K1086" s="665">
        <v>709.26</v>
      </c>
    </row>
    <row r="1087" spans="1:11" ht="14.4" customHeight="1" x14ac:dyDescent="0.3">
      <c r="A1087" s="660" t="s">
        <v>577</v>
      </c>
      <c r="B1087" s="661" t="s">
        <v>578</v>
      </c>
      <c r="C1087" s="662" t="s">
        <v>600</v>
      </c>
      <c r="D1087" s="663" t="s">
        <v>2378</v>
      </c>
      <c r="E1087" s="662" t="s">
        <v>6877</v>
      </c>
      <c r="F1087" s="663" t="s">
        <v>6878</v>
      </c>
      <c r="G1087" s="662" t="s">
        <v>5925</v>
      </c>
      <c r="H1087" s="662" t="s">
        <v>5926</v>
      </c>
      <c r="I1087" s="664">
        <v>236.42000000000002</v>
      </c>
      <c r="J1087" s="664">
        <v>8</v>
      </c>
      <c r="K1087" s="665">
        <v>1891.3600000000001</v>
      </c>
    </row>
    <row r="1088" spans="1:11" ht="14.4" customHeight="1" x14ac:dyDescent="0.3">
      <c r="A1088" s="660" t="s">
        <v>577</v>
      </c>
      <c r="B1088" s="661" t="s">
        <v>578</v>
      </c>
      <c r="C1088" s="662" t="s">
        <v>600</v>
      </c>
      <c r="D1088" s="663" t="s">
        <v>2378</v>
      </c>
      <c r="E1088" s="662" t="s">
        <v>6877</v>
      </c>
      <c r="F1088" s="663" t="s">
        <v>6878</v>
      </c>
      <c r="G1088" s="662" t="s">
        <v>5927</v>
      </c>
      <c r="H1088" s="662" t="s">
        <v>5928</v>
      </c>
      <c r="I1088" s="664">
        <v>13840.58</v>
      </c>
      <c r="J1088" s="664">
        <v>4</v>
      </c>
      <c r="K1088" s="665">
        <v>55362.32</v>
      </c>
    </row>
    <row r="1089" spans="1:11" ht="14.4" customHeight="1" x14ac:dyDescent="0.3">
      <c r="A1089" s="660" t="s">
        <v>577</v>
      </c>
      <c r="B1089" s="661" t="s">
        <v>578</v>
      </c>
      <c r="C1089" s="662" t="s">
        <v>600</v>
      </c>
      <c r="D1089" s="663" t="s">
        <v>2378</v>
      </c>
      <c r="E1089" s="662" t="s">
        <v>6877</v>
      </c>
      <c r="F1089" s="663" t="s">
        <v>6878</v>
      </c>
      <c r="G1089" s="662" t="s">
        <v>5929</v>
      </c>
      <c r="H1089" s="662" t="s">
        <v>5930</v>
      </c>
      <c r="I1089" s="664">
        <v>13840.579999999996</v>
      </c>
      <c r="J1089" s="664">
        <v>14</v>
      </c>
      <c r="K1089" s="665">
        <v>193768.11999999994</v>
      </c>
    </row>
    <row r="1090" spans="1:11" ht="14.4" customHeight="1" x14ac:dyDescent="0.3">
      <c r="A1090" s="660" t="s">
        <v>577</v>
      </c>
      <c r="B1090" s="661" t="s">
        <v>578</v>
      </c>
      <c r="C1090" s="662" t="s">
        <v>600</v>
      </c>
      <c r="D1090" s="663" t="s">
        <v>2378</v>
      </c>
      <c r="E1090" s="662" t="s">
        <v>6877</v>
      </c>
      <c r="F1090" s="663" t="s">
        <v>6878</v>
      </c>
      <c r="G1090" s="662" t="s">
        <v>5931</v>
      </c>
      <c r="H1090" s="662" t="s">
        <v>5932</v>
      </c>
      <c r="I1090" s="664">
        <v>13840.58</v>
      </c>
      <c r="J1090" s="664">
        <v>1</v>
      </c>
      <c r="K1090" s="665">
        <v>13840.58</v>
      </c>
    </row>
    <row r="1091" spans="1:11" ht="14.4" customHeight="1" x14ac:dyDescent="0.3">
      <c r="A1091" s="660" t="s">
        <v>577</v>
      </c>
      <c r="B1091" s="661" t="s">
        <v>578</v>
      </c>
      <c r="C1091" s="662" t="s">
        <v>600</v>
      </c>
      <c r="D1091" s="663" t="s">
        <v>2378</v>
      </c>
      <c r="E1091" s="662" t="s">
        <v>6877</v>
      </c>
      <c r="F1091" s="663" t="s">
        <v>6878</v>
      </c>
      <c r="G1091" s="662" t="s">
        <v>5933</v>
      </c>
      <c r="H1091" s="662" t="s">
        <v>5934</v>
      </c>
      <c r="I1091" s="664">
        <v>4848.0100000000011</v>
      </c>
      <c r="J1091" s="664">
        <v>14</v>
      </c>
      <c r="K1091" s="665">
        <v>67872.140000000014</v>
      </c>
    </row>
    <row r="1092" spans="1:11" ht="14.4" customHeight="1" x14ac:dyDescent="0.3">
      <c r="A1092" s="660" t="s">
        <v>577</v>
      </c>
      <c r="B1092" s="661" t="s">
        <v>578</v>
      </c>
      <c r="C1092" s="662" t="s">
        <v>600</v>
      </c>
      <c r="D1092" s="663" t="s">
        <v>2378</v>
      </c>
      <c r="E1092" s="662" t="s">
        <v>6877</v>
      </c>
      <c r="F1092" s="663" t="s">
        <v>6878</v>
      </c>
      <c r="G1092" s="662" t="s">
        <v>5935</v>
      </c>
      <c r="H1092" s="662" t="s">
        <v>5936</v>
      </c>
      <c r="I1092" s="664">
        <v>2611.7399999999998</v>
      </c>
      <c r="J1092" s="664">
        <v>6</v>
      </c>
      <c r="K1092" s="665">
        <v>15670.439999999999</v>
      </c>
    </row>
    <row r="1093" spans="1:11" ht="14.4" customHeight="1" x14ac:dyDescent="0.3">
      <c r="A1093" s="660" t="s">
        <v>577</v>
      </c>
      <c r="B1093" s="661" t="s">
        <v>578</v>
      </c>
      <c r="C1093" s="662" t="s">
        <v>600</v>
      </c>
      <c r="D1093" s="663" t="s">
        <v>2378</v>
      </c>
      <c r="E1093" s="662" t="s">
        <v>6877</v>
      </c>
      <c r="F1093" s="663" t="s">
        <v>6878</v>
      </c>
      <c r="G1093" s="662" t="s">
        <v>5937</v>
      </c>
      <c r="H1093" s="662" t="s">
        <v>5938</v>
      </c>
      <c r="I1093" s="664">
        <v>8500</v>
      </c>
      <c r="J1093" s="664">
        <v>1</v>
      </c>
      <c r="K1093" s="665">
        <v>8500</v>
      </c>
    </row>
    <row r="1094" spans="1:11" ht="14.4" customHeight="1" x14ac:dyDescent="0.3">
      <c r="A1094" s="660" t="s">
        <v>577</v>
      </c>
      <c r="B1094" s="661" t="s">
        <v>578</v>
      </c>
      <c r="C1094" s="662" t="s">
        <v>600</v>
      </c>
      <c r="D1094" s="663" t="s">
        <v>2378</v>
      </c>
      <c r="E1094" s="662" t="s">
        <v>6877</v>
      </c>
      <c r="F1094" s="663" t="s">
        <v>6878</v>
      </c>
      <c r="G1094" s="662" t="s">
        <v>5939</v>
      </c>
      <c r="H1094" s="662" t="s">
        <v>5940</v>
      </c>
      <c r="I1094" s="664">
        <v>7024.6</v>
      </c>
      <c r="J1094" s="664">
        <v>2</v>
      </c>
      <c r="K1094" s="665">
        <v>14049.2</v>
      </c>
    </row>
    <row r="1095" spans="1:11" ht="14.4" customHeight="1" x14ac:dyDescent="0.3">
      <c r="A1095" s="660" t="s">
        <v>577</v>
      </c>
      <c r="B1095" s="661" t="s">
        <v>578</v>
      </c>
      <c r="C1095" s="662" t="s">
        <v>600</v>
      </c>
      <c r="D1095" s="663" t="s">
        <v>2378</v>
      </c>
      <c r="E1095" s="662" t="s">
        <v>6877</v>
      </c>
      <c r="F1095" s="663" t="s">
        <v>6878</v>
      </c>
      <c r="G1095" s="662" t="s">
        <v>5941</v>
      </c>
      <c r="H1095" s="662" t="s">
        <v>5942</v>
      </c>
      <c r="I1095" s="664">
        <v>7024.6</v>
      </c>
      <c r="J1095" s="664">
        <v>4</v>
      </c>
      <c r="K1095" s="665">
        <v>28098.400000000001</v>
      </c>
    </row>
    <row r="1096" spans="1:11" ht="14.4" customHeight="1" x14ac:dyDescent="0.3">
      <c r="A1096" s="660" t="s">
        <v>577</v>
      </c>
      <c r="B1096" s="661" t="s">
        <v>578</v>
      </c>
      <c r="C1096" s="662" t="s">
        <v>600</v>
      </c>
      <c r="D1096" s="663" t="s">
        <v>2378</v>
      </c>
      <c r="E1096" s="662" t="s">
        <v>6877</v>
      </c>
      <c r="F1096" s="663" t="s">
        <v>6878</v>
      </c>
      <c r="G1096" s="662" t="s">
        <v>5943</v>
      </c>
      <c r="H1096" s="662" t="s">
        <v>5944</v>
      </c>
      <c r="I1096" s="664">
        <v>10173.89</v>
      </c>
      <c r="J1096" s="664">
        <v>3</v>
      </c>
      <c r="K1096" s="665">
        <v>30521.67</v>
      </c>
    </row>
    <row r="1097" spans="1:11" ht="14.4" customHeight="1" x14ac:dyDescent="0.3">
      <c r="A1097" s="660" t="s">
        <v>577</v>
      </c>
      <c r="B1097" s="661" t="s">
        <v>578</v>
      </c>
      <c r="C1097" s="662" t="s">
        <v>600</v>
      </c>
      <c r="D1097" s="663" t="s">
        <v>2378</v>
      </c>
      <c r="E1097" s="662" t="s">
        <v>6877</v>
      </c>
      <c r="F1097" s="663" t="s">
        <v>6878</v>
      </c>
      <c r="G1097" s="662" t="s">
        <v>5945</v>
      </c>
      <c r="H1097" s="662" t="s">
        <v>5946</v>
      </c>
      <c r="I1097" s="664">
        <v>31781.239999999994</v>
      </c>
      <c r="J1097" s="664">
        <v>48</v>
      </c>
      <c r="K1097" s="665">
        <v>1525499.5199999998</v>
      </c>
    </row>
    <row r="1098" spans="1:11" ht="14.4" customHeight="1" x14ac:dyDescent="0.3">
      <c r="A1098" s="660" t="s">
        <v>577</v>
      </c>
      <c r="B1098" s="661" t="s">
        <v>578</v>
      </c>
      <c r="C1098" s="662" t="s">
        <v>600</v>
      </c>
      <c r="D1098" s="663" t="s">
        <v>2378</v>
      </c>
      <c r="E1098" s="662" t="s">
        <v>6877</v>
      </c>
      <c r="F1098" s="663" t="s">
        <v>6878</v>
      </c>
      <c r="G1098" s="662" t="s">
        <v>5947</v>
      </c>
      <c r="H1098" s="662" t="s">
        <v>5948</v>
      </c>
      <c r="I1098" s="664">
        <v>28462.952962962958</v>
      </c>
      <c r="J1098" s="664">
        <v>27</v>
      </c>
      <c r="K1098" s="665">
        <v>768499.72999999986</v>
      </c>
    </row>
    <row r="1099" spans="1:11" ht="14.4" customHeight="1" x14ac:dyDescent="0.3">
      <c r="A1099" s="660" t="s">
        <v>577</v>
      </c>
      <c r="B1099" s="661" t="s">
        <v>578</v>
      </c>
      <c r="C1099" s="662" t="s">
        <v>600</v>
      </c>
      <c r="D1099" s="663" t="s">
        <v>2378</v>
      </c>
      <c r="E1099" s="662" t="s">
        <v>6877</v>
      </c>
      <c r="F1099" s="663" t="s">
        <v>6878</v>
      </c>
      <c r="G1099" s="662" t="s">
        <v>5949</v>
      </c>
      <c r="H1099" s="662" t="s">
        <v>5950</v>
      </c>
      <c r="I1099" s="664">
        <v>16663.090781249997</v>
      </c>
      <c r="J1099" s="664">
        <v>64</v>
      </c>
      <c r="K1099" s="665">
        <v>1066437.8099999998</v>
      </c>
    </row>
    <row r="1100" spans="1:11" ht="14.4" customHeight="1" x14ac:dyDescent="0.3">
      <c r="A1100" s="660" t="s">
        <v>577</v>
      </c>
      <c r="B1100" s="661" t="s">
        <v>578</v>
      </c>
      <c r="C1100" s="662" t="s">
        <v>600</v>
      </c>
      <c r="D1100" s="663" t="s">
        <v>2378</v>
      </c>
      <c r="E1100" s="662" t="s">
        <v>6877</v>
      </c>
      <c r="F1100" s="663" t="s">
        <v>6878</v>
      </c>
      <c r="G1100" s="662" t="s">
        <v>5951</v>
      </c>
      <c r="H1100" s="662" t="s">
        <v>5952</v>
      </c>
      <c r="I1100" s="664">
        <v>8825.6108333333377</v>
      </c>
      <c r="J1100" s="664">
        <v>24</v>
      </c>
      <c r="K1100" s="665">
        <v>211814.66000000009</v>
      </c>
    </row>
    <row r="1101" spans="1:11" ht="14.4" customHeight="1" x14ac:dyDescent="0.3">
      <c r="A1101" s="660" t="s">
        <v>577</v>
      </c>
      <c r="B1101" s="661" t="s">
        <v>578</v>
      </c>
      <c r="C1101" s="662" t="s">
        <v>600</v>
      </c>
      <c r="D1101" s="663" t="s">
        <v>2378</v>
      </c>
      <c r="E1101" s="662" t="s">
        <v>6877</v>
      </c>
      <c r="F1101" s="663" t="s">
        <v>6878</v>
      </c>
      <c r="G1101" s="662" t="s">
        <v>5953</v>
      </c>
      <c r="H1101" s="662" t="s">
        <v>5954</v>
      </c>
      <c r="I1101" s="664">
        <v>9013.39</v>
      </c>
      <c r="J1101" s="664">
        <v>8</v>
      </c>
      <c r="K1101" s="665">
        <v>72107.12</v>
      </c>
    </row>
    <row r="1102" spans="1:11" ht="14.4" customHeight="1" x14ac:dyDescent="0.3">
      <c r="A1102" s="660" t="s">
        <v>577</v>
      </c>
      <c r="B1102" s="661" t="s">
        <v>578</v>
      </c>
      <c r="C1102" s="662" t="s">
        <v>600</v>
      </c>
      <c r="D1102" s="663" t="s">
        <v>2378</v>
      </c>
      <c r="E1102" s="662" t="s">
        <v>6877</v>
      </c>
      <c r="F1102" s="663" t="s">
        <v>6878</v>
      </c>
      <c r="G1102" s="662" t="s">
        <v>5955</v>
      </c>
      <c r="H1102" s="662" t="s">
        <v>5956</v>
      </c>
      <c r="I1102" s="664">
        <v>9013.39</v>
      </c>
      <c r="J1102" s="664">
        <v>6</v>
      </c>
      <c r="K1102" s="665">
        <v>54080.34</v>
      </c>
    </row>
    <row r="1103" spans="1:11" ht="14.4" customHeight="1" x14ac:dyDescent="0.3">
      <c r="A1103" s="660" t="s">
        <v>577</v>
      </c>
      <c r="B1103" s="661" t="s">
        <v>578</v>
      </c>
      <c r="C1103" s="662" t="s">
        <v>600</v>
      </c>
      <c r="D1103" s="663" t="s">
        <v>2378</v>
      </c>
      <c r="E1103" s="662" t="s">
        <v>6877</v>
      </c>
      <c r="F1103" s="663" t="s">
        <v>6878</v>
      </c>
      <c r="G1103" s="662" t="s">
        <v>5957</v>
      </c>
      <c r="H1103" s="662" t="s">
        <v>5958</v>
      </c>
      <c r="I1103" s="664">
        <v>9013.39</v>
      </c>
      <c r="J1103" s="664">
        <v>10</v>
      </c>
      <c r="K1103" s="665">
        <v>90133.9</v>
      </c>
    </row>
    <row r="1104" spans="1:11" ht="14.4" customHeight="1" x14ac:dyDescent="0.3">
      <c r="A1104" s="660" t="s">
        <v>577</v>
      </c>
      <c r="B1104" s="661" t="s">
        <v>578</v>
      </c>
      <c r="C1104" s="662" t="s">
        <v>600</v>
      </c>
      <c r="D1104" s="663" t="s">
        <v>2378</v>
      </c>
      <c r="E1104" s="662" t="s">
        <v>6877</v>
      </c>
      <c r="F1104" s="663" t="s">
        <v>6878</v>
      </c>
      <c r="G1104" s="662" t="s">
        <v>5959</v>
      </c>
      <c r="H1104" s="662" t="s">
        <v>5960</v>
      </c>
      <c r="I1104" s="664">
        <v>10216.77</v>
      </c>
      <c r="J1104" s="664">
        <v>3</v>
      </c>
      <c r="K1104" s="665">
        <v>30650.31</v>
      </c>
    </row>
    <row r="1105" spans="1:11" ht="14.4" customHeight="1" x14ac:dyDescent="0.3">
      <c r="A1105" s="660" t="s">
        <v>577</v>
      </c>
      <c r="B1105" s="661" t="s">
        <v>578</v>
      </c>
      <c r="C1105" s="662" t="s">
        <v>600</v>
      </c>
      <c r="D1105" s="663" t="s">
        <v>2378</v>
      </c>
      <c r="E1105" s="662" t="s">
        <v>6877</v>
      </c>
      <c r="F1105" s="663" t="s">
        <v>6878</v>
      </c>
      <c r="G1105" s="662" t="s">
        <v>5961</v>
      </c>
      <c r="H1105" s="662" t="s">
        <v>5962</v>
      </c>
      <c r="I1105" s="664">
        <v>10216.77</v>
      </c>
      <c r="J1105" s="664">
        <v>1</v>
      </c>
      <c r="K1105" s="665">
        <v>10216.77</v>
      </c>
    </row>
    <row r="1106" spans="1:11" ht="14.4" customHeight="1" x14ac:dyDescent="0.3">
      <c r="A1106" s="660" t="s">
        <v>577</v>
      </c>
      <c r="B1106" s="661" t="s">
        <v>578</v>
      </c>
      <c r="C1106" s="662" t="s">
        <v>600</v>
      </c>
      <c r="D1106" s="663" t="s">
        <v>2378</v>
      </c>
      <c r="E1106" s="662" t="s">
        <v>6877</v>
      </c>
      <c r="F1106" s="663" t="s">
        <v>6878</v>
      </c>
      <c r="G1106" s="662" t="s">
        <v>5963</v>
      </c>
      <c r="H1106" s="662" t="s">
        <v>5964</v>
      </c>
      <c r="I1106" s="664">
        <v>5390</v>
      </c>
      <c r="J1106" s="664">
        <v>3</v>
      </c>
      <c r="K1106" s="665">
        <v>16170</v>
      </c>
    </row>
    <row r="1107" spans="1:11" ht="14.4" customHeight="1" x14ac:dyDescent="0.3">
      <c r="A1107" s="660" t="s">
        <v>577</v>
      </c>
      <c r="B1107" s="661" t="s">
        <v>578</v>
      </c>
      <c r="C1107" s="662" t="s">
        <v>600</v>
      </c>
      <c r="D1107" s="663" t="s">
        <v>2378</v>
      </c>
      <c r="E1107" s="662" t="s">
        <v>6877</v>
      </c>
      <c r="F1107" s="663" t="s">
        <v>6878</v>
      </c>
      <c r="G1107" s="662" t="s">
        <v>5965</v>
      </c>
      <c r="H1107" s="662" t="s">
        <v>5966</v>
      </c>
      <c r="I1107" s="664">
        <v>5957.6866666666674</v>
      </c>
      <c r="J1107" s="664">
        <v>6</v>
      </c>
      <c r="K1107" s="665">
        <v>35746.120000000003</v>
      </c>
    </row>
    <row r="1108" spans="1:11" ht="14.4" customHeight="1" x14ac:dyDescent="0.3">
      <c r="A1108" s="660" t="s">
        <v>577</v>
      </c>
      <c r="B1108" s="661" t="s">
        <v>578</v>
      </c>
      <c r="C1108" s="662" t="s">
        <v>600</v>
      </c>
      <c r="D1108" s="663" t="s">
        <v>2378</v>
      </c>
      <c r="E1108" s="662" t="s">
        <v>6877</v>
      </c>
      <c r="F1108" s="663" t="s">
        <v>6878</v>
      </c>
      <c r="G1108" s="662" t="s">
        <v>5967</v>
      </c>
      <c r="H1108" s="662" t="s">
        <v>5968</v>
      </c>
      <c r="I1108" s="664">
        <v>1876.85</v>
      </c>
      <c r="J1108" s="664">
        <v>4</v>
      </c>
      <c r="K1108" s="665">
        <v>7507.4</v>
      </c>
    </row>
    <row r="1109" spans="1:11" ht="14.4" customHeight="1" x14ac:dyDescent="0.3">
      <c r="A1109" s="660" t="s">
        <v>577</v>
      </c>
      <c r="B1109" s="661" t="s">
        <v>578</v>
      </c>
      <c r="C1109" s="662" t="s">
        <v>600</v>
      </c>
      <c r="D1109" s="663" t="s">
        <v>2378</v>
      </c>
      <c r="E1109" s="662" t="s">
        <v>6877</v>
      </c>
      <c r="F1109" s="663" t="s">
        <v>6878</v>
      </c>
      <c r="G1109" s="662" t="s">
        <v>5969</v>
      </c>
      <c r="H1109" s="662" t="s">
        <v>5970</v>
      </c>
      <c r="I1109" s="664">
        <v>5708.14</v>
      </c>
      <c r="J1109" s="664">
        <v>1</v>
      </c>
      <c r="K1109" s="665">
        <v>5708.14</v>
      </c>
    </row>
    <row r="1110" spans="1:11" ht="14.4" customHeight="1" x14ac:dyDescent="0.3">
      <c r="A1110" s="660" t="s">
        <v>577</v>
      </c>
      <c r="B1110" s="661" t="s">
        <v>578</v>
      </c>
      <c r="C1110" s="662" t="s">
        <v>600</v>
      </c>
      <c r="D1110" s="663" t="s">
        <v>2378</v>
      </c>
      <c r="E1110" s="662" t="s">
        <v>6877</v>
      </c>
      <c r="F1110" s="663" t="s">
        <v>6878</v>
      </c>
      <c r="G1110" s="662" t="s">
        <v>5971</v>
      </c>
      <c r="H1110" s="662" t="s">
        <v>5972</v>
      </c>
      <c r="I1110" s="664">
        <v>33999.99</v>
      </c>
      <c r="J1110" s="664">
        <v>1</v>
      </c>
      <c r="K1110" s="665">
        <v>33999.99</v>
      </c>
    </row>
    <row r="1111" spans="1:11" ht="14.4" customHeight="1" x14ac:dyDescent="0.3">
      <c r="A1111" s="660" t="s">
        <v>577</v>
      </c>
      <c r="B1111" s="661" t="s">
        <v>578</v>
      </c>
      <c r="C1111" s="662" t="s">
        <v>600</v>
      </c>
      <c r="D1111" s="663" t="s">
        <v>2378</v>
      </c>
      <c r="E1111" s="662" t="s">
        <v>6877</v>
      </c>
      <c r="F1111" s="663" t="s">
        <v>6878</v>
      </c>
      <c r="G1111" s="662" t="s">
        <v>5973</v>
      </c>
      <c r="H1111" s="662" t="s">
        <v>5974</v>
      </c>
      <c r="I1111" s="664">
        <v>4848.01</v>
      </c>
      <c r="J1111" s="664">
        <v>15</v>
      </c>
      <c r="K1111" s="665">
        <v>72720.150000000009</v>
      </c>
    </row>
    <row r="1112" spans="1:11" ht="14.4" customHeight="1" x14ac:dyDescent="0.3">
      <c r="A1112" s="660" t="s">
        <v>577</v>
      </c>
      <c r="B1112" s="661" t="s">
        <v>578</v>
      </c>
      <c r="C1112" s="662" t="s">
        <v>600</v>
      </c>
      <c r="D1112" s="663" t="s">
        <v>2378</v>
      </c>
      <c r="E1112" s="662" t="s">
        <v>6877</v>
      </c>
      <c r="F1112" s="663" t="s">
        <v>6878</v>
      </c>
      <c r="G1112" s="662" t="s">
        <v>5975</v>
      </c>
      <c r="H1112" s="662" t="s">
        <v>5976</v>
      </c>
      <c r="I1112" s="664">
        <v>2611.7399999999998</v>
      </c>
      <c r="J1112" s="664">
        <v>8</v>
      </c>
      <c r="K1112" s="665">
        <v>20893.919999999998</v>
      </c>
    </row>
    <row r="1113" spans="1:11" ht="14.4" customHeight="1" x14ac:dyDescent="0.3">
      <c r="A1113" s="660" t="s">
        <v>577</v>
      </c>
      <c r="B1113" s="661" t="s">
        <v>578</v>
      </c>
      <c r="C1113" s="662" t="s">
        <v>600</v>
      </c>
      <c r="D1113" s="663" t="s">
        <v>2378</v>
      </c>
      <c r="E1113" s="662" t="s">
        <v>6877</v>
      </c>
      <c r="F1113" s="663" t="s">
        <v>6878</v>
      </c>
      <c r="G1113" s="662" t="s">
        <v>5977</v>
      </c>
      <c r="H1113" s="662" t="s">
        <v>5978</v>
      </c>
      <c r="I1113" s="664">
        <v>2611.7399999999998</v>
      </c>
      <c r="J1113" s="664">
        <v>5</v>
      </c>
      <c r="K1113" s="665">
        <v>13058.699999999999</v>
      </c>
    </row>
    <row r="1114" spans="1:11" ht="14.4" customHeight="1" x14ac:dyDescent="0.3">
      <c r="A1114" s="660" t="s">
        <v>577</v>
      </c>
      <c r="B1114" s="661" t="s">
        <v>578</v>
      </c>
      <c r="C1114" s="662" t="s">
        <v>600</v>
      </c>
      <c r="D1114" s="663" t="s">
        <v>2378</v>
      </c>
      <c r="E1114" s="662" t="s">
        <v>6877</v>
      </c>
      <c r="F1114" s="663" t="s">
        <v>6878</v>
      </c>
      <c r="G1114" s="662" t="s">
        <v>5979</v>
      </c>
      <c r="H1114" s="662" t="s">
        <v>5980</v>
      </c>
      <c r="I1114" s="664">
        <v>3123</v>
      </c>
      <c r="J1114" s="664">
        <v>2</v>
      </c>
      <c r="K1114" s="665">
        <v>6246</v>
      </c>
    </row>
    <row r="1115" spans="1:11" ht="14.4" customHeight="1" x14ac:dyDescent="0.3">
      <c r="A1115" s="660" t="s">
        <v>577</v>
      </c>
      <c r="B1115" s="661" t="s">
        <v>578</v>
      </c>
      <c r="C1115" s="662" t="s">
        <v>600</v>
      </c>
      <c r="D1115" s="663" t="s">
        <v>2378</v>
      </c>
      <c r="E1115" s="662" t="s">
        <v>6877</v>
      </c>
      <c r="F1115" s="663" t="s">
        <v>6878</v>
      </c>
      <c r="G1115" s="662" t="s">
        <v>5981</v>
      </c>
      <c r="H1115" s="662" t="s">
        <v>5982</v>
      </c>
      <c r="I1115" s="664">
        <v>9430</v>
      </c>
      <c r="J1115" s="664">
        <v>2</v>
      </c>
      <c r="K1115" s="665">
        <v>18860</v>
      </c>
    </row>
    <row r="1116" spans="1:11" ht="14.4" customHeight="1" x14ac:dyDescent="0.3">
      <c r="A1116" s="660" t="s">
        <v>577</v>
      </c>
      <c r="B1116" s="661" t="s">
        <v>578</v>
      </c>
      <c r="C1116" s="662" t="s">
        <v>600</v>
      </c>
      <c r="D1116" s="663" t="s">
        <v>2378</v>
      </c>
      <c r="E1116" s="662" t="s">
        <v>6877</v>
      </c>
      <c r="F1116" s="663" t="s">
        <v>6878</v>
      </c>
      <c r="G1116" s="662" t="s">
        <v>5983</v>
      </c>
      <c r="H1116" s="662" t="s">
        <v>5984</v>
      </c>
      <c r="I1116" s="664">
        <v>5000</v>
      </c>
      <c r="J1116" s="664">
        <v>4</v>
      </c>
      <c r="K1116" s="665">
        <v>20000</v>
      </c>
    </row>
    <row r="1117" spans="1:11" ht="14.4" customHeight="1" x14ac:dyDescent="0.3">
      <c r="A1117" s="660" t="s">
        <v>577</v>
      </c>
      <c r="B1117" s="661" t="s">
        <v>578</v>
      </c>
      <c r="C1117" s="662" t="s">
        <v>600</v>
      </c>
      <c r="D1117" s="663" t="s">
        <v>2378</v>
      </c>
      <c r="E1117" s="662" t="s">
        <v>6877</v>
      </c>
      <c r="F1117" s="663" t="s">
        <v>6878</v>
      </c>
      <c r="G1117" s="662" t="s">
        <v>5985</v>
      </c>
      <c r="H1117" s="662" t="s">
        <v>5986</v>
      </c>
      <c r="I1117" s="664">
        <v>5692.5</v>
      </c>
      <c r="J1117" s="664">
        <v>1</v>
      </c>
      <c r="K1117" s="665">
        <v>5692.5</v>
      </c>
    </row>
    <row r="1118" spans="1:11" ht="14.4" customHeight="1" x14ac:dyDescent="0.3">
      <c r="A1118" s="660" t="s">
        <v>577</v>
      </c>
      <c r="B1118" s="661" t="s">
        <v>578</v>
      </c>
      <c r="C1118" s="662" t="s">
        <v>600</v>
      </c>
      <c r="D1118" s="663" t="s">
        <v>2378</v>
      </c>
      <c r="E1118" s="662" t="s">
        <v>6877</v>
      </c>
      <c r="F1118" s="663" t="s">
        <v>6878</v>
      </c>
      <c r="G1118" s="662" t="s">
        <v>5987</v>
      </c>
      <c r="H1118" s="662" t="s">
        <v>5988</v>
      </c>
      <c r="I1118" s="664">
        <v>12649.416666666666</v>
      </c>
      <c r="J1118" s="664">
        <v>3</v>
      </c>
      <c r="K1118" s="665">
        <v>37948.25</v>
      </c>
    </row>
    <row r="1119" spans="1:11" ht="14.4" customHeight="1" x14ac:dyDescent="0.3">
      <c r="A1119" s="660" t="s">
        <v>577</v>
      </c>
      <c r="B1119" s="661" t="s">
        <v>578</v>
      </c>
      <c r="C1119" s="662" t="s">
        <v>600</v>
      </c>
      <c r="D1119" s="663" t="s">
        <v>2378</v>
      </c>
      <c r="E1119" s="662" t="s">
        <v>6877</v>
      </c>
      <c r="F1119" s="663" t="s">
        <v>6878</v>
      </c>
      <c r="G1119" s="662" t="s">
        <v>5989</v>
      </c>
      <c r="H1119" s="662" t="s">
        <v>5990</v>
      </c>
      <c r="I1119" s="664">
        <v>9430</v>
      </c>
      <c r="J1119" s="664">
        <v>6</v>
      </c>
      <c r="K1119" s="665">
        <v>56580</v>
      </c>
    </row>
    <row r="1120" spans="1:11" ht="14.4" customHeight="1" x14ac:dyDescent="0.3">
      <c r="A1120" s="660" t="s">
        <v>577</v>
      </c>
      <c r="B1120" s="661" t="s">
        <v>578</v>
      </c>
      <c r="C1120" s="662" t="s">
        <v>600</v>
      </c>
      <c r="D1120" s="663" t="s">
        <v>2378</v>
      </c>
      <c r="E1120" s="662" t="s">
        <v>6877</v>
      </c>
      <c r="F1120" s="663" t="s">
        <v>6878</v>
      </c>
      <c r="G1120" s="662" t="s">
        <v>5991</v>
      </c>
      <c r="H1120" s="662" t="s">
        <v>5992</v>
      </c>
      <c r="I1120" s="664">
        <v>5692.5</v>
      </c>
      <c r="J1120" s="664">
        <v>1</v>
      </c>
      <c r="K1120" s="665">
        <v>5692.5</v>
      </c>
    </row>
    <row r="1121" spans="1:11" ht="14.4" customHeight="1" x14ac:dyDescent="0.3">
      <c r="A1121" s="660" t="s">
        <v>577</v>
      </c>
      <c r="B1121" s="661" t="s">
        <v>578</v>
      </c>
      <c r="C1121" s="662" t="s">
        <v>600</v>
      </c>
      <c r="D1121" s="663" t="s">
        <v>2378</v>
      </c>
      <c r="E1121" s="662" t="s">
        <v>6877</v>
      </c>
      <c r="F1121" s="663" t="s">
        <v>6878</v>
      </c>
      <c r="G1121" s="662" t="s">
        <v>5993</v>
      </c>
      <c r="H1121" s="662" t="s">
        <v>5994</v>
      </c>
      <c r="I1121" s="664">
        <v>19999.650000000001</v>
      </c>
      <c r="J1121" s="664">
        <v>1</v>
      </c>
      <c r="K1121" s="665">
        <v>19999.650000000001</v>
      </c>
    </row>
    <row r="1122" spans="1:11" ht="14.4" customHeight="1" x14ac:dyDescent="0.3">
      <c r="A1122" s="660" t="s">
        <v>577</v>
      </c>
      <c r="B1122" s="661" t="s">
        <v>578</v>
      </c>
      <c r="C1122" s="662" t="s">
        <v>600</v>
      </c>
      <c r="D1122" s="663" t="s">
        <v>2378</v>
      </c>
      <c r="E1122" s="662" t="s">
        <v>6877</v>
      </c>
      <c r="F1122" s="663" t="s">
        <v>6878</v>
      </c>
      <c r="G1122" s="662" t="s">
        <v>5995</v>
      </c>
      <c r="H1122" s="662" t="s">
        <v>5996</v>
      </c>
      <c r="I1122" s="664">
        <v>980.95</v>
      </c>
      <c r="J1122" s="664">
        <v>5</v>
      </c>
      <c r="K1122" s="665">
        <v>4904.75</v>
      </c>
    </row>
    <row r="1123" spans="1:11" ht="14.4" customHeight="1" x14ac:dyDescent="0.3">
      <c r="A1123" s="660" t="s">
        <v>577</v>
      </c>
      <c r="B1123" s="661" t="s">
        <v>578</v>
      </c>
      <c r="C1123" s="662" t="s">
        <v>600</v>
      </c>
      <c r="D1123" s="663" t="s">
        <v>2378</v>
      </c>
      <c r="E1123" s="662" t="s">
        <v>6877</v>
      </c>
      <c r="F1123" s="663" t="s">
        <v>6878</v>
      </c>
      <c r="G1123" s="662" t="s">
        <v>5997</v>
      </c>
      <c r="H1123" s="662" t="s">
        <v>5998</v>
      </c>
      <c r="I1123" s="664">
        <v>29747.049999999996</v>
      </c>
      <c r="J1123" s="664">
        <v>7</v>
      </c>
      <c r="K1123" s="665">
        <v>208229.34999999998</v>
      </c>
    </row>
    <row r="1124" spans="1:11" ht="14.4" customHeight="1" x14ac:dyDescent="0.3">
      <c r="A1124" s="660" t="s">
        <v>577</v>
      </c>
      <c r="B1124" s="661" t="s">
        <v>578</v>
      </c>
      <c r="C1124" s="662" t="s">
        <v>600</v>
      </c>
      <c r="D1124" s="663" t="s">
        <v>2378</v>
      </c>
      <c r="E1124" s="662" t="s">
        <v>6877</v>
      </c>
      <c r="F1124" s="663" t="s">
        <v>6878</v>
      </c>
      <c r="G1124" s="662" t="s">
        <v>5999</v>
      </c>
      <c r="H1124" s="662" t="s">
        <v>6000</v>
      </c>
      <c r="I1124" s="664">
        <v>13018</v>
      </c>
      <c r="J1124" s="664">
        <v>3</v>
      </c>
      <c r="K1124" s="665">
        <v>39054</v>
      </c>
    </row>
    <row r="1125" spans="1:11" ht="14.4" customHeight="1" x14ac:dyDescent="0.3">
      <c r="A1125" s="660" t="s">
        <v>577</v>
      </c>
      <c r="B1125" s="661" t="s">
        <v>578</v>
      </c>
      <c r="C1125" s="662" t="s">
        <v>600</v>
      </c>
      <c r="D1125" s="663" t="s">
        <v>2378</v>
      </c>
      <c r="E1125" s="662" t="s">
        <v>6877</v>
      </c>
      <c r="F1125" s="663" t="s">
        <v>6878</v>
      </c>
      <c r="G1125" s="662" t="s">
        <v>6001</v>
      </c>
      <c r="H1125" s="662" t="s">
        <v>6002</v>
      </c>
      <c r="I1125" s="664">
        <v>23660.3</v>
      </c>
      <c r="J1125" s="664">
        <v>2</v>
      </c>
      <c r="K1125" s="665">
        <v>47320.6</v>
      </c>
    </row>
    <row r="1126" spans="1:11" ht="14.4" customHeight="1" x14ac:dyDescent="0.3">
      <c r="A1126" s="660" t="s">
        <v>577</v>
      </c>
      <c r="B1126" s="661" t="s">
        <v>578</v>
      </c>
      <c r="C1126" s="662" t="s">
        <v>600</v>
      </c>
      <c r="D1126" s="663" t="s">
        <v>2378</v>
      </c>
      <c r="E1126" s="662" t="s">
        <v>6877</v>
      </c>
      <c r="F1126" s="663" t="s">
        <v>6878</v>
      </c>
      <c r="G1126" s="662" t="s">
        <v>6003</v>
      </c>
      <c r="H1126" s="662" t="s">
        <v>6004</v>
      </c>
      <c r="I1126" s="664">
        <v>14093.25</v>
      </c>
      <c r="J1126" s="664">
        <v>2</v>
      </c>
      <c r="K1126" s="665">
        <v>28186.5</v>
      </c>
    </row>
    <row r="1127" spans="1:11" ht="14.4" customHeight="1" x14ac:dyDescent="0.3">
      <c r="A1127" s="660" t="s">
        <v>577</v>
      </c>
      <c r="B1127" s="661" t="s">
        <v>578</v>
      </c>
      <c r="C1127" s="662" t="s">
        <v>600</v>
      </c>
      <c r="D1127" s="663" t="s">
        <v>2378</v>
      </c>
      <c r="E1127" s="662" t="s">
        <v>6877</v>
      </c>
      <c r="F1127" s="663" t="s">
        <v>6878</v>
      </c>
      <c r="G1127" s="662" t="s">
        <v>6005</v>
      </c>
      <c r="H1127" s="662" t="s">
        <v>6006</v>
      </c>
      <c r="I1127" s="664">
        <v>10216.77</v>
      </c>
      <c r="J1127" s="664">
        <v>4</v>
      </c>
      <c r="K1127" s="665">
        <v>40867.08</v>
      </c>
    </row>
    <row r="1128" spans="1:11" ht="14.4" customHeight="1" x14ac:dyDescent="0.3">
      <c r="A1128" s="660" t="s">
        <v>577</v>
      </c>
      <c r="B1128" s="661" t="s">
        <v>578</v>
      </c>
      <c r="C1128" s="662" t="s">
        <v>600</v>
      </c>
      <c r="D1128" s="663" t="s">
        <v>2378</v>
      </c>
      <c r="E1128" s="662" t="s">
        <v>6877</v>
      </c>
      <c r="F1128" s="663" t="s">
        <v>6878</v>
      </c>
      <c r="G1128" s="662" t="s">
        <v>6007</v>
      </c>
      <c r="H1128" s="662" t="s">
        <v>6008</v>
      </c>
      <c r="I1128" s="664">
        <v>10216.770000000002</v>
      </c>
      <c r="J1128" s="664">
        <v>6</v>
      </c>
      <c r="K1128" s="665">
        <v>61300.62000000001</v>
      </c>
    </row>
    <row r="1129" spans="1:11" ht="14.4" customHeight="1" x14ac:dyDescent="0.3">
      <c r="A1129" s="660" t="s">
        <v>577</v>
      </c>
      <c r="B1129" s="661" t="s">
        <v>578</v>
      </c>
      <c r="C1129" s="662" t="s">
        <v>600</v>
      </c>
      <c r="D1129" s="663" t="s">
        <v>2378</v>
      </c>
      <c r="E1129" s="662" t="s">
        <v>6877</v>
      </c>
      <c r="F1129" s="663" t="s">
        <v>6878</v>
      </c>
      <c r="G1129" s="662" t="s">
        <v>6009</v>
      </c>
      <c r="H1129" s="662" t="s">
        <v>6010</v>
      </c>
      <c r="I1129" s="664">
        <v>6840</v>
      </c>
      <c r="J1129" s="664">
        <v>4</v>
      </c>
      <c r="K1129" s="665">
        <v>27360</v>
      </c>
    </row>
    <row r="1130" spans="1:11" ht="14.4" customHeight="1" x14ac:dyDescent="0.3">
      <c r="A1130" s="660" t="s">
        <v>577</v>
      </c>
      <c r="B1130" s="661" t="s">
        <v>578</v>
      </c>
      <c r="C1130" s="662" t="s">
        <v>600</v>
      </c>
      <c r="D1130" s="663" t="s">
        <v>2378</v>
      </c>
      <c r="E1130" s="662" t="s">
        <v>6877</v>
      </c>
      <c r="F1130" s="663" t="s">
        <v>6878</v>
      </c>
      <c r="G1130" s="662" t="s">
        <v>6011</v>
      </c>
      <c r="H1130" s="662" t="s">
        <v>6012</v>
      </c>
      <c r="I1130" s="664">
        <v>6840</v>
      </c>
      <c r="J1130" s="664">
        <v>9</v>
      </c>
      <c r="K1130" s="665">
        <v>61560</v>
      </c>
    </row>
    <row r="1131" spans="1:11" ht="14.4" customHeight="1" x14ac:dyDescent="0.3">
      <c r="A1131" s="660" t="s">
        <v>577</v>
      </c>
      <c r="B1131" s="661" t="s">
        <v>578</v>
      </c>
      <c r="C1131" s="662" t="s">
        <v>600</v>
      </c>
      <c r="D1131" s="663" t="s">
        <v>2378</v>
      </c>
      <c r="E1131" s="662" t="s">
        <v>6877</v>
      </c>
      <c r="F1131" s="663" t="s">
        <v>6878</v>
      </c>
      <c r="G1131" s="662" t="s">
        <v>6013</v>
      </c>
      <c r="H1131" s="662" t="s">
        <v>6014</v>
      </c>
      <c r="I1131" s="664">
        <v>6840</v>
      </c>
      <c r="J1131" s="664">
        <v>7</v>
      </c>
      <c r="K1131" s="665">
        <v>47880</v>
      </c>
    </row>
    <row r="1132" spans="1:11" ht="14.4" customHeight="1" x14ac:dyDescent="0.3">
      <c r="A1132" s="660" t="s">
        <v>577</v>
      </c>
      <c r="B1132" s="661" t="s">
        <v>578</v>
      </c>
      <c r="C1132" s="662" t="s">
        <v>600</v>
      </c>
      <c r="D1132" s="663" t="s">
        <v>2378</v>
      </c>
      <c r="E1132" s="662" t="s">
        <v>6877</v>
      </c>
      <c r="F1132" s="663" t="s">
        <v>6878</v>
      </c>
      <c r="G1132" s="662" t="s">
        <v>6015</v>
      </c>
      <c r="H1132" s="662" t="s">
        <v>6016</v>
      </c>
      <c r="I1132" s="664">
        <v>10216.770000000002</v>
      </c>
      <c r="J1132" s="664">
        <v>12</v>
      </c>
      <c r="K1132" s="665">
        <v>122601.24000000003</v>
      </c>
    </row>
    <row r="1133" spans="1:11" ht="14.4" customHeight="1" x14ac:dyDescent="0.3">
      <c r="A1133" s="660" t="s">
        <v>577</v>
      </c>
      <c r="B1133" s="661" t="s">
        <v>578</v>
      </c>
      <c r="C1133" s="662" t="s">
        <v>600</v>
      </c>
      <c r="D1133" s="663" t="s">
        <v>2378</v>
      </c>
      <c r="E1133" s="662" t="s">
        <v>6877</v>
      </c>
      <c r="F1133" s="663" t="s">
        <v>6878</v>
      </c>
      <c r="G1133" s="662" t="s">
        <v>6017</v>
      </c>
      <c r="H1133" s="662" t="s">
        <v>6018</v>
      </c>
      <c r="I1133" s="664">
        <v>10216.77</v>
      </c>
      <c r="J1133" s="664">
        <v>4</v>
      </c>
      <c r="K1133" s="665">
        <v>40867.08</v>
      </c>
    </row>
    <row r="1134" spans="1:11" ht="14.4" customHeight="1" x14ac:dyDescent="0.3">
      <c r="A1134" s="660" t="s">
        <v>577</v>
      </c>
      <c r="B1134" s="661" t="s">
        <v>578</v>
      </c>
      <c r="C1134" s="662" t="s">
        <v>600</v>
      </c>
      <c r="D1134" s="663" t="s">
        <v>2378</v>
      </c>
      <c r="E1134" s="662" t="s">
        <v>6877</v>
      </c>
      <c r="F1134" s="663" t="s">
        <v>6878</v>
      </c>
      <c r="G1134" s="662" t="s">
        <v>6019</v>
      </c>
      <c r="H1134" s="662" t="s">
        <v>6020</v>
      </c>
      <c r="I1134" s="664">
        <v>4848.01</v>
      </c>
      <c r="J1134" s="664">
        <v>4</v>
      </c>
      <c r="K1134" s="665">
        <v>19392.04</v>
      </c>
    </row>
    <row r="1135" spans="1:11" ht="14.4" customHeight="1" x14ac:dyDescent="0.3">
      <c r="A1135" s="660" t="s">
        <v>577</v>
      </c>
      <c r="B1135" s="661" t="s">
        <v>578</v>
      </c>
      <c r="C1135" s="662" t="s">
        <v>600</v>
      </c>
      <c r="D1135" s="663" t="s">
        <v>2378</v>
      </c>
      <c r="E1135" s="662" t="s">
        <v>6877</v>
      </c>
      <c r="F1135" s="663" t="s">
        <v>6878</v>
      </c>
      <c r="G1135" s="662" t="s">
        <v>6021</v>
      </c>
      <c r="H1135" s="662" t="s">
        <v>6022</v>
      </c>
      <c r="I1135" s="664">
        <v>10997.89</v>
      </c>
      <c r="J1135" s="664">
        <v>4</v>
      </c>
      <c r="K1135" s="665">
        <v>43991.56</v>
      </c>
    </row>
    <row r="1136" spans="1:11" ht="14.4" customHeight="1" x14ac:dyDescent="0.3">
      <c r="A1136" s="660" t="s">
        <v>577</v>
      </c>
      <c r="B1136" s="661" t="s">
        <v>578</v>
      </c>
      <c r="C1136" s="662" t="s">
        <v>600</v>
      </c>
      <c r="D1136" s="663" t="s">
        <v>2378</v>
      </c>
      <c r="E1136" s="662" t="s">
        <v>6877</v>
      </c>
      <c r="F1136" s="663" t="s">
        <v>6878</v>
      </c>
      <c r="G1136" s="662" t="s">
        <v>6023</v>
      </c>
      <c r="H1136" s="662" t="s">
        <v>6024</v>
      </c>
      <c r="I1136" s="664">
        <v>10997.89</v>
      </c>
      <c r="J1136" s="664">
        <v>7</v>
      </c>
      <c r="K1136" s="665">
        <v>76985.23</v>
      </c>
    </row>
    <row r="1137" spans="1:11" ht="14.4" customHeight="1" x14ac:dyDescent="0.3">
      <c r="A1137" s="660" t="s">
        <v>577</v>
      </c>
      <c r="B1137" s="661" t="s">
        <v>578</v>
      </c>
      <c r="C1137" s="662" t="s">
        <v>600</v>
      </c>
      <c r="D1137" s="663" t="s">
        <v>2378</v>
      </c>
      <c r="E1137" s="662" t="s">
        <v>6877</v>
      </c>
      <c r="F1137" s="663" t="s">
        <v>6878</v>
      </c>
      <c r="G1137" s="662" t="s">
        <v>6025</v>
      </c>
      <c r="H1137" s="662" t="s">
        <v>6026</v>
      </c>
      <c r="I1137" s="664">
        <v>13090.45</v>
      </c>
      <c r="J1137" s="664">
        <v>2</v>
      </c>
      <c r="K1137" s="665">
        <v>26180.9</v>
      </c>
    </row>
    <row r="1138" spans="1:11" ht="14.4" customHeight="1" x14ac:dyDescent="0.3">
      <c r="A1138" s="660" t="s">
        <v>577</v>
      </c>
      <c r="B1138" s="661" t="s">
        <v>578</v>
      </c>
      <c r="C1138" s="662" t="s">
        <v>600</v>
      </c>
      <c r="D1138" s="663" t="s">
        <v>2378</v>
      </c>
      <c r="E1138" s="662" t="s">
        <v>6877</v>
      </c>
      <c r="F1138" s="663" t="s">
        <v>6878</v>
      </c>
      <c r="G1138" s="662" t="s">
        <v>6027</v>
      </c>
      <c r="H1138" s="662" t="s">
        <v>6028</v>
      </c>
      <c r="I1138" s="664">
        <v>53474.71</v>
      </c>
      <c r="J1138" s="664">
        <v>3</v>
      </c>
      <c r="K1138" s="665">
        <v>160424.13</v>
      </c>
    </row>
    <row r="1139" spans="1:11" ht="14.4" customHeight="1" x14ac:dyDescent="0.3">
      <c r="A1139" s="660" t="s">
        <v>577</v>
      </c>
      <c r="B1139" s="661" t="s">
        <v>578</v>
      </c>
      <c r="C1139" s="662" t="s">
        <v>600</v>
      </c>
      <c r="D1139" s="663" t="s">
        <v>2378</v>
      </c>
      <c r="E1139" s="662" t="s">
        <v>6877</v>
      </c>
      <c r="F1139" s="663" t="s">
        <v>6878</v>
      </c>
      <c r="G1139" s="662" t="s">
        <v>6029</v>
      </c>
      <c r="H1139" s="662" t="s">
        <v>6030</v>
      </c>
      <c r="I1139" s="664">
        <v>9200</v>
      </c>
      <c r="J1139" s="664">
        <v>1</v>
      </c>
      <c r="K1139" s="665">
        <v>9200</v>
      </c>
    </row>
    <row r="1140" spans="1:11" ht="14.4" customHeight="1" x14ac:dyDescent="0.3">
      <c r="A1140" s="660" t="s">
        <v>577</v>
      </c>
      <c r="B1140" s="661" t="s">
        <v>578</v>
      </c>
      <c r="C1140" s="662" t="s">
        <v>600</v>
      </c>
      <c r="D1140" s="663" t="s">
        <v>2378</v>
      </c>
      <c r="E1140" s="662" t="s">
        <v>6877</v>
      </c>
      <c r="F1140" s="663" t="s">
        <v>6878</v>
      </c>
      <c r="G1140" s="662" t="s">
        <v>6031</v>
      </c>
      <c r="H1140" s="662" t="s">
        <v>6032</v>
      </c>
      <c r="I1140" s="664">
        <v>9487.5</v>
      </c>
      <c r="J1140" s="664">
        <v>2</v>
      </c>
      <c r="K1140" s="665">
        <v>18975</v>
      </c>
    </row>
    <row r="1141" spans="1:11" ht="14.4" customHeight="1" x14ac:dyDescent="0.3">
      <c r="A1141" s="660" t="s">
        <v>577</v>
      </c>
      <c r="B1141" s="661" t="s">
        <v>578</v>
      </c>
      <c r="C1141" s="662" t="s">
        <v>600</v>
      </c>
      <c r="D1141" s="663" t="s">
        <v>2378</v>
      </c>
      <c r="E1141" s="662" t="s">
        <v>6877</v>
      </c>
      <c r="F1141" s="663" t="s">
        <v>6878</v>
      </c>
      <c r="G1141" s="662" t="s">
        <v>6033</v>
      </c>
      <c r="H1141" s="662" t="s">
        <v>6034</v>
      </c>
      <c r="I1141" s="664">
        <v>15065</v>
      </c>
      <c r="J1141" s="664">
        <v>1</v>
      </c>
      <c r="K1141" s="665">
        <v>15065</v>
      </c>
    </row>
    <row r="1142" spans="1:11" ht="14.4" customHeight="1" x14ac:dyDescent="0.3">
      <c r="A1142" s="660" t="s">
        <v>577</v>
      </c>
      <c r="B1142" s="661" t="s">
        <v>578</v>
      </c>
      <c r="C1142" s="662" t="s">
        <v>600</v>
      </c>
      <c r="D1142" s="663" t="s">
        <v>2378</v>
      </c>
      <c r="E1142" s="662" t="s">
        <v>6877</v>
      </c>
      <c r="F1142" s="663" t="s">
        <v>6878</v>
      </c>
      <c r="G1142" s="662" t="s">
        <v>6035</v>
      </c>
      <c r="H1142" s="662" t="s">
        <v>6036</v>
      </c>
      <c r="I1142" s="664">
        <v>28702.899999999998</v>
      </c>
      <c r="J1142" s="664">
        <v>3</v>
      </c>
      <c r="K1142" s="665">
        <v>86108.7</v>
      </c>
    </row>
    <row r="1143" spans="1:11" ht="14.4" customHeight="1" x14ac:dyDescent="0.3">
      <c r="A1143" s="660" t="s">
        <v>577</v>
      </c>
      <c r="B1143" s="661" t="s">
        <v>578</v>
      </c>
      <c r="C1143" s="662" t="s">
        <v>600</v>
      </c>
      <c r="D1143" s="663" t="s">
        <v>2378</v>
      </c>
      <c r="E1143" s="662" t="s">
        <v>6877</v>
      </c>
      <c r="F1143" s="663" t="s">
        <v>6878</v>
      </c>
      <c r="G1143" s="662" t="s">
        <v>6037</v>
      </c>
      <c r="H1143" s="662" t="s">
        <v>6038</v>
      </c>
      <c r="I1143" s="664">
        <v>13090.45</v>
      </c>
      <c r="J1143" s="664">
        <v>1</v>
      </c>
      <c r="K1143" s="665">
        <v>13090.45</v>
      </c>
    </row>
    <row r="1144" spans="1:11" ht="14.4" customHeight="1" x14ac:dyDescent="0.3">
      <c r="A1144" s="660" t="s">
        <v>577</v>
      </c>
      <c r="B1144" s="661" t="s">
        <v>578</v>
      </c>
      <c r="C1144" s="662" t="s">
        <v>600</v>
      </c>
      <c r="D1144" s="663" t="s">
        <v>2378</v>
      </c>
      <c r="E1144" s="662" t="s">
        <v>6877</v>
      </c>
      <c r="F1144" s="663" t="s">
        <v>6878</v>
      </c>
      <c r="G1144" s="662" t="s">
        <v>6039</v>
      </c>
      <c r="H1144" s="662" t="s">
        <v>6040</v>
      </c>
      <c r="I1144" s="664">
        <v>9200</v>
      </c>
      <c r="J1144" s="664">
        <v>1</v>
      </c>
      <c r="K1144" s="665">
        <v>9200</v>
      </c>
    </row>
    <row r="1145" spans="1:11" ht="14.4" customHeight="1" x14ac:dyDescent="0.3">
      <c r="A1145" s="660" t="s">
        <v>577</v>
      </c>
      <c r="B1145" s="661" t="s">
        <v>578</v>
      </c>
      <c r="C1145" s="662" t="s">
        <v>600</v>
      </c>
      <c r="D1145" s="663" t="s">
        <v>2378</v>
      </c>
      <c r="E1145" s="662" t="s">
        <v>6877</v>
      </c>
      <c r="F1145" s="663" t="s">
        <v>6878</v>
      </c>
      <c r="G1145" s="662" t="s">
        <v>6041</v>
      </c>
      <c r="H1145" s="662" t="s">
        <v>6042</v>
      </c>
      <c r="I1145" s="664">
        <v>13200</v>
      </c>
      <c r="J1145" s="664">
        <v>3</v>
      </c>
      <c r="K1145" s="665">
        <v>39600</v>
      </c>
    </row>
    <row r="1146" spans="1:11" ht="14.4" customHeight="1" x14ac:dyDescent="0.3">
      <c r="A1146" s="660" t="s">
        <v>577</v>
      </c>
      <c r="B1146" s="661" t="s">
        <v>578</v>
      </c>
      <c r="C1146" s="662" t="s">
        <v>600</v>
      </c>
      <c r="D1146" s="663" t="s">
        <v>2378</v>
      </c>
      <c r="E1146" s="662" t="s">
        <v>6877</v>
      </c>
      <c r="F1146" s="663" t="s">
        <v>6878</v>
      </c>
      <c r="G1146" s="662" t="s">
        <v>6043</v>
      </c>
      <c r="H1146" s="662" t="s">
        <v>6044</v>
      </c>
      <c r="I1146" s="664">
        <v>10344.24</v>
      </c>
      <c r="J1146" s="664">
        <v>4</v>
      </c>
      <c r="K1146" s="665">
        <v>41376.959999999999</v>
      </c>
    </row>
    <row r="1147" spans="1:11" ht="14.4" customHeight="1" x14ac:dyDescent="0.3">
      <c r="A1147" s="660" t="s">
        <v>577</v>
      </c>
      <c r="B1147" s="661" t="s">
        <v>578</v>
      </c>
      <c r="C1147" s="662" t="s">
        <v>600</v>
      </c>
      <c r="D1147" s="663" t="s">
        <v>2378</v>
      </c>
      <c r="E1147" s="662" t="s">
        <v>6877</v>
      </c>
      <c r="F1147" s="663" t="s">
        <v>6878</v>
      </c>
      <c r="G1147" s="662" t="s">
        <v>6045</v>
      </c>
      <c r="H1147" s="662" t="s">
        <v>6046</v>
      </c>
      <c r="I1147" s="664">
        <v>1323.54</v>
      </c>
      <c r="J1147" s="664">
        <v>11</v>
      </c>
      <c r="K1147" s="665">
        <v>14558.91</v>
      </c>
    </row>
    <row r="1148" spans="1:11" ht="14.4" customHeight="1" x14ac:dyDescent="0.3">
      <c r="A1148" s="660" t="s">
        <v>577</v>
      </c>
      <c r="B1148" s="661" t="s">
        <v>578</v>
      </c>
      <c r="C1148" s="662" t="s">
        <v>600</v>
      </c>
      <c r="D1148" s="663" t="s">
        <v>2378</v>
      </c>
      <c r="E1148" s="662" t="s">
        <v>6877</v>
      </c>
      <c r="F1148" s="663" t="s">
        <v>6878</v>
      </c>
      <c r="G1148" s="662" t="s">
        <v>6047</v>
      </c>
      <c r="H1148" s="662" t="s">
        <v>6048</v>
      </c>
      <c r="I1148" s="664">
        <v>7024.6</v>
      </c>
      <c r="J1148" s="664">
        <v>2</v>
      </c>
      <c r="K1148" s="665">
        <v>14049.2</v>
      </c>
    </row>
    <row r="1149" spans="1:11" ht="14.4" customHeight="1" x14ac:dyDescent="0.3">
      <c r="A1149" s="660" t="s">
        <v>577</v>
      </c>
      <c r="B1149" s="661" t="s">
        <v>578</v>
      </c>
      <c r="C1149" s="662" t="s">
        <v>600</v>
      </c>
      <c r="D1149" s="663" t="s">
        <v>2378</v>
      </c>
      <c r="E1149" s="662" t="s">
        <v>6877</v>
      </c>
      <c r="F1149" s="663" t="s">
        <v>6878</v>
      </c>
      <c r="G1149" s="662" t="s">
        <v>6049</v>
      </c>
      <c r="H1149" s="662" t="s">
        <v>6050</v>
      </c>
      <c r="I1149" s="664">
        <v>29687.489999999994</v>
      </c>
      <c r="J1149" s="664">
        <v>8</v>
      </c>
      <c r="K1149" s="665">
        <v>237499.91999999995</v>
      </c>
    </row>
    <row r="1150" spans="1:11" ht="14.4" customHeight="1" x14ac:dyDescent="0.3">
      <c r="A1150" s="660" t="s">
        <v>577</v>
      </c>
      <c r="B1150" s="661" t="s">
        <v>578</v>
      </c>
      <c r="C1150" s="662" t="s">
        <v>600</v>
      </c>
      <c r="D1150" s="663" t="s">
        <v>2378</v>
      </c>
      <c r="E1150" s="662" t="s">
        <v>6877</v>
      </c>
      <c r="F1150" s="663" t="s">
        <v>6878</v>
      </c>
      <c r="G1150" s="662" t="s">
        <v>6051</v>
      </c>
      <c r="H1150" s="662" t="s">
        <v>6052</v>
      </c>
      <c r="I1150" s="664">
        <v>9771.5499999999993</v>
      </c>
      <c r="J1150" s="664">
        <v>3</v>
      </c>
      <c r="K1150" s="665">
        <v>29314.649999999998</v>
      </c>
    </row>
    <row r="1151" spans="1:11" ht="14.4" customHeight="1" x14ac:dyDescent="0.3">
      <c r="A1151" s="660" t="s">
        <v>577</v>
      </c>
      <c r="B1151" s="661" t="s">
        <v>578</v>
      </c>
      <c r="C1151" s="662" t="s">
        <v>600</v>
      </c>
      <c r="D1151" s="663" t="s">
        <v>2378</v>
      </c>
      <c r="E1151" s="662" t="s">
        <v>6877</v>
      </c>
      <c r="F1151" s="663" t="s">
        <v>6878</v>
      </c>
      <c r="G1151" s="662" t="s">
        <v>6053</v>
      </c>
      <c r="H1151" s="662" t="s">
        <v>6054</v>
      </c>
      <c r="I1151" s="664">
        <v>8027.68</v>
      </c>
      <c r="J1151" s="664">
        <v>2</v>
      </c>
      <c r="K1151" s="665">
        <v>16055.36</v>
      </c>
    </row>
    <row r="1152" spans="1:11" ht="14.4" customHeight="1" x14ac:dyDescent="0.3">
      <c r="A1152" s="660" t="s">
        <v>577</v>
      </c>
      <c r="B1152" s="661" t="s">
        <v>578</v>
      </c>
      <c r="C1152" s="662" t="s">
        <v>600</v>
      </c>
      <c r="D1152" s="663" t="s">
        <v>2378</v>
      </c>
      <c r="E1152" s="662" t="s">
        <v>6877</v>
      </c>
      <c r="F1152" s="663" t="s">
        <v>6878</v>
      </c>
      <c r="G1152" s="662" t="s">
        <v>6055</v>
      </c>
      <c r="H1152" s="662" t="s">
        <v>6056</v>
      </c>
      <c r="I1152" s="664">
        <v>10216.770000000002</v>
      </c>
      <c r="J1152" s="664">
        <v>11</v>
      </c>
      <c r="K1152" s="665">
        <v>112384.47000000003</v>
      </c>
    </row>
    <row r="1153" spans="1:11" ht="14.4" customHeight="1" x14ac:dyDescent="0.3">
      <c r="A1153" s="660" t="s">
        <v>577</v>
      </c>
      <c r="B1153" s="661" t="s">
        <v>578</v>
      </c>
      <c r="C1153" s="662" t="s">
        <v>600</v>
      </c>
      <c r="D1153" s="663" t="s">
        <v>2378</v>
      </c>
      <c r="E1153" s="662" t="s">
        <v>6877</v>
      </c>
      <c r="F1153" s="663" t="s">
        <v>6878</v>
      </c>
      <c r="G1153" s="662" t="s">
        <v>6057</v>
      </c>
      <c r="H1153" s="662" t="s">
        <v>6058</v>
      </c>
      <c r="I1153" s="664">
        <v>3123</v>
      </c>
      <c r="J1153" s="664">
        <v>1</v>
      </c>
      <c r="K1153" s="665">
        <v>3123</v>
      </c>
    </row>
    <row r="1154" spans="1:11" ht="14.4" customHeight="1" x14ac:dyDescent="0.3">
      <c r="A1154" s="660" t="s">
        <v>577</v>
      </c>
      <c r="B1154" s="661" t="s">
        <v>578</v>
      </c>
      <c r="C1154" s="662" t="s">
        <v>600</v>
      </c>
      <c r="D1154" s="663" t="s">
        <v>2378</v>
      </c>
      <c r="E1154" s="662" t="s">
        <v>6877</v>
      </c>
      <c r="F1154" s="663" t="s">
        <v>6878</v>
      </c>
      <c r="G1154" s="662" t="s">
        <v>6059</v>
      </c>
      <c r="H1154" s="662" t="s">
        <v>6060</v>
      </c>
      <c r="I1154" s="664">
        <v>9272.7099999999991</v>
      </c>
      <c r="J1154" s="664">
        <v>2</v>
      </c>
      <c r="K1154" s="665">
        <v>18545.419999999998</v>
      </c>
    </row>
    <row r="1155" spans="1:11" ht="14.4" customHeight="1" x14ac:dyDescent="0.3">
      <c r="A1155" s="660" t="s">
        <v>577</v>
      </c>
      <c r="B1155" s="661" t="s">
        <v>578</v>
      </c>
      <c r="C1155" s="662" t="s">
        <v>600</v>
      </c>
      <c r="D1155" s="663" t="s">
        <v>2378</v>
      </c>
      <c r="E1155" s="662" t="s">
        <v>6877</v>
      </c>
      <c r="F1155" s="663" t="s">
        <v>6878</v>
      </c>
      <c r="G1155" s="662" t="s">
        <v>6061</v>
      </c>
      <c r="H1155" s="662" t="s">
        <v>6062</v>
      </c>
      <c r="I1155" s="664">
        <v>23660.299999999996</v>
      </c>
      <c r="J1155" s="664">
        <v>8</v>
      </c>
      <c r="K1155" s="665">
        <v>189282.39999999997</v>
      </c>
    </row>
    <row r="1156" spans="1:11" ht="14.4" customHeight="1" x14ac:dyDescent="0.3">
      <c r="A1156" s="660" t="s">
        <v>577</v>
      </c>
      <c r="B1156" s="661" t="s">
        <v>578</v>
      </c>
      <c r="C1156" s="662" t="s">
        <v>600</v>
      </c>
      <c r="D1156" s="663" t="s">
        <v>2378</v>
      </c>
      <c r="E1156" s="662" t="s">
        <v>6877</v>
      </c>
      <c r="F1156" s="663" t="s">
        <v>6878</v>
      </c>
      <c r="G1156" s="662" t="s">
        <v>6063</v>
      </c>
      <c r="H1156" s="662" t="s">
        <v>6064</v>
      </c>
      <c r="I1156" s="664">
        <v>5390</v>
      </c>
      <c r="J1156" s="664">
        <v>4</v>
      </c>
      <c r="K1156" s="665">
        <v>21560</v>
      </c>
    </row>
    <row r="1157" spans="1:11" ht="14.4" customHeight="1" x14ac:dyDescent="0.3">
      <c r="A1157" s="660" t="s">
        <v>577</v>
      </c>
      <c r="B1157" s="661" t="s">
        <v>578</v>
      </c>
      <c r="C1157" s="662" t="s">
        <v>600</v>
      </c>
      <c r="D1157" s="663" t="s">
        <v>2378</v>
      </c>
      <c r="E1157" s="662" t="s">
        <v>6877</v>
      </c>
      <c r="F1157" s="663" t="s">
        <v>6878</v>
      </c>
      <c r="G1157" s="662" t="s">
        <v>6063</v>
      </c>
      <c r="H1157" s="662" t="s">
        <v>6065</v>
      </c>
      <c r="I1157" s="664">
        <v>5390</v>
      </c>
      <c r="J1157" s="664">
        <v>1</v>
      </c>
      <c r="K1157" s="665">
        <v>5390</v>
      </c>
    </row>
    <row r="1158" spans="1:11" ht="14.4" customHeight="1" x14ac:dyDescent="0.3">
      <c r="A1158" s="660" t="s">
        <v>577</v>
      </c>
      <c r="B1158" s="661" t="s">
        <v>578</v>
      </c>
      <c r="C1158" s="662" t="s">
        <v>600</v>
      </c>
      <c r="D1158" s="663" t="s">
        <v>2378</v>
      </c>
      <c r="E1158" s="662" t="s">
        <v>6877</v>
      </c>
      <c r="F1158" s="663" t="s">
        <v>6878</v>
      </c>
      <c r="G1158" s="662" t="s">
        <v>6066</v>
      </c>
      <c r="H1158" s="662" t="s">
        <v>6067</v>
      </c>
      <c r="I1158" s="664">
        <v>236.42</v>
      </c>
      <c r="J1158" s="664">
        <v>2</v>
      </c>
      <c r="K1158" s="665">
        <v>472.84</v>
      </c>
    </row>
    <row r="1159" spans="1:11" ht="14.4" customHeight="1" x14ac:dyDescent="0.3">
      <c r="A1159" s="660" t="s">
        <v>577</v>
      </c>
      <c r="B1159" s="661" t="s">
        <v>578</v>
      </c>
      <c r="C1159" s="662" t="s">
        <v>600</v>
      </c>
      <c r="D1159" s="663" t="s">
        <v>2378</v>
      </c>
      <c r="E1159" s="662" t="s">
        <v>6877</v>
      </c>
      <c r="F1159" s="663" t="s">
        <v>6878</v>
      </c>
      <c r="G1159" s="662" t="s">
        <v>6068</v>
      </c>
      <c r="H1159" s="662" t="s">
        <v>6069</v>
      </c>
      <c r="I1159" s="664">
        <v>5692.5</v>
      </c>
      <c r="J1159" s="664">
        <v>2</v>
      </c>
      <c r="K1159" s="665">
        <v>11385</v>
      </c>
    </row>
    <row r="1160" spans="1:11" ht="14.4" customHeight="1" x14ac:dyDescent="0.3">
      <c r="A1160" s="660" t="s">
        <v>577</v>
      </c>
      <c r="B1160" s="661" t="s">
        <v>578</v>
      </c>
      <c r="C1160" s="662" t="s">
        <v>600</v>
      </c>
      <c r="D1160" s="663" t="s">
        <v>2378</v>
      </c>
      <c r="E1160" s="662" t="s">
        <v>6877</v>
      </c>
      <c r="F1160" s="663" t="s">
        <v>6878</v>
      </c>
      <c r="G1160" s="662" t="s">
        <v>6070</v>
      </c>
      <c r="H1160" s="662" t="s">
        <v>6071</v>
      </c>
      <c r="I1160" s="664">
        <v>64169.67</v>
      </c>
      <c r="J1160" s="664">
        <v>1</v>
      </c>
      <c r="K1160" s="665">
        <v>64169.67</v>
      </c>
    </row>
    <row r="1161" spans="1:11" ht="14.4" customHeight="1" x14ac:dyDescent="0.3">
      <c r="A1161" s="660" t="s">
        <v>577</v>
      </c>
      <c r="B1161" s="661" t="s">
        <v>578</v>
      </c>
      <c r="C1161" s="662" t="s">
        <v>600</v>
      </c>
      <c r="D1161" s="663" t="s">
        <v>2378</v>
      </c>
      <c r="E1161" s="662" t="s">
        <v>6877</v>
      </c>
      <c r="F1161" s="663" t="s">
        <v>6878</v>
      </c>
      <c r="G1161" s="662" t="s">
        <v>6070</v>
      </c>
      <c r="H1161" s="662" t="s">
        <v>6072</v>
      </c>
      <c r="I1161" s="664">
        <v>64169.67</v>
      </c>
      <c r="J1161" s="664">
        <v>1</v>
      </c>
      <c r="K1161" s="665">
        <v>64169.67</v>
      </c>
    </row>
    <row r="1162" spans="1:11" ht="14.4" customHeight="1" x14ac:dyDescent="0.3">
      <c r="A1162" s="660" t="s">
        <v>577</v>
      </c>
      <c r="B1162" s="661" t="s">
        <v>578</v>
      </c>
      <c r="C1162" s="662" t="s">
        <v>600</v>
      </c>
      <c r="D1162" s="663" t="s">
        <v>2378</v>
      </c>
      <c r="E1162" s="662" t="s">
        <v>6877</v>
      </c>
      <c r="F1162" s="663" t="s">
        <v>6878</v>
      </c>
      <c r="G1162" s="662" t="s">
        <v>6073</v>
      </c>
      <c r="H1162" s="662" t="s">
        <v>6074</v>
      </c>
      <c r="I1162" s="664">
        <v>5355.55</v>
      </c>
      <c r="J1162" s="664">
        <v>2</v>
      </c>
      <c r="K1162" s="665">
        <v>10711.1</v>
      </c>
    </row>
    <row r="1163" spans="1:11" ht="14.4" customHeight="1" x14ac:dyDescent="0.3">
      <c r="A1163" s="660" t="s">
        <v>577</v>
      </c>
      <c r="B1163" s="661" t="s">
        <v>578</v>
      </c>
      <c r="C1163" s="662" t="s">
        <v>600</v>
      </c>
      <c r="D1163" s="663" t="s">
        <v>2378</v>
      </c>
      <c r="E1163" s="662" t="s">
        <v>6877</v>
      </c>
      <c r="F1163" s="663" t="s">
        <v>6878</v>
      </c>
      <c r="G1163" s="662" t="s">
        <v>6075</v>
      </c>
      <c r="H1163" s="662" t="s">
        <v>6076</v>
      </c>
      <c r="I1163" s="664">
        <v>11859.625</v>
      </c>
      <c r="J1163" s="664">
        <v>2</v>
      </c>
      <c r="K1163" s="665">
        <v>23719.25</v>
      </c>
    </row>
    <row r="1164" spans="1:11" ht="14.4" customHeight="1" x14ac:dyDescent="0.3">
      <c r="A1164" s="660" t="s">
        <v>577</v>
      </c>
      <c r="B1164" s="661" t="s">
        <v>578</v>
      </c>
      <c r="C1164" s="662" t="s">
        <v>600</v>
      </c>
      <c r="D1164" s="663" t="s">
        <v>2378</v>
      </c>
      <c r="E1164" s="662" t="s">
        <v>6877</v>
      </c>
      <c r="F1164" s="663" t="s">
        <v>6878</v>
      </c>
      <c r="G1164" s="662" t="s">
        <v>6077</v>
      </c>
      <c r="H1164" s="662" t="s">
        <v>6078</v>
      </c>
      <c r="I1164" s="664">
        <v>17595</v>
      </c>
      <c r="J1164" s="664">
        <v>1</v>
      </c>
      <c r="K1164" s="665">
        <v>17595</v>
      </c>
    </row>
    <row r="1165" spans="1:11" ht="14.4" customHeight="1" x14ac:dyDescent="0.3">
      <c r="A1165" s="660" t="s">
        <v>577</v>
      </c>
      <c r="B1165" s="661" t="s">
        <v>578</v>
      </c>
      <c r="C1165" s="662" t="s">
        <v>600</v>
      </c>
      <c r="D1165" s="663" t="s">
        <v>2378</v>
      </c>
      <c r="E1165" s="662" t="s">
        <v>6877</v>
      </c>
      <c r="F1165" s="663" t="s">
        <v>6878</v>
      </c>
      <c r="G1165" s="662" t="s">
        <v>6079</v>
      </c>
      <c r="H1165" s="662" t="s">
        <v>6080</v>
      </c>
      <c r="I1165" s="664">
        <v>9013.39</v>
      </c>
      <c r="J1165" s="664">
        <v>2</v>
      </c>
      <c r="K1165" s="665">
        <v>18026.78</v>
      </c>
    </row>
    <row r="1166" spans="1:11" ht="14.4" customHeight="1" x14ac:dyDescent="0.3">
      <c r="A1166" s="660" t="s">
        <v>577</v>
      </c>
      <c r="B1166" s="661" t="s">
        <v>578</v>
      </c>
      <c r="C1166" s="662" t="s">
        <v>600</v>
      </c>
      <c r="D1166" s="663" t="s">
        <v>2378</v>
      </c>
      <c r="E1166" s="662" t="s">
        <v>6877</v>
      </c>
      <c r="F1166" s="663" t="s">
        <v>6878</v>
      </c>
      <c r="G1166" s="662" t="s">
        <v>6081</v>
      </c>
      <c r="H1166" s="662" t="s">
        <v>6082</v>
      </c>
      <c r="I1166" s="664">
        <v>7928.5</v>
      </c>
      <c r="J1166" s="664">
        <v>2</v>
      </c>
      <c r="K1166" s="665">
        <v>15857</v>
      </c>
    </row>
    <row r="1167" spans="1:11" ht="14.4" customHeight="1" x14ac:dyDescent="0.3">
      <c r="A1167" s="660" t="s">
        <v>577</v>
      </c>
      <c r="B1167" s="661" t="s">
        <v>578</v>
      </c>
      <c r="C1167" s="662" t="s">
        <v>600</v>
      </c>
      <c r="D1167" s="663" t="s">
        <v>2378</v>
      </c>
      <c r="E1167" s="662" t="s">
        <v>6877</v>
      </c>
      <c r="F1167" s="663" t="s">
        <v>6878</v>
      </c>
      <c r="G1167" s="662" t="s">
        <v>6083</v>
      </c>
      <c r="H1167" s="662" t="s">
        <v>6084</v>
      </c>
      <c r="I1167" s="664">
        <v>7400.125</v>
      </c>
      <c r="J1167" s="664">
        <v>2</v>
      </c>
      <c r="K1167" s="665">
        <v>14800.25</v>
      </c>
    </row>
    <row r="1168" spans="1:11" ht="14.4" customHeight="1" x14ac:dyDescent="0.3">
      <c r="A1168" s="660" t="s">
        <v>577</v>
      </c>
      <c r="B1168" s="661" t="s">
        <v>578</v>
      </c>
      <c r="C1168" s="662" t="s">
        <v>600</v>
      </c>
      <c r="D1168" s="663" t="s">
        <v>2378</v>
      </c>
      <c r="E1168" s="662" t="s">
        <v>6877</v>
      </c>
      <c r="F1168" s="663" t="s">
        <v>6878</v>
      </c>
      <c r="G1168" s="662" t="s">
        <v>6085</v>
      </c>
      <c r="H1168" s="662" t="s">
        <v>6086</v>
      </c>
      <c r="I1168" s="664">
        <v>13800</v>
      </c>
      <c r="J1168" s="664">
        <v>1</v>
      </c>
      <c r="K1168" s="665">
        <v>13800</v>
      </c>
    </row>
    <row r="1169" spans="1:11" ht="14.4" customHeight="1" x14ac:dyDescent="0.3">
      <c r="A1169" s="660" t="s">
        <v>577</v>
      </c>
      <c r="B1169" s="661" t="s">
        <v>578</v>
      </c>
      <c r="C1169" s="662" t="s">
        <v>600</v>
      </c>
      <c r="D1169" s="663" t="s">
        <v>2378</v>
      </c>
      <c r="E1169" s="662" t="s">
        <v>6877</v>
      </c>
      <c r="F1169" s="663" t="s">
        <v>6878</v>
      </c>
      <c r="G1169" s="662" t="s">
        <v>6087</v>
      </c>
      <c r="H1169" s="662" t="s">
        <v>6088</v>
      </c>
      <c r="I1169" s="664">
        <v>19587.27</v>
      </c>
      <c r="J1169" s="664">
        <v>1</v>
      </c>
      <c r="K1169" s="665">
        <v>19587.27</v>
      </c>
    </row>
    <row r="1170" spans="1:11" ht="14.4" customHeight="1" x14ac:dyDescent="0.3">
      <c r="A1170" s="660" t="s">
        <v>577</v>
      </c>
      <c r="B1170" s="661" t="s">
        <v>578</v>
      </c>
      <c r="C1170" s="662" t="s">
        <v>600</v>
      </c>
      <c r="D1170" s="663" t="s">
        <v>2378</v>
      </c>
      <c r="E1170" s="662" t="s">
        <v>6877</v>
      </c>
      <c r="F1170" s="663" t="s">
        <v>6878</v>
      </c>
      <c r="G1170" s="662" t="s">
        <v>6089</v>
      </c>
      <c r="H1170" s="662" t="s">
        <v>6090</v>
      </c>
      <c r="I1170" s="664">
        <v>2611.7399999999998</v>
      </c>
      <c r="J1170" s="664">
        <v>2</v>
      </c>
      <c r="K1170" s="665">
        <v>5223.4799999999996</v>
      </c>
    </row>
    <row r="1171" spans="1:11" ht="14.4" customHeight="1" x14ac:dyDescent="0.3">
      <c r="A1171" s="660" t="s">
        <v>577</v>
      </c>
      <c r="B1171" s="661" t="s">
        <v>578</v>
      </c>
      <c r="C1171" s="662" t="s">
        <v>600</v>
      </c>
      <c r="D1171" s="663" t="s">
        <v>2378</v>
      </c>
      <c r="E1171" s="662" t="s">
        <v>6877</v>
      </c>
      <c r="F1171" s="663" t="s">
        <v>6878</v>
      </c>
      <c r="G1171" s="662" t="s">
        <v>6091</v>
      </c>
      <c r="H1171" s="662" t="s">
        <v>6092</v>
      </c>
      <c r="I1171" s="664">
        <v>2611.7399999999998</v>
      </c>
      <c r="J1171" s="664">
        <v>4</v>
      </c>
      <c r="K1171" s="665">
        <v>10446.959999999999</v>
      </c>
    </row>
    <row r="1172" spans="1:11" ht="14.4" customHeight="1" x14ac:dyDescent="0.3">
      <c r="A1172" s="660" t="s">
        <v>577</v>
      </c>
      <c r="B1172" s="661" t="s">
        <v>578</v>
      </c>
      <c r="C1172" s="662" t="s">
        <v>600</v>
      </c>
      <c r="D1172" s="663" t="s">
        <v>2378</v>
      </c>
      <c r="E1172" s="662" t="s">
        <v>6877</v>
      </c>
      <c r="F1172" s="663" t="s">
        <v>6878</v>
      </c>
      <c r="G1172" s="662" t="s">
        <v>6093</v>
      </c>
      <c r="H1172" s="662" t="s">
        <v>6094</v>
      </c>
      <c r="I1172" s="664">
        <v>13800</v>
      </c>
      <c r="J1172" s="664">
        <v>1</v>
      </c>
      <c r="K1172" s="665">
        <v>13800</v>
      </c>
    </row>
    <row r="1173" spans="1:11" ht="14.4" customHeight="1" x14ac:dyDescent="0.3">
      <c r="A1173" s="660" t="s">
        <v>577</v>
      </c>
      <c r="B1173" s="661" t="s">
        <v>578</v>
      </c>
      <c r="C1173" s="662" t="s">
        <v>600</v>
      </c>
      <c r="D1173" s="663" t="s">
        <v>2378</v>
      </c>
      <c r="E1173" s="662" t="s">
        <v>6877</v>
      </c>
      <c r="F1173" s="663" t="s">
        <v>6878</v>
      </c>
      <c r="G1173" s="662" t="s">
        <v>6095</v>
      </c>
      <c r="H1173" s="662" t="s">
        <v>6096</v>
      </c>
      <c r="I1173" s="664">
        <v>23660.3</v>
      </c>
      <c r="J1173" s="664">
        <v>2</v>
      </c>
      <c r="K1173" s="665">
        <v>47320.6</v>
      </c>
    </row>
    <row r="1174" spans="1:11" ht="14.4" customHeight="1" x14ac:dyDescent="0.3">
      <c r="A1174" s="660" t="s">
        <v>577</v>
      </c>
      <c r="B1174" s="661" t="s">
        <v>578</v>
      </c>
      <c r="C1174" s="662" t="s">
        <v>600</v>
      </c>
      <c r="D1174" s="663" t="s">
        <v>2378</v>
      </c>
      <c r="E1174" s="662" t="s">
        <v>6877</v>
      </c>
      <c r="F1174" s="663" t="s">
        <v>6878</v>
      </c>
      <c r="G1174" s="662" t="s">
        <v>6097</v>
      </c>
      <c r="H1174" s="662" t="s">
        <v>6098</v>
      </c>
      <c r="I1174" s="664">
        <v>6982</v>
      </c>
      <c r="J1174" s="664">
        <v>1</v>
      </c>
      <c r="K1174" s="665">
        <v>6982</v>
      </c>
    </row>
    <row r="1175" spans="1:11" ht="14.4" customHeight="1" x14ac:dyDescent="0.3">
      <c r="A1175" s="660" t="s">
        <v>577</v>
      </c>
      <c r="B1175" s="661" t="s">
        <v>578</v>
      </c>
      <c r="C1175" s="662" t="s">
        <v>600</v>
      </c>
      <c r="D1175" s="663" t="s">
        <v>2378</v>
      </c>
      <c r="E1175" s="662" t="s">
        <v>6877</v>
      </c>
      <c r="F1175" s="663" t="s">
        <v>6878</v>
      </c>
      <c r="G1175" s="662" t="s">
        <v>6099</v>
      </c>
      <c r="H1175" s="662" t="s">
        <v>6100</v>
      </c>
      <c r="I1175" s="664">
        <v>9013.3900000000085</v>
      </c>
      <c r="J1175" s="664">
        <v>41</v>
      </c>
      <c r="K1175" s="665">
        <v>369548.99000000034</v>
      </c>
    </row>
    <row r="1176" spans="1:11" ht="14.4" customHeight="1" x14ac:dyDescent="0.3">
      <c r="A1176" s="660" t="s">
        <v>577</v>
      </c>
      <c r="B1176" s="661" t="s">
        <v>578</v>
      </c>
      <c r="C1176" s="662" t="s">
        <v>600</v>
      </c>
      <c r="D1176" s="663" t="s">
        <v>2378</v>
      </c>
      <c r="E1176" s="662" t="s">
        <v>6877</v>
      </c>
      <c r="F1176" s="663" t="s">
        <v>6878</v>
      </c>
      <c r="G1176" s="662" t="s">
        <v>6101</v>
      </c>
      <c r="H1176" s="662" t="s">
        <v>6102</v>
      </c>
      <c r="I1176" s="664">
        <v>13840.58</v>
      </c>
      <c r="J1176" s="664">
        <v>8</v>
      </c>
      <c r="K1176" s="665">
        <v>110724.64</v>
      </c>
    </row>
    <row r="1177" spans="1:11" ht="14.4" customHeight="1" x14ac:dyDescent="0.3">
      <c r="A1177" s="660" t="s">
        <v>577</v>
      </c>
      <c r="B1177" s="661" t="s">
        <v>578</v>
      </c>
      <c r="C1177" s="662" t="s">
        <v>600</v>
      </c>
      <c r="D1177" s="663" t="s">
        <v>2378</v>
      </c>
      <c r="E1177" s="662" t="s">
        <v>6877</v>
      </c>
      <c r="F1177" s="663" t="s">
        <v>6878</v>
      </c>
      <c r="G1177" s="662" t="s">
        <v>6103</v>
      </c>
      <c r="H1177" s="662" t="s">
        <v>6104</v>
      </c>
      <c r="I1177" s="664">
        <v>43570.49</v>
      </c>
      <c r="J1177" s="664">
        <v>3</v>
      </c>
      <c r="K1177" s="665">
        <v>130711.47</v>
      </c>
    </row>
    <row r="1178" spans="1:11" ht="14.4" customHeight="1" x14ac:dyDescent="0.3">
      <c r="A1178" s="660" t="s">
        <v>577</v>
      </c>
      <c r="B1178" s="661" t="s">
        <v>578</v>
      </c>
      <c r="C1178" s="662" t="s">
        <v>600</v>
      </c>
      <c r="D1178" s="663" t="s">
        <v>2378</v>
      </c>
      <c r="E1178" s="662" t="s">
        <v>6877</v>
      </c>
      <c r="F1178" s="663" t="s">
        <v>6878</v>
      </c>
      <c r="G1178" s="662" t="s">
        <v>6105</v>
      </c>
      <c r="H1178" s="662" t="s">
        <v>6106</v>
      </c>
      <c r="I1178" s="664">
        <v>37999.99</v>
      </c>
      <c r="J1178" s="664">
        <v>6</v>
      </c>
      <c r="K1178" s="665">
        <v>227999.93999999997</v>
      </c>
    </row>
    <row r="1179" spans="1:11" ht="14.4" customHeight="1" x14ac:dyDescent="0.3">
      <c r="A1179" s="660" t="s">
        <v>577</v>
      </c>
      <c r="B1179" s="661" t="s">
        <v>578</v>
      </c>
      <c r="C1179" s="662" t="s">
        <v>600</v>
      </c>
      <c r="D1179" s="663" t="s">
        <v>2378</v>
      </c>
      <c r="E1179" s="662" t="s">
        <v>6877</v>
      </c>
      <c r="F1179" s="663" t="s">
        <v>6878</v>
      </c>
      <c r="G1179" s="662" t="s">
        <v>6107</v>
      </c>
      <c r="H1179" s="662" t="s">
        <v>6108</v>
      </c>
      <c r="I1179" s="664">
        <v>29399.989999999998</v>
      </c>
      <c r="J1179" s="664">
        <v>20</v>
      </c>
      <c r="K1179" s="665">
        <v>587999.79999999993</v>
      </c>
    </row>
    <row r="1180" spans="1:11" ht="14.4" customHeight="1" x14ac:dyDescent="0.3">
      <c r="A1180" s="660" t="s">
        <v>577</v>
      </c>
      <c r="B1180" s="661" t="s">
        <v>578</v>
      </c>
      <c r="C1180" s="662" t="s">
        <v>600</v>
      </c>
      <c r="D1180" s="663" t="s">
        <v>2378</v>
      </c>
      <c r="E1180" s="662" t="s">
        <v>6877</v>
      </c>
      <c r="F1180" s="663" t="s">
        <v>6878</v>
      </c>
      <c r="G1180" s="662" t="s">
        <v>6109</v>
      </c>
      <c r="H1180" s="662" t="s">
        <v>6110</v>
      </c>
      <c r="I1180" s="664">
        <v>10344.24</v>
      </c>
      <c r="J1180" s="664">
        <v>7</v>
      </c>
      <c r="K1180" s="665">
        <v>72409.679999999993</v>
      </c>
    </row>
    <row r="1181" spans="1:11" ht="14.4" customHeight="1" x14ac:dyDescent="0.3">
      <c r="A1181" s="660" t="s">
        <v>577</v>
      </c>
      <c r="B1181" s="661" t="s">
        <v>578</v>
      </c>
      <c r="C1181" s="662" t="s">
        <v>600</v>
      </c>
      <c r="D1181" s="663" t="s">
        <v>2378</v>
      </c>
      <c r="E1181" s="662" t="s">
        <v>6877</v>
      </c>
      <c r="F1181" s="663" t="s">
        <v>6878</v>
      </c>
      <c r="G1181" s="662" t="s">
        <v>6111</v>
      </c>
      <c r="H1181" s="662" t="s">
        <v>6112</v>
      </c>
      <c r="I1181" s="664">
        <v>8499.99</v>
      </c>
      <c r="J1181" s="664">
        <v>2</v>
      </c>
      <c r="K1181" s="665">
        <v>16999.98</v>
      </c>
    </row>
    <row r="1182" spans="1:11" ht="14.4" customHeight="1" x14ac:dyDescent="0.3">
      <c r="A1182" s="660" t="s">
        <v>577</v>
      </c>
      <c r="B1182" s="661" t="s">
        <v>578</v>
      </c>
      <c r="C1182" s="662" t="s">
        <v>600</v>
      </c>
      <c r="D1182" s="663" t="s">
        <v>2378</v>
      </c>
      <c r="E1182" s="662" t="s">
        <v>6877</v>
      </c>
      <c r="F1182" s="663" t="s">
        <v>6878</v>
      </c>
      <c r="G1182" s="662" t="s">
        <v>6113</v>
      </c>
      <c r="H1182" s="662" t="s">
        <v>6114</v>
      </c>
      <c r="I1182" s="664">
        <v>17651.361875000002</v>
      </c>
      <c r="J1182" s="664">
        <v>16</v>
      </c>
      <c r="K1182" s="665">
        <v>282421.79000000004</v>
      </c>
    </row>
    <row r="1183" spans="1:11" ht="14.4" customHeight="1" x14ac:dyDescent="0.3">
      <c r="A1183" s="660" t="s">
        <v>577</v>
      </c>
      <c r="B1183" s="661" t="s">
        <v>578</v>
      </c>
      <c r="C1183" s="662" t="s">
        <v>600</v>
      </c>
      <c r="D1183" s="663" t="s">
        <v>2378</v>
      </c>
      <c r="E1183" s="662" t="s">
        <v>6877</v>
      </c>
      <c r="F1183" s="663" t="s">
        <v>6878</v>
      </c>
      <c r="G1183" s="662" t="s">
        <v>6115</v>
      </c>
      <c r="H1183" s="662" t="s">
        <v>6116</v>
      </c>
      <c r="I1183" s="664">
        <v>9013.39</v>
      </c>
      <c r="J1183" s="664">
        <v>4</v>
      </c>
      <c r="K1183" s="665">
        <v>36053.56</v>
      </c>
    </row>
    <row r="1184" spans="1:11" ht="14.4" customHeight="1" x14ac:dyDescent="0.3">
      <c r="A1184" s="660" t="s">
        <v>577</v>
      </c>
      <c r="B1184" s="661" t="s">
        <v>578</v>
      </c>
      <c r="C1184" s="662" t="s">
        <v>600</v>
      </c>
      <c r="D1184" s="663" t="s">
        <v>2378</v>
      </c>
      <c r="E1184" s="662" t="s">
        <v>6877</v>
      </c>
      <c r="F1184" s="663" t="s">
        <v>6878</v>
      </c>
      <c r="G1184" s="662" t="s">
        <v>6117</v>
      </c>
      <c r="H1184" s="662" t="s">
        <v>6118</v>
      </c>
      <c r="I1184" s="664">
        <v>8562.3250000000007</v>
      </c>
      <c r="J1184" s="664">
        <v>2</v>
      </c>
      <c r="K1184" s="665">
        <v>17124.650000000001</v>
      </c>
    </row>
    <row r="1185" spans="1:11" ht="14.4" customHeight="1" x14ac:dyDescent="0.3">
      <c r="A1185" s="660" t="s">
        <v>577</v>
      </c>
      <c r="B1185" s="661" t="s">
        <v>578</v>
      </c>
      <c r="C1185" s="662" t="s">
        <v>600</v>
      </c>
      <c r="D1185" s="663" t="s">
        <v>2378</v>
      </c>
      <c r="E1185" s="662" t="s">
        <v>6877</v>
      </c>
      <c r="F1185" s="663" t="s">
        <v>6878</v>
      </c>
      <c r="G1185" s="662" t="s">
        <v>6119</v>
      </c>
      <c r="H1185" s="662" t="s">
        <v>6120</v>
      </c>
      <c r="I1185" s="664">
        <v>17595</v>
      </c>
      <c r="J1185" s="664">
        <v>1</v>
      </c>
      <c r="K1185" s="665">
        <v>17595</v>
      </c>
    </row>
    <row r="1186" spans="1:11" ht="14.4" customHeight="1" x14ac:dyDescent="0.3">
      <c r="A1186" s="660" t="s">
        <v>577</v>
      </c>
      <c r="B1186" s="661" t="s">
        <v>578</v>
      </c>
      <c r="C1186" s="662" t="s">
        <v>600</v>
      </c>
      <c r="D1186" s="663" t="s">
        <v>2378</v>
      </c>
      <c r="E1186" s="662" t="s">
        <v>6877</v>
      </c>
      <c r="F1186" s="663" t="s">
        <v>6878</v>
      </c>
      <c r="G1186" s="662" t="s">
        <v>6121</v>
      </c>
      <c r="H1186" s="662" t="s">
        <v>6122</v>
      </c>
      <c r="I1186" s="664">
        <v>10997.89</v>
      </c>
      <c r="J1186" s="664">
        <v>1</v>
      </c>
      <c r="K1186" s="665">
        <v>10997.89</v>
      </c>
    </row>
    <row r="1187" spans="1:11" ht="14.4" customHeight="1" x14ac:dyDescent="0.3">
      <c r="A1187" s="660" t="s">
        <v>577</v>
      </c>
      <c r="B1187" s="661" t="s">
        <v>578</v>
      </c>
      <c r="C1187" s="662" t="s">
        <v>600</v>
      </c>
      <c r="D1187" s="663" t="s">
        <v>2378</v>
      </c>
      <c r="E1187" s="662" t="s">
        <v>6877</v>
      </c>
      <c r="F1187" s="663" t="s">
        <v>6878</v>
      </c>
      <c r="G1187" s="662" t="s">
        <v>6123</v>
      </c>
      <c r="H1187" s="662" t="s">
        <v>6124</v>
      </c>
      <c r="I1187" s="664">
        <v>7060.0888888888885</v>
      </c>
      <c r="J1187" s="664">
        <v>9</v>
      </c>
      <c r="K1187" s="665">
        <v>63540.799999999996</v>
      </c>
    </row>
    <row r="1188" spans="1:11" ht="14.4" customHeight="1" x14ac:dyDescent="0.3">
      <c r="A1188" s="660" t="s">
        <v>577</v>
      </c>
      <c r="B1188" s="661" t="s">
        <v>578</v>
      </c>
      <c r="C1188" s="662" t="s">
        <v>600</v>
      </c>
      <c r="D1188" s="663" t="s">
        <v>2378</v>
      </c>
      <c r="E1188" s="662" t="s">
        <v>6877</v>
      </c>
      <c r="F1188" s="663" t="s">
        <v>6878</v>
      </c>
      <c r="G1188" s="662" t="s">
        <v>6125</v>
      </c>
      <c r="H1188" s="662" t="s">
        <v>6126</v>
      </c>
      <c r="I1188" s="664">
        <v>13883.47</v>
      </c>
      <c r="J1188" s="664">
        <v>9</v>
      </c>
      <c r="K1188" s="665">
        <v>124951.23</v>
      </c>
    </row>
    <row r="1189" spans="1:11" ht="14.4" customHeight="1" x14ac:dyDescent="0.3">
      <c r="A1189" s="660" t="s">
        <v>577</v>
      </c>
      <c r="B1189" s="661" t="s">
        <v>578</v>
      </c>
      <c r="C1189" s="662" t="s">
        <v>600</v>
      </c>
      <c r="D1189" s="663" t="s">
        <v>2378</v>
      </c>
      <c r="E1189" s="662" t="s">
        <v>6877</v>
      </c>
      <c r="F1189" s="663" t="s">
        <v>6878</v>
      </c>
      <c r="G1189" s="662" t="s">
        <v>6127</v>
      </c>
      <c r="H1189" s="662" t="s">
        <v>6128</v>
      </c>
      <c r="I1189" s="664">
        <v>9961.2999999999993</v>
      </c>
      <c r="J1189" s="664">
        <v>3</v>
      </c>
      <c r="K1189" s="665">
        <v>29883.899999999998</v>
      </c>
    </row>
    <row r="1190" spans="1:11" ht="14.4" customHeight="1" x14ac:dyDescent="0.3">
      <c r="A1190" s="660" t="s">
        <v>577</v>
      </c>
      <c r="B1190" s="661" t="s">
        <v>578</v>
      </c>
      <c r="C1190" s="662" t="s">
        <v>600</v>
      </c>
      <c r="D1190" s="663" t="s">
        <v>2378</v>
      </c>
      <c r="E1190" s="662" t="s">
        <v>6877</v>
      </c>
      <c r="F1190" s="663" t="s">
        <v>6878</v>
      </c>
      <c r="G1190" s="662" t="s">
        <v>6129</v>
      </c>
      <c r="H1190" s="662" t="s">
        <v>6130</v>
      </c>
      <c r="I1190" s="664">
        <v>9013.39</v>
      </c>
      <c r="J1190" s="664">
        <v>3</v>
      </c>
      <c r="K1190" s="665">
        <v>27040.17</v>
      </c>
    </row>
    <row r="1191" spans="1:11" ht="14.4" customHeight="1" x14ac:dyDescent="0.3">
      <c r="A1191" s="660" t="s">
        <v>577</v>
      </c>
      <c r="B1191" s="661" t="s">
        <v>578</v>
      </c>
      <c r="C1191" s="662" t="s">
        <v>600</v>
      </c>
      <c r="D1191" s="663" t="s">
        <v>2378</v>
      </c>
      <c r="E1191" s="662" t="s">
        <v>6877</v>
      </c>
      <c r="F1191" s="663" t="s">
        <v>6878</v>
      </c>
      <c r="G1191" s="662" t="s">
        <v>6131</v>
      </c>
      <c r="H1191" s="662" t="s">
        <v>6132</v>
      </c>
      <c r="I1191" s="664">
        <v>23660.299999999996</v>
      </c>
      <c r="J1191" s="664">
        <v>9</v>
      </c>
      <c r="K1191" s="665">
        <v>212942.69999999995</v>
      </c>
    </row>
    <row r="1192" spans="1:11" ht="14.4" customHeight="1" x14ac:dyDescent="0.3">
      <c r="A1192" s="660" t="s">
        <v>577</v>
      </c>
      <c r="B1192" s="661" t="s">
        <v>578</v>
      </c>
      <c r="C1192" s="662" t="s">
        <v>600</v>
      </c>
      <c r="D1192" s="663" t="s">
        <v>2378</v>
      </c>
      <c r="E1192" s="662" t="s">
        <v>6877</v>
      </c>
      <c r="F1192" s="663" t="s">
        <v>6878</v>
      </c>
      <c r="G1192" s="662" t="s">
        <v>6133</v>
      </c>
      <c r="H1192" s="662" t="s">
        <v>6134</v>
      </c>
      <c r="I1192" s="664">
        <v>9013.39</v>
      </c>
      <c r="J1192" s="664">
        <v>9</v>
      </c>
      <c r="K1192" s="665">
        <v>81120.509999999995</v>
      </c>
    </row>
    <row r="1193" spans="1:11" ht="14.4" customHeight="1" x14ac:dyDescent="0.3">
      <c r="A1193" s="660" t="s">
        <v>577</v>
      </c>
      <c r="B1193" s="661" t="s">
        <v>578</v>
      </c>
      <c r="C1193" s="662" t="s">
        <v>600</v>
      </c>
      <c r="D1193" s="663" t="s">
        <v>2378</v>
      </c>
      <c r="E1193" s="662" t="s">
        <v>6877</v>
      </c>
      <c r="F1193" s="663" t="s">
        <v>6878</v>
      </c>
      <c r="G1193" s="662" t="s">
        <v>6135</v>
      </c>
      <c r="H1193" s="662" t="s">
        <v>6136</v>
      </c>
      <c r="I1193" s="664">
        <v>279.3</v>
      </c>
      <c r="J1193" s="664">
        <v>6</v>
      </c>
      <c r="K1193" s="665">
        <v>1675.8</v>
      </c>
    </row>
    <row r="1194" spans="1:11" ht="14.4" customHeight="1" x14ac:dyDescent="0.3">
      <c r="A1194" s="660" t="s">
        <v>577</v>
      </c>
      <c r="B1194" s="661" t="s">
        <v>578</v>
      </c>
      <c r="C1194" s="662" t="s">
        <v>600</v>
      </c>
      <c r="D1194" s="663" t="s">
        <v>2378</v>
      </c>
      <c r="E1194" s="662" t="s">
        <v>6877</v>
      </c>
      <c r="F1194" s="663" t="s">
        <v>6878</v>
      </c>
      <c r="G1194" s="662" t="s">
        <v>6137</v>
      </c>
      <c r="H1194" s="662" t="s">
        <v>6138</v>
      </c>
      <c r="I1194" s="664">
        <v>15538.245249999998</v>
      </c>
      <c r="J1194" s="664">
        <v>40</v>
      </c>
      <c r="K1194" s="665">
        <v>621529.80999999994</v>
      </c>
    </row>
    <row r="1195" spans="1:11" ht="14.4" customHeight="1" x14ac:dyDescent="0.3">
      <c r="A1195" s="660" t="s">
        <v>577</v>
      </c>
      <c r="B1195" s="661" t="s">
        <v>578</v>
      </c>
      <c r="C1195" s="662" t="s">
        <v>600</v>
      </c>
      <c r="D1195" s="663" t="s">
        <v>2378</v>
      </c>
      <c r="E1195" s="662" t="s">
        <v>6877</v>
      </c>
      <c r="F1195" s="663" t="s">
        <v>6878</v>
      </c>
      <c r="G1195" s="662" t="s">
        <v>6139</v>
      </c>
      <c r="H1195" s="662" t="s">
        <v>6140</v>
      </c>
      <c r="I1195" s="664">
        <v>25589.8</v>
      </c>
      <c r="J1195" s="664">
        <v>1</v>
      </c>
      <c r="K1195" s="665">
        <v>25589.8</v>
      </c>
    </row>
    <row r="1196" spans="1:11" ht="14.4" customHeight="1" x14ac:dyDescent="0.3">
      <c r="A1196" s="660" t="s">
        <v>577</v>
      </c>
      <c r="B1196" s="661" t="s">
        <v>578</v>
      </c>
      <c r="C1196" s="662" t="s">
        <v>600</v>
      </c>
      <c r="D1196" s="663" t="s">
        <v>2378</v>
      </c>
      <c r="E1196" s="662" t="s">
        <v>6877</v>
      </c>
      <c r="F1196" s="663" t="s">
        <v>6878</v>
      </c>
      <c r="G1196" s="662" t="s">
        <v>6141</v>
      </c>
      <c r="H1196" s="662" t="s">
        <v>6142</v>
      </c>
      <c r="I1196" s="664">
        <v>12305</v>
      </c>
      <c r="J1196" s="664">
        <v>1</v>
      </c>
      <c r="K1196" s="665">
        <v>12305</v>
      </c>
    </row>
    <row r="1197" spans="1:11" ht="14.4" customHeight="1" x14ac:dyDescent="0.3">
      <c r="A1197" s="660" t="s">
        <v>577</v>
      </c>
      <c r="B1197" s="661" t="s">
        <v>578</v>
      </c>
      <c r="C1197" s="662" t="s">
        <v>600</v>
      </c>
      <c r="D1197" s="663" t="s">
        <v>2378</v>
      </c>
      <c r="E1197" s="662" t="s">
        <v>6877</v>
      </c>
      <c r="F1197" s="663" t="s">
        <v>6878</v>
      </c>
      <c r="G1197" s="662" t="s">
        <v>6143</v>
      </c>
      <c r="H1197" s="662" t="s">
        <v>6144</v>
      </c>
      <c r="I1197" s="664">
        <v>8863.1666666666733</v>
      </c>
      <c r="J1197" s="664">
        <v>30</v>
      </c>
      <c r="K1197" s="665">
        <v>265895.00000000017</v>
      </c>
    </row>
    <row r="1198" spans="1:11" ht="14.4" customHeight="1" x14ac:dyDescent="0.3">
      <c r="A1198" s="660" t="s">
        <v>577</v>
      </c>
      <c r="B1198" s="661" t="s">
        <v>578</v>
      </c>
      <c r="C1198" s="662" t="s">
        <v>600</v>
      </c>
      <c r="D1198" s="663" t="s">
        <v>2378</v>
      </c>
      <c r="E1198" s="662" t="s">
        <v>6877</v>
      </c>
      <c r="F1198" s="663" t="s">
        <v>6878</v>
      </c>
      <c r="G1198" s="662" t="s">
        <v>6145</v>
      </c>
      <c r="H1198" s="662" t="s">
        <v>6146</v>
      </c>
      <c r="I1198" s="664">
        <v>7024.5999999999995</v>
      </c>
      <c r="J1198" s="664">
        <v>6</v>
      </c>
      <c r="K1198" s="665">
        <v>42147.6</v>
      </c>
    </row>
    <row r="1199" spans="1:11" ht="14.4" customHeight="1" x14ac:dyDescent="0.3">
      <c r="A1199" s="660" t="s">
        <v>577</v>
      </c>
      <c r="B1199" s="661" t="s">
        <v>578</v>
      </c>
      <c r="C1199" s="662" t="s">
        <v>600</v>
      </c>
      <c r="D1199" s="663" t="s">
        <v>2378</v>
      </c>
      <c r="E1199" s="662" t="s">
        <v>6877</v>
      </c>
      <c r="F1199" s="663" t="s">
        <v>6878</v>
      </c>
      <c r="G1199" s="662" t="s">
        <v>6147</v>
      </c>
      <c r="H1199" s="662" t="s">
        <v>6148</v>
      </c>
      <c r="I1199" s="664">
        <v>7630.25</v>
      </c>
      <c r="J1199" s="664">
        <v>1</v>
      </c>
      <c r="K1199" s="665">
        <v>7630.25</v>
      </c>
    </row>
    <row r="1200" spans="1:11" ht="14.4" customHeight="1" x14ac:dyDescent="0.3">
      <c r="A1200" s="660" t="s">
        <v>577</v>
      </c>
      <c r="B1200" s="661" t="s">
        <v>578</v>
      </c>
      <c r="C1200" s="662" t="s">
        <v>600</v>
      </c>
      <c r="D1200" s="663" t="s">
        <v>2378</v>
      </c>
      <c r="E1200" s="662" t="s">
        <v>6877</v>
      </c>
      <c r="F1200" s="663" t="s">
        <v>6878</v>
      </c>
      <c r="G1200" s="662" t="s">
        <v>6149</v>
      </c>
      <c r="H1200" s="662" t="s">
        <v>6150</v>
      </c>
      <c r="I1200" s="664">
        <v>15700</v>
      </c>
      <c r="J1200" s="664">
        <v>3</v>
      </c>
      <c r="K1200" s="665">
        <v>47100</v>
      </c>
    </row>
    <row r="1201" spans="1:11" ht="14.4" customHeight="1" x14ac:dyDescent="0.3">
      <c r="A1201" s="660" t="s">
        <v>577</v>
      </c>
      <c r="B1201" s="661" t="s">
        <v>578</v>
      </c>
      <c r="C1201" s="662" t="s">
        <v>600</v>
      </c>
      <c r="D1201" s="663" t="s">
        <v>2378</v>
      </c>
      <c r="E1201" s="662" t="s">
        <v>6877</v>
      </c>
      <c r="F1201" s="663" t="s">
        <v>6878</v>
      </c>
      <c r="G1201" s="662" t="s">
        <v>6151</v>
      </c>
      <c r="H1201" s="662" t="s">
        <v>6152</v>
      </c>
      <c r="I1201" s="664">
        <v>12719</v>
      </c>
      <c r="J1201" s="664">
        <v>2</v>
      </c>
      <c r="K1201" s="665">
        <v>25438</v>
      </c>
    </row>
    <row r="1202" spans="1:11" ht="14.4" customHeight="1" x14ac:dyDescent="0.3">
      <c r="A1202" s="660" t="s">
        <v>577</v>
      </c>
      <c r="B1202" s="661" t="s">
        <v>578</v>
      </c>
      <c r="C1202" s="662" t="s">
        <v>600</v>
      </c>
      <c r="D1202" s="663" t="s">
        <v>2378</v>
      </c>
      <c r="E1202" s="662" t="s">
        <v>6877</v>
      </c>
      <c r="F1202" s="663" t="s">
        <v>6878</v>
      </c>
      <c r="G1202" s="662" t="s">
        <v>6153</v>
      </c>
      <c r="H1202" s="662" t="s">
        <v>6154</v>
      </c>
      <c r="I1202" s="664">
        <v>8500</v>
      </c>
      <c r="J1202" s="664">
        <v>1</v>
      </c>
      <c r="K1202" s="665">
        <v>8500</v>
      </c>
    </row>
    <row r="1203" spans="1:11" ht="14.4" customHeight="1" x14ac:dyDescent="0.3">
      <c r="A1203" s="660" t="s">
        <v>577</v>
      </c>
      <c r="B1203" s="661" t="s">
        <v>578</v>
      </c>
      <c r="C1203" s="662" t="s">
        <v>600</v>
      </c>
      <c r="D1203" s="663" t="s">
        <v>2378</v>
      </c>
      <c r="E1203" s="662" t="s">
        <v>6877</v>
      </c>
      <c r="F1203" s="663" t="s">
        <v>6878</v>
      </c>
      <c r="G1203" s="662" t="s">
        <v>6155</v>
      </c>
      <c r="H1203" s="662" t="s">
        <v>6156</v>
      </c>
      <c r="I1203" s="664">
        <v>9013.39</v>
      </c>
      <c r="J1203" s="664">
        <v>4</v>
      </c>
      <c r="K1203" s="665">
        <v>36053.56</v>
      </c>
    </row>
    <row r="1204" spans="1:11" ht="14.4" customHeight="1" x14ac:dyDescent="0.3">
      <c r="A1204" s="660" t="s">
        <v>577</v>
      </c>
      <c r="B1204" s="661" t="s">
        <v>578</v>
      </c>
      <c r="C1204" s="662" t="s">
        <v>600</v>
      </c>
      <c r="D1204" s="663" t="s">
        <v>2378</v>
      </c>
      <c r="E1204" s="662" t="s">
        <v>6877</v>
      </c>
      <c r="F1204" s="663" t="s">
        <v>6878</v>
      </c>
      <c r="G1204" s="662" t="s">
        <v>6157</v>
      </c>
      <c r="H1204" s="662" t="s">
        <v>6158</v>
      </c>
      <c r="I1204" s="664">
        <v>30714.691499999997</v>
      </c>
      <c r="J1204" s="664">
        <v>40</v>
      </c>
      <c r="K1204" s="665">
        <v>1228587.6599999999</v>
      </c>
    </row>
    <row r="1205" spans="1:11" ht="14.4" customHeight="1" x14ac:dyDescent="0.3">
      <c r="A1205" s="660" t="s">
        <v>577</v>
      </c>
      <c r="B1205" s="661" t="s">
        <v>578</v>
      </c>
      <c r="C1205" s="662" t="s">
        <v>600</v>
      </c>
      <c r="D1205" s="663" t="s">
        <v>2378</v>
      </c>
      <c r="E1205" s="662" t="s">
        <v>6877</v>
      </c>
      <c r="F1205" s="663" t="s">
        <v>6878</v>
      </c>
      <c r="G1205" s="662" t="s">
        <v>6159</v>
      </c>
      <c r="H1205" s="662" t="s">
        <v>6160</v>
      </c>
      <c r="I1205" s="664">
        <v>18442</v>
      </c>
      <c r="J1205" s="664">
        <v>2</v>
      </c>
      <c r="K1205" s="665">
        <v>36884</v>
      </c>
    </row>
    <row r="1206" spans="1:11" ht="14.4" customHeight="1" x14ac:dyDescent="0.3">
      <c r="A1206" s="660" t="s">
        <v>577</v>
      </c>
      <c r="B1206" s="661" t="s">
        <v>578</v>
      </c>
      <c r="C1206" s="662" t="s">
        <v>600</v>
      </c>
      <c r="D1206" s="663" t="s">
        <v>2378</v>
      </c>
      <c r="E1206" s="662" t="s">
        <v>6877</v>
      </c>
      <c r="F1206" s="663" t="s">
        <v>6878</v>
      </c>
      <c r="G1206" s="662" t="s">
        <v>6161</v>
      </c>
      <c r="H1206" s="662" t="s">
        <v>6162</v>
      </c>
      <c r="I1206" s="664">
        <v>2611.7399999999998</v>
      </c>
      <c r="J1206" s="664">
        <v>3</v>
      </c>
      <c r="K1206" s="665">
        <v>7835.2199999999993</v>
      </c>
    </row>
    <row r="1207" spans="1:11" ht="14.4" customHeight="1" x14ac:dyDescent="0.3">
      <c r="A1207" s="660" t="s">
        <v>577</v>
      </c>
      <c r="B1207" s="661" t="s">
        <v>578</v>
      </c>
      <c r="C1207" s="662" t="s">
        <v>600</v>
      </c>
      <c r="D1207" s="663" t="s">
        <v>2378</v>
      </c>
      <c r="E1207" s="662" t="s">
        <v>6877</v>
      </c>
      <c r="F1207" s="663" t="s">
        <v>6878</v>
      </c>
      <c r="G1207" s="662" t="s">
        <v>6163</v>
      </c>
      <c r="H1207" s="662" t="s">
        <v>6164</v>
      </c>
      <c r="I1207" s="664">
        <v>9390.41</v>
      </c>
      <c r="J1207" s="664">
        <v>7</v>
      </c>
      <c r="K1207" s="665">
        <v>65732.87</v>
      </c>
    </row>
    <row r="1208" spans="1:11" ht="14.4" customHeight="1" x14ac:dyDescent="0.3">
      <c r="A1208" s="660" t="s">
        <v>577</v>
      </c>
      <c r="B1208" s="661" t="s">
        <v>578</v>
      </c>
      <c r="C1208" s="662" t="s">
        <v>600</v>
      </c>
      <c r="D1208" s="663" t="s">
        <v>2378</v>
      </c>
      <c r="E1208" s="662" t="s">
        <v>6877</v>
      </c>
      <c r="F1208" s="663" t="s">
        <v>6878</v>
      </c>
      <c r="G1208" s="662" t="s">
        <v>6165</v>
      </c>
      <c r="H1208" s="662" t="s">
        <v>6166</v>
      </c>
      <c r="I1208" s="664">
        <v>9013.3900000000031</v>
      </c>
      <c r="J1208" s="664">
        <v>22</v>
      </c>
      <c r="K1208" s="665">
        <v>198294.58000000007</v>
      </c>
    </row>
    <row r="1209" spans="1:11" ht="14.4" customHeight="1" x14ac:dyDescent="0.3">
      <c r="A1209" s="660" t="s">
        <v>577</v>
      </c>
      <c r="B1209" s="661" t="s">
        <v>578</v>
      </c>
      <c r="C1209" s="662" t="s">
        <v>600</v>
      </c>
      <c r="D1209" s="663" t="s">
        <v>2378</v>
      </c>
      <c r="E1209" s="662" t="s">
        <v>6877</v>
      </c>
      <c r="F1209" s="663" t="s">
        <v>6878</v>
      </c>
      <c r="G1209" s="662" t="s">
        <v>6167</v>
      </c>
      <c r="H1209" s="662" t="s">
        <v>6168</v>
      </c>
      <c r="I1209" s="664">
        <v>2611.7399999999998</v>
      </c>
      <c r="J1209" s="664">
        <v>1</v>
      </c>
      <c r="K1209" s="665">
        <v>2611.7399999999998</v>
      </c>
    </row>
    <row r="1210" spans="1:11" ht="14.4" customHeight="1" x14ac:dyDescent="0.3">
      <c r="A1210" s="660" t="s">
        <v>577</v>
      </c>
      <c r="B1210" s="661" t="s">
        <v>578</v>
      </c>
      <c r="C1210" s="662" t="s">
        <v>600</v>
      </c>
      <c r="D1210" s="663" t="s">
        <v>2378</v>
      </c>
      <c r="E1210" s="662" t="s">
        <v>6877</v>
      </c>
      <c r="F1210" s="663" t="s">
        <v>6878</v>
      </c>
      <c r="G1210" s="662" t="s">
        <v>6169</v>
      </c>
      <c r="H1210" s="662" t="s">
        <v>6170</v>
      </c>
      <c r="I1210" s="664">
        <v>15396.2</v>
      </c>
      <c r="J1210" s="664">
        <v>4</v>
      </c>
      <c r="K1210" s="665">
        <v>61584.800000000003</v>
      </c>
    </row>
    <row r="1211" spans="1:11" ht="14.4" customHeight="1" x14ac:dyDescent="0.3">
      <c r="A1211" s="660" t="s">
        <v>577</v>
      </c>
      <c r="B1211" s="661" t="s">
        <v>578</v>
      </c>
      <c r="C1211" s="662" t="s">
        <v>600</v>
      </c>
      <c r="D1211" s="663" t="s">
        <v>2378</v>
      </c>
      <c r="E1211" s="662" t="s">
        <v>6877</v>
      </c>
      <c r="F1211" s="663" t="s">
        <v>6878</v>
      </c>
      <c r="G1211" s="662" t="s">
        <v>6171</v>
      </c>
      <c r="H1211" s="662" t="s">
        <v>6172</v>
      </c>
      <c r="I1211" s="664">
        <v>2611.7399999999998</v>
      </c>
      <c r="J1211" s="664">
        <v>6</v>
      </c>
      <c r="K1211" s="665">
        <v>15670.439999999999</v>
      </c>
    </row>
    <row r="1212" spans="1:11" ht="14.4" customHeight="1" x14ac:dyDescent="0.3">
      <c r="A1212" s="660" t="s">
        <v>577</v>
      </c>
      <c r="B1212" s="661" t="s">
        <v>578</v>
      </c>
      <c r="C1212" s="662" t="s">
        <v>600</v>
      </c>
      <c r="D1212" s="663" t="s">
        <v>2378</v>
      </c>
      <c r="E1212" s="662" t="s">
        <v>6877</v>
      </c>
      <c r="F1212" s="663" t="s">
        <v>6878</v>
      </c>
      <c r="G1212" s="662" t="s">
        <v>6173</v>
      </c>
      <c r="H1212" s="662" t="s">
        <v>6174</v>
      </c>
      <c r="I1212" s="664">
        <v>10997.89</v>
      </c>
      <c r="J1212" s="664">
        <v>1</v>
      </c>
      <c r="K1212" s="665">
        <v>10997.89</v>
      </c>
    </row>
    <row r="1213" spans="1:11" ht="14.4" customHeight="1" x14ac:dyDescent="0.3">
      <c r="A1213" s="660" t="s">
        <v>577</v>
      </c>
      <c r="B1213" s="661" t="s">
        <v>578</v>
      </c>
      <c r="C1213" s="662" t="s">
        <v>600</v>
      </c>
      <c r="D1213" s="663" t="s">
        <v>2378</v>
      </c>
      <c r="E1213" s="662" t="s">
        <v>6877</v>
      </c>
      <c r="F1213" s="663" t="s">
        <v>6878</v>
      </c>
      <c r="G1213" s="662" t="s">
        <v>6175</v>
      </c>
      <c r="H1213" s="662" t="s">
        <v>6176</v>
      </c>
      <c r="I1213" s="664">
        <v>4189.97</v>
      </c>
      <c r="J1213" s="664">
        <v>1</v>
      </c>
      <c r="K1213" s="665">
        <v>4189.97</v>
      </c>
    </row>
    <row r="1214" spans="1:11" ht="14.4" customHeight="1" x14ac:dyDescent="0.3">
      <c r="A1214" s="660" t="s">
        <v>577</v>
      </c>
      <c r="B1214" s="661" t="s">
        <v>578</v>
      </c>
      <c r="C1214" s="662" t="s">
        <v>600</v>
      </c>
      <c r="D1214" s="663" t="s">
        <v>2378</v>
      </c>
      <c r="E1214" s="662" t="s">
        <v>6877</v>
      </c>
      <c r="F1214" s="663" t="s">
        <v>6878</v>
      </c>
      <c r="G1214" s="662" t="s">
        <v>6177</v>
      </c>
      <c r="H1214" s="662" t="s">
        <v>6178</v>
      </c>
      <c r="I1214" s="664">
        <v>13386</v>
      </c>
      <c r="J1214" s="664">
        <v>1</v>
      </c>
      <c r="K1214" s="665">
        <v>13386</v>
      </c>
    </row>
    <row r="1215" spans="1:11" ht="14.4" customHeight="1" x14ac:dyDescent="0.3">
      <c r="A1215" s="660" t="s">
        <v>577</v>
      </c>
      <c r="B1215" s="661" t="s">
        <v>578</v>
      </c>
      <c r="C1215" s="662" t="s">
        <v>600</v>
      </c>
      <c r="D1215" s="663" t="s">
        <v>2378</v>
      </c>
      <c r="E1215" s="662" t="s">
        <v>6877</v>
      </c>
      <c r="F1215" s="663" t="s">
        <v>6878</v>
      </c>
      <c r="G1215" s="662" t="s">
        <v>6179</v>
      </c>
      <c r="H1215" s="662" t="s">
        <v>6180</v>
      </c>
      <c r="I1215" s="664">
        <v>1638.75</v>
      </c>
      <c r="J1215" s="664">
        <v>1</v>
      </c>
      <c r="K1215" s="665">
        <v>1638.75</v>
      </c>
    </row>
    <row r="1216" spans="1:11" ht="14.4" customHeight="1" x14ac:dyDescent="0.3">
      <c r="A1216" s="660" t="s">
        <v>577</v>
      </c>
      <c r="B1216" s="661" t="s">
        <v>578</v>
      </c>
      <c r="C1216" s="662" t="s">
        <v>600</v>
      </c>
      <c r="D1216" s="663" t="s">
        <v>2378</v>
      </c>
      <c r="E1216" s="662" t="s">
        <v>6877</v>
      </c>
      <c r="F1216" s="663" t="s">
        <v>6878</v>
      </c>
      <c r="G1216" s="662" t="s">
        <v>6181</v>
      </c>
      <c r="H1216" s="662" t="s">
        <v>6182</v>
      </c>
      <c r="I1216" s="664">
        <v>9013.39</v>
      </c>
      <c r="J1216" s="664">
        <v>1</v>
      </c>
      <c r="K1216" s="665">
        <v>9013.39</v>
      </c>
    </row>
    <row r="1217" spans="1:11" ht="14.4" customHeight="1" x14ac:dyDescent="0.3">
      <c r="A1217" s="660" t="s">
        <v>577</v>
      </c>
      <c r="B1217" s="661" t="s">
        <v>578</v>
      </c>
      <c r="C1217" s="662" t="s">
        <v>600</v>
      </c>
      <c r="D1217" s="663" t="s">
        <v>2378</v>
      </c>
      <c r="E1217" s="662" t="s">
        <v>6877</v>
      </c>
      <c r="F1217" s="663" t="s">
        <v>6878</v>
      </c>
      <c r="G1217" s="662" t="s">
        <v>6183</v>
      </c>
      <c r="H1217" s="662" t="s">
        <v>6184</v>
      </c>
      <c r="I1217" s="664">
        <v>13874.513333333334</v>
      </c>
      <c r="J1217" s="664">
        <v>3</v>
      </c>
      <c r="K1217" s="665">
        <v>41623.54</v>
      </c>
    </row>
    <row r="1218" spans="1:11" ht="14.4" customHeight="1" x14ac:dyDescent="0.3">
      <c r="A1218" s="660" t="s">
        <v>577</v>
      </c>
      <c r="B1218" s="661" t="s">
        <v>578</v>
      </c>
      <c r="C1218" s="662" t="s">
        <v>600</v>
      </c>
      <c r="D1218" s="663" t="s">
        <v>2378</v>
      </c>
      <c r="E1218" s="662" t="s">
        <v>6877</v>
      </c>
      <c r="F1218" s="663" t="s">
        <v>6878</v>
      </c>
      <c r="G1218" s="662" t="s">
        <v>6185</v>
      </c>
      <c r="H1218" s="662" t="s">
        <v>6186</v>
      </c>
      <c r="I1218" s="664">
        <v>17499.55</v>
      </c>
      <c r="J1218" s="664">
        <v>1</v>
      </c>
      <c r="K1218" s="665">
        <v>17499.55</v>
      </c>
    </row>
    <row r="1219" spans="1:11" ht="14.4" customHeight="1" x14ac:dyDescent="0.3">
      <c r="A1219" s="660" t="s">
        <v>577</v>
      </c>
      <c r="B1219" s="661" t="s">
        <v>578</v>
      </c>
      <c r="C1219" s="662" t="s">
        <v>600</v>
      </c>
      <c r="D1219" s="663" t="s">
        <v>2378</v>
      </c>
      <c r="E1219" s="662" t="s">
        <v>6877</v>
      </c>
      <c r="F1219" s="663" t="s">
        <v>6878</v>
      </c>
      <c r="G1219" s="662" t="s">
        <v>6187</v>
      </c>
      <c r="H1219" s="662" t="s">
        <v>6188</v>
      </c>
      <c r="I1219" s="664">
        <v>9119.5</v>
      </c>
      <c r="J1219" s="664">
        <v>1</v>
      </c>
      <c r="K1219" s="665">
        <v>9119.5</v>
      </c>
    </row>
    <row r="1220" spans="1:11" ht="14.4" customHeight="1" x14ac:dyDescent="0.3">
      <c r="A1220" s="660" t="s">
        <v>577</v>
      </c>
      <c r="B1220" s="661" t="s">
        <v>578</v>
      </c>
      <c r="C1220" s="662" t="s">
        <v>600</v>
      </c>
      <c r="D1220" s="663" t="s">
        <v>2378</v>
      </c>
      <c r="E1220" s="662" t="s">
        <v>6877</v>
      </c>
      <c r="F1220" s="663" t="s">
        <v>6878</v>
      </c>
      <c r="G1220" s="662" t="s">
        <v>6189</v>
      </c>
      <c r="H1220" s="662" t="s">
        <v>6190</v>
      </c>
      <c r="I1220" s="664">
        <v>7737.2</v>
      </c>
      <c r="J1220" s="664">
        <v>1</v>
      </c>
      <c r="K1220" s="665">
        <v>7737.2</v>
      </c>
    </row>
    <row r="1221" spans="1:11" ht="14.4" customHeight="1" x14ac:dyDescent="0.3">
      <c r="A1221" s="660" t="s">
        <v>577</v>
      </c>
      <c r="B1221" s="661" t="s">
        <v>578</v>
      </c>
      <c r="C1221" s="662" t="s">
        <v>600</v>
      </c>
      <c r="D1221" s="663" t="s">
        <v>2378</v>
      </c>
      <c r="E1221" s="662" t="s">
        <v>6877</v>
      </c>
      <c r="F1221" s="663" t="s">
        <v>6878</v>
      </c>
      <c r="G1221" s="662" t="s">
        <v>6191</v>
      </c>
      <c r="H1221" s="662" t="s">
        <v>6192</v>
      </c>
      <c r="I1221" s="664">
        <v>7630.25</v>
      </c>
      <c r="J1221" s="664">
        <v>1</v>
      </c>
      <c r="K1221" s="665">
        <v>7630.25</v>
      </c>
    </row>
    <row r="1222" spans="1:11" ht="14.4" customHeight="1" x14ac:dyDescent="0.3">
      <c r="A1222" s="660" t="s">
        <v>577</v>
      </c>
      <c r="B1222" s="661" t="s">
        <v>578</v>
      </c>
      <c r="C1222" s="662" t="s">
        <v>600</v>
      </c>
      <c r="D1222" s="663" t="s">
        <v>2378</v>
      </c>
      <c r="E1222" s="662" t="s">
        <v>6877</v>
      </c>
      <c r="F1222" s="663" t="s">
        <v>6878</v>
      </c>
      <c r="G1222" s="662" t="s">
        <v>6193</v>
      </c>
      <c r="H1222" s="662" t="s">
        <v>6194</v>
      </c>
      <c r="I1222" s="664">
        <v>6840</v>
      </c>
      <c r="J1222" s="664">
        <v>7</v>
      </c>
      <c r="K1222" s="665">
        <v>47880</v>
      </c>
    </row>
    <row r="1223" spans="1:11" ht="14.4" customHeight="1" x14ac:dyDescent="0.3">
      <c r="A1223" s="660" t="s">
        <v>577</v>
      </c>
      <c r="B1223" s="661" t="s">
        <v>578</v>
      </c>
      <c r="C1223" s="662" t="s">
        <v>600</v>
      </c>
      <c r="D1223" s="663" t="s">
        <v>2378</v>
      </c>
      <c r="E1223" s="662" t="s">
        <v>6877</v>
      </c>
      <c r="F1223" s="663" t="s">
        <v>6878</v>
      </c>
      <c r="G1223" s="662" t="s">
        <v>6195</v>
      </c>
      <c r="H1223" s="662" t="s">
        <v>6196</v>
      </c>
      <c r="I1223" s="664">
        <v>1561.7</v>
      </c>
      <c r="J1223" s="664">
        <v>1</v>
      </c>
      <c r="K1223" s="665">
        <v>1561.7</v>
      </c>
    </row>
    <row r="1224" spans="1:11" ht="14.4" customHeight="1" x14ac:dyDescent="0.3">
      <c r="A1224" s="660" t="s">
        <v>577</v>
      </c>
      <c r="B1224" s="661" t="s">
        <v>578</v>
      </c>
      <c r="C1224" s="662" t="s">
        <v>600</v>
      </c>
      <c r="D1224" s="663" t="s">
        <v>2378</v>
      </c>
      <c r="E1224" s="662" t="s">
        <v>6877</v>
      </c>
      <c r="F1224" s="663" t="s">
        <v>6878</v>
      </c>
      <c r="G1224" s="662" t="s">
        <v>6197</v>
      </c>
      <c r="H1224" s="662" t="s">
        <v>6198</v>
      </c>
      <c r="I1224" s="664">
        <v>13800</v>
      </c>
      <c r="J1224" s="664">
        <v>3</v>
      </c>
      <c r="K1224" s="665">
        <v>41400</v>
      </c>
    </row>
    <row r="1225" spans="1:11" ht="14.4" customHeight="1" x14ac:dyDescent="0.3">
      <c r="A1225" s="660" t="s">
        <v>577</v>
      </c>
      <c r="B1225" s="661" t="s">
        <v>578</v>
      </c>
      <c r="C1225" s="662" t="s">
        <v>600</v>
      </c>
      <c r="D1225" s="663" t="s">
        <v>2378</v>
      </c>
      <c r="E1225" s="662" t="s">
        <v>6877</v>
      </c>
      <c r="F1225" s="663" t="s">
        <v>6878</v>
      </c>
      <c r="G1225" s="662" t="s">
        <v>6199</v>
      </c>
      <c r="H1225" s="662" t="s">
        <v>6200</v>
      </c>
      <c r="I1225" s="664">
        <v>13090.450000000003</v>
      </c>
      <c r="J1225" s="664">
        <v>3</v>
      </c>
      <c r="K1225" s="665">
        <v>39271.350000000006</v>
      </c>
    </row>
    <row r="1226" spans="1:11" ht="14.4" customHeight="1" x14ac:dyDescent="0.3">
      <c r="A1226" s="660" t="s">
        <v>577</v>
      </c>
      <c r="B1226" s="661" t="s">
        <v>578</v>
      </c>
      <c r="C1226" s="662" t="s">
        <v>600</v>
      </c>
      <c r="D1226" s="663" t="s">
        <v>2378</v>
      </c>
      <c r="E1226" s="662" t="s">
        <v>6877</v>
      </c>
      <c r="F1226" s="663" t="s">
        <v>6878</v>
      </c>
      <c r="G1226" s="662" t="s">
        <v>6201</v>
      </c>
      <c r="H1226" s="662" t="s">
        <v>6202</v>
      </c>
      <c r="I1226" s="664">
        <v>19550</v>
      </c>
      <c r="J1226" s="664">
        <v>1</v>
      </c>
      <c r="K1226" s="665">
        <v>19550</v>
      </c>
    </row>
    <row r="1227" spans="1:11" ht="14.4" customHeight="1" x14ac:dyDescent="0.3">
      <c r="A1227" s="660" t="s">
        <v>577</v>
      </c>
      <c r="B1227" s="661" t="s">
        <v>578</v>
      </c>
      <c r="C1227" s="662" t="s">
        <v>600</v>
      </c>
      <c r="D1227" s="663" t="s">
        <v>2378</v>
      </c>
      <c r="E1227" s="662" t="s">
        <v>6877</v>
      </c>
      <c r="F1227" s="663" t="s">
        <v>6878</v>
      </c>
      <c r="G1227" s="662" t="s">
        <v>6203</v>
      </c>
      <c r="H1227" s="662" t="s">
        <v>6204</v>
      </c>
      <c r="I1227" s="664">
        <v>53474.71</v>
      </c>
      <c r="J1227" s="664">
        <v>3</v>
      </c>
      <c r="K1227" s="665">
        <v>160424.13</v>
      </c>
    </row>
    <row r="1228" spans="1:11" ht="14.4" customHeight="1" x14ac:dyDescent="0.3">
      <c r="A1228" s="660" t="s">
        <v>577</v>
      </c>
      <c r="B1228" s="661" t="s">
        <v>578</v>
      </c>
      <c r="C1228" s="662" t="s">
        <v>600</v>
      </c>
      <c r="D1228" s="663" t="s">
        <v>2378</v>
      </c>
      <c r="E1228" s="662" t="s">
        <v>6877</v>
      </c>
      <c r="F1228" s="663" t="s">
        <v>6878</v>
      </c>
      <c r="G1228" s="662" t="s">
        <v>6205</v>
      </c>
      <c r="H1228" s="662" t="s">
        <v>6206</v>
      </c>
      <c r="I1228" s="664">
        <v>2228.6999999999998</v>
      </c>
      <c r="J1228" s="664">
        <v>1</v>
      </c>
      <c r="K1228" s="665">
        <v>2228.6999999999998</v>
      </c>
    </row>
    <row r="1229" spans="1:11" ht="14.4" customHeight="1" x14ac:dyDescent="0.3">
      <c r="A1229" s="660" t="s">
        <v>577</v>
      </c>
      <c r="B1229" s="661" t="s">
        <v>578</v>
      </c>
      <c r="C1229" s="662" t="s">
        <v>600</v>
      </c>
      <c r="D1229" s="663" t="s">
        <v>2378</v>
      </c>
      <c r="E1229" s="662" t="s">
        <v>6877</v>
      </c>
      <c r="F1229" s="663" t="s">
        <v>6878</v>
      </c>
      <c r="G1229" s="662" t="s">
        <v>6207</v>
      </c>
      <c r="H1229" s="662" t="s">
        <v>6208</v>
      </c>
      <c r="I1229" s="664">
        <v>7115.625</v>
      </c>
      <c r="J1229" s="664">
        <v>4</v>
      </c>
      <c r="K1229" s="665">
        <v>28462.5</v>
      </c>
    </row>
    <row r="1230" spans="1:11" ht="14.4" customHeight="1" x14ac:dyDescent="0.3">
      <c r="A1230" s="660" t="s">
        <v>577</v>
      </c>
      <c r="B1230" s="661" t="s">
        <v>578</v>
      </c>
      <c r="C1230" s="662" t="s">
        <v>600</v>
      </c>
      <c r="D1230" s="663" t="s">
        <v>2378</v>
      </c>
      <c r="E1230" s="662" t="s">
        <v>6877</v>
      </c>
      <c r="F1230" s="663" t="s">
        <v>6878</v>
      </c>
      <c r="G1230" s="662" t="s">
        <v>6209</v>
      </c>
      <c r="H1230" s="662" t="s">
        <v>6210</v>
      </c>
      <c r="I1230" s="664">
        <v>10173.89</v>
      </c>
      <c r="J1230" s="664">
        <v>8</v>
      </c>
      <c r="K1230" s="665">
        <v>81391.12</v>
      </c>
    </row>
    <row r="1231" spans="1:11" ht="14.4" customHeight="1" x14ac:dyDescent="0.3">
      <c r="A1231" s="660" t="s">
        <v>577</v>
      </c>
      <c r="B1231" s="661" t="s">
        <v>578</v>
      </c>
      <c r="C1231" s="662" t="s">
        <v>600</v>
      </c>
      <c r="D1231" s="663" t="s">
        <v>2378</v>
      </c>
      <c r="E1231" s="662" t="s">
        <v>6877</v>
      </c>
      <c r="F1231" s="663" t="s">
        <v>6878</v>
      </c>
      <c r="G1231" s="662" t="s">
        <v>6211</v>
      </c>
      <c r="H1231" s="662" t="s">
        <v>6212</v>
      </c>
      <c r="I1231" s="664">
        <v>982.1</v>
      </c>
      <c r="J1231" s="664">
        <v>5</v>
      </c>
      <c r="K1231" s="665">
        <v>4910.5</v>
      </c>
    </row>
    <row r="1232" spans="1:11" ht="14.4" customHeight="1" x14ac:dyDescent="0.3">
      <c r="A1232" s="660" t="s">
        <v>577</v>
      </c>
      <c r="B1232" s="661" t="s">
        <v>578</v>
      </c>
      <c r="C1232" s="662" t="s">
        <v>600</v>
      </c>
      <c r="D1232" s="663" t="s">
        <v>2378</v>
      </c>
      <c r="E1232" s="662" t="s">
        <v>6877</v>
      </c>
      <c r="F1232" s="663" t="s">
        <v>6878</v>
      </c>
      <c r="G1232" s="662" t="s">
        <v>6213</v>
      </c>
      <c r="H1232" s="662" t="s">
        <v>6214</v>
      </c>
      <c r="I1232" s="664">
        <v>6840</v>
      </c>
      <c r="J1232" s="664">
        <v>4</v>
      </c>
      <c r="K1232" s="665">
        <v>27360</v>
      </c>
    </row>
    <row r="1233" spans="1:11" ht="14.4" customHeight="1" x14ac:dyDescent="0.3">
      <c r="A1233" s="660" t="s">
        <v>577</v>
      </c>
      <c r="B1233" s="661" t="s">
        <v>578</v>
      </c>
      <c r="C1233" s="662" t="s">
        <v>600</v>
      </c>
      <c r="D1233" s="663" t="s">
        <v>2378</v>
      </c>
      <c r="E1233" s="662" t="s">
        <v>6877</v>
      </c>
      <c r="F1233" s="663" t="s">
        <v>6878</v>
      </c>
      <c r="G1233" s="662" t="s">
        <v>6215</v>
      </c>
      <c r="H1233" s="662" t="s">
        <v>6216</v>
      </c>
      <c r="I1233" s="664">
        <v>2611.7399999999998</v>
      </c>
      <c r="J1233" s="664">
        <v>1</v>
      </c>
      <c r="K1233" s="665">
        <v>2611.7399999999998</v>
      </c>
    </row>
    <row r="1234" spans="1:11" ht="14.4" customHeight="1" x14ac:dyDescent="0.3">
      <c r="A1234" s="660" t="s">
        <v>577</v>
      </c>
      <c r="B1234" s="661" t="s">
        <v>578</v>
      </c>
      <c r="C1234" s="662" t="s">
        <v>600</v>
      </c>
      <c r="D1234" s="663" t="s">
        <v>2378</v>
      </c>
      <c r="E1234" s="662" t="s">
        <v>6877</v>
      </c>
      <c r="F1234" s="663" t="s">
        <v>6878</v>
      </c>
      <c r="G1234" s="662" t="s">
        <v>6217</v>
      </c>
      <c r="H1234" s="662" t="s">
        <v>6218</v>
      </c>
      <c r="I1234" s="664">
        <v>14093.25</v>
      </c>
      <c r="J1234" s="664">
        <v>4</v>
      </c>
      <c r="K1234" s="665">
        <v>56373</v>
      </c>
    </row>
    <row r="1235" spans="1:11" ht="14.4" customHeight="1" x14ac:dyDescent="0.3">
      <c r="A1235" s="660" t="s">
        <v>577</v>
      </c>
      <c r="B1235" s="661" t="s">
        <v>578</v>
      </c>
      <c r="C1235" s="662" t="s">
        <v>600</v>
      </c>
      <c r="D1235" s="663" t="s">
        <v>2378</v>
      </c>
      <c r="E1235" s="662" t="s">
        <v>6877</v>
      </c>
      <c r="F1235" s="663" t="s">
        <v>6878</v>
      </c>
      <c r="G1235" s="662" t="s">
        <v>6219</v>
      </c>
      <c r="H1235" s="662" t="s">
        <v>6220</v>
      </c>
      <c r="I1235" s="664">
        <v>18271.2</v>
      </c>
      <c r="J1235" s="664">
        <v>2</v>
      </c>
      <c r="K1235" s="665">
        <v>36542.400000000001</v>
      </c>
    </row>
    <row r="1236" spans="1:11" ht="14.4" customHeight="1" x14ac:dyDescent="0.3">
      <c r="A1236" s="660" t="s">
        <v>577</v>
      </c>
      <c r="B1236" s="661" t="s">
        <v>578</v>
      </c>
      <c r="C1236" s="662" t="s">
        <v>600</v>
      </c>
      <c r="D1236" s="663" t="s">
        <v>2378</v>
      </c>
      <c r="E1236" s="662" t="s">
        <v>6877</v>
      </c>
      <c r="F1236" s="663" t="s">
        <v>6878</v>
      </c>
      <c r="G1236" s="662" t="s">
        <v>6221</v>
      </c>
      <c r="H1236" s="662" t="s">
        <v>6222</v>
      </c>
      <c r="I1236" s="664">
        <v>7024.5999999999995</v>
      </c>
      <c r="J1236" s="664">
        <v>8</v>
      </c>
      <c r="K1236" s="665">
        <v>56196.799999999996</v>
      </c>
    </row>
    <row r="1237" spans="1:11" ht="14.4" customHeight="1" x14ac:dyDescent="0.3">
      <c r="A1237" s="660" t="s">
        <v>577</v>
      </c>
      <c r="B1237" s="661" t="s">
        <v>578</v>
      </c>
      <c r="C1237" s="662" t="s">
        <v>600</v>
      </c>
      <c r="D1237" s="663" t="s">
        <v>2378</v>
      </c>
      <c r="E1237" s="662" t="s">
        <v>6877</v>
      </c>
      <c r="F1237" s="663" t="s">
        <v>6878</v>
      </c>
      <c r="G1237" s="662" t="s">
        <v>6223</v>
      </c>
      <c r="H1237" s="662" t="s">
        <v>6224</v>
      </c>
      <c r="I1237" s="664">
        <v>23660.3</v>
      </c>
      <c r="J1237" s="664">
        <v>1</v>
      </c>
      <c r="K1237" s="665">
        <v>23660.3</v>
      </c>
    </row>
    <row r="1238" spans="1:11" ht="14.4" customHeight="1" x14ac:dyDescent="0.3">
      <c r="A1238" s="660" t="s">
        <v>577</v>
      </c>
      <c r="B1238" s="661" t="s">
        <v>578</v>
      </c>
      <c r="C1238" s="662" t="s">
        <v>600</v>
      </c>
      <c r="D1238" s="663" t="s">
        <v>2378</v>
      </c>
      <c r="E1238" s="662" t="s">
        <v>6877</v>
      </c>
      <c r="F1238" s="663" t="s">
        <v>6878</v>
      </c>
      <c r="G1238" s="662" t="s">
        <v>6225</v>
      </c>
      <c r="H1238" s="662" t="s">
        <v>6226</v>
      </c>
      <c r="I1238" s="664">
        <v>236.42</v>
      </c>
      <c r="J1238" s="664">
        <v>3</v>
      </c>
      <c r="K1238" s="665">
        <v>709.26</v>
      </c>
    </row>
    <row r="1239" spans="1:11" ht="14.4" customHeight="1" x14ac:dyDescent="0.3">
      <c r="A1239" s="660" t="s">
        <v>577</v>
      </c>
      <c r="B1239" s="661" t="s">
        <v>578</v>
      </c>
      <c r="C1239" s="662" t="s">
        <v>600</v>
      </c>
      <c r="D1239" s="663" t="s">
        <v>2378</v>
      </c>
      <c r="E1239" s="662" t="s">
        <v>6877</v>
      </c>
      <c r="F1239" s="663" t="s">
        <v>6878</v>
      </c>
      <c r="G1239" s="662" t="s">
        <v>6227</v>
      </c>
      <c r="H1239" s="662" t="s">
        <v>6228</v>
      </c>
      <c r="I1239" s="664">
        <v>2228.6999999999998</v>
      </c>
      <c r="J1239" s="664">
        <v>1</v>
      </c>
      <c r="K1239" s="665">
        <v>2228.6999999999998</v>
      </c>
    </row>
    <row r="1240" spans="1:11" ht="14.4" customHeight="1" x14ac:dyDescent="0.3">
      <c r="A1240" s="660" t="s">
        <v>577</v>
      </c>
      <c r="B1240" s="661" t="s">
        <v>578</v>
      </c>
      <c r="C1240" s="662" t="s">
        <v>600</v>
      </c>
      <c r="D1240" s="663" t="s">
        <v>2378</v>
      </c>
      <c r="E1240" s="662" t="s">
        <v>6877</v>
      </c>
      <c r="F1240" s="663" t="s">
        <v>6878</v>
      </c>
      <c r="G1240" s="662" t="s">
        <v>6229</v>
      </c>
      <c r="H1240" s="662" t="s">
        <v>6230</v>
      </c>
      <c r="I1240" s="664">
        <v>10216.770000000002</v>
      </c>
      <c r="J1240" s="664">
        <v>10</v>
      </c>
      <c r="K1240" s="665">
        <v>102167.70000000003</v>
      </c>
    </row>
    <row r="1241" spans="1:11" ht="14.4" customHeight="1" x14ac:dyDescent="0.3">
      <c r="A1241" s="660" t="s">
        <v>577</v>
      </c>
      <c r="B1241" s="661" t="s">
        <v>578</v>
      </c>
      <c r="C1241" s="662" t="s">
        <v>600</v>
      </c>
      <c r="D1241" s="663" t="s">
        <v>2378</v>
      </c>
      <c r="E1241" s="662" t="s">
        <v>6877</v>
      </c>
      <c r="F1241" s="663" t="s">
        <v>6878</v>
      </c>
      <c r="G1241" s="662" t="s">
        <v>6231</v>
      </c>
      <c r="H1241" s="662" t="s">
        <v>6232</v>
      </c>
      <c r="I1241" s="664">
        <v>453.53</v>
      </c>
      <c r="J1241" s="664">
        <v>2</v>
      </c>
      <c r="K1241" s="665">
        <v>907.06</v>
      </c>
    </row>
    <row r="1242" spans="1:11" ht="14.4" customHeight="1" x14ac:dyDescent="0.3">
      <c r="A1242" s="660" t="s">
        <v>577</v>
      </c>
      <c r="B1242" s="661" t="s">
        <v>578</v>
      </c>
      <c r="C1242" s="662" t="s">
        <v>600</v>
      </c>
      <c r="D1242" s="663" t="s">
        <v>2378</v>
      </c>
      <c r="E1242" s="662" t="s">
        <v>6877</v>
      </c>
      <c r="F1242" s="663" t="s">
        <v>6878</v>
      </c>
      <c r="G1242" s="662" t="s">
        <v>6233</v>
      </c>
      <c r="H1242" s="662" t="s">
        <v>6234</v>
      </c>
      <c r="I1242" s="664">
        <v>453.53</v>
      </c>
      <c r="J1242" s="664">
        <v>2</v>
      </c>
      <c r="K1242" s="665">
        <v>907.06</v>
      </c>
    </row>
    <row r="1243" spans="1:11" ht="14.4" customHeight="1" x14ac:dyDescent="0.3">
      <c r="A1243" s="660" t="s">
        <v>577</v>
      </c>
      <c r="B1243" s="661" t="s">
        <v>578</v>
      </c>
      <c r="C1243" s="662" t="s">
        <v>600</v>
      </c>
      <c r="D1243" s="663" t="s">
        <v>2378</v>
      </c>
      <c r="E1243" s="662" t="s">
        <v>6877</v>
      </c>
      <c r="F1243" s="663" t="s">
        <v>6878</v>
      </c>
      <c r="G1243" s="662" t="s">
        <v>6235</v>
      </c>
      <c r="H1243" s="662" t="s">
        <v>6236</v>
      </c>
      <c r="I1243" s="664">
        <v>9771.5499999999993</v>
      </c>
      <c r="J1243" s="664">
        <v>2</v>
      </c>
      <c r="K1243" s="665">
        <v>19543.099999999999</v>
      </c>
    </row>
    <row r="1244" spans="1:11" ht="14.4" customHeight="1" x14ac:dyDescent="0.3">
      <c r="A1244" s="660" t="s">
        <v>577</v>
      </c>
      <c r="B1244" s="661" t="s">
        <v>578</v>
      </c>
      <c r="C1244" s="662" t="s">
        <v>600</v>
      </c>
      <c r="D1244" s="663" t="s">
        <v>2378</v>
      </c>
      <c r="E1244" s="662" t="s">
        <v>6877</v>
      </c>
      <c r="F1244" s="663" t="s">
        <v>6878</v>
      </c>
      <c r="G1244" s="662" t="s">
        <v>6237</v>
      </c>
      <c r="H1244" s="662" t="s">
        <v>6238</v>
      </c>
      <c r="I1244" s="664">
        <v>10216.77</v>
      </c>
      <c r="J1244" s="664">
        <v>1</v>
      </c>
      <c r="K1244" s="665">
        <v>10216.77</v>
      </c>
    </row>
    <row r="1245" spans="1:11" ht="14.4" customHeight="1" x14ac:dyDescent="0.3">
      <c r="A1245" s="660" t="s">
        <v>577</v>
      </c>
      <c r="B1245" s="661" t="s">
        <v>578</v>
      </c>
      <c r="C1245" s="662" t="s">
        <v>600</v>
      </c>
      <c r="D1245" s="663" t="s">
        <v>2378</v>
      </c>
      <c r="E1245" s="662" t="s">
        <v>6877</v>
      </c>
      <c r="F1245" s="663" t="s">
        <v>6878</v>
      </c>
      <c r="G1245" s="662" t="s">
        <v>6239</v>
      </c>
      <c r="H1245" s="662" t="s">
        <v>6240</v>
      </c>
      <c r="I1245" s="664">
        <v>5692.5</v>
      </c>
      <c r="J1245" s="664">
        <v>2</v>
      </c>
      <c r="K1245" s="665">
        <v>11385</v>
      </c>
    </row>
    <row r="1246" spans="1:11" ht="14.4" customHeight="1" x14ac:dyDescent="0.3">
      <c r="A1246" s="660" t="s">
        <v>577</v>
      </c>
      <c r="B1246" s="661" t="s">
        <v>578</v>
      </c>
      <c r="C1246" s="662" t="s">
        <v>600</v>
      </c>
      <c r="D1246" s="663" t="s">
        <v>2378</v>
      </c>
      <c r="E1246" s="662" t="s">
        <v>6877</v>
      </c>
      <c r="F1246" s="663" t="s">
        <v>6878</v>
      </c>
      <c r="G1246" s="662" t="s">
        <v>6241</v>
      </c>
      <c r="H1246" s="662" t="s">
        <v>6242</v>
      </c>
      <c r="I1246" s="664">
        <v>981.71666666666658</v>
      </c>
      <c r="J1246" s="664">
        <v>4</v>
      </c>
      <c r="K1246" s="665">
        <v>3924.95</v>
      </c>
    </row>
    <row r="1247" spans="1:11" ht="14.4" customHeight="1" x14ac:dyDescent="0.3">
      <c r="A1247" s="660" t="s">
        <v>577</v>
      </c>
      <c r="B1247" s="661" t="s">
        <v>578</v>
      </c>
      <c r="C1247" s="662" t="s">
        <v>600</v>
      </c>
      <c r="D1247" s="663" t="s">
        <v>2378</v>
      </c>
      <c r="E1247" s="662" t="s">
        <v>6877</v>
      </c>
      <c r="F1247" s="663" t="s">
        <v>6878</v>
      </c>
      <c r="G1247" s="662" t="s">
        <v>6243</v>
      </c>
      <c r="H1247" s="662" t="s">
        <v>6244</v>
      </c>
      <c r="I1247" s="664">
        <v>9232.9941666666637</v>
      </c>
      <c r="J1247" s="664">
        <v>12</v>
      </c>
      <c r="K1247" s="665">
        <v>110795.92999999996</v>
      </c>
    </row>
    <row r="1248" spans="1:11" ht="14.4" customHeight="1" x14ac:dyDescent="0.3">
      <c r="A1248" s="660" t="s">
        <v>577</v>
      </c>
      <c r="B1248" s="661" t="s">
        <v>578</v>
      </c>
      <c r="C1248" s="662" t="s">
        <v>600</v>
      </c>
      <c r="D1248" s="663" t="s">
        <v>2378</v>
      </c>
      <c r="E1248" s="662" t="s">
        <v>6877</v>
      </c>
      <c r="F1248" s="663" t="s">
        <v>6878</v>
      </c>
      <c r="G1248" s="662" t="s">
        <v>6245</v>
      </c>
      <c r="H1248" s="662" t="s">
        <v>6246</v>
      </c>
      <c r="I1248" s="664">
        <v>23660.3</v>
      </c>
      <c r="J1248" s="664">
        <v>2</v>
      </c>
      <c r="K1248" s="665">
        <v>47320.6</v>
      </c>
    </row>
    <row r="1249" spans="1:11" ht="14.4" customHeight="1" x14ac:dyDescent="0.3">
      <c r="A1249" s="660" t="s">
        <v>577</v>
      </c>
      <c r="B1249" s="661" t="s">
        <v>578</v>
      </c>
      <c r="C1249" s="662" t="s">
        <v>600</v>
      </c>
      <c r="D1249" s="663" t="s">
        <v>2378</v>
      </c>
      <c r="E1249" s="662" t="s">
        <v>6877</v>
      </c>
      <c r="F1249" s="663" t="s">
        <v>6878</v>
      </c>
      <c r="G1249" s="662" t="s">
        <v>6247</v>
      </c>
      <c r="H1249" s="662" t="s">
        <v>6248</v>
      </c>
      <c r="I1249" s="664">
        <v>9013.39</v>
      </c>
      <c r="J1249" s="664">
        <v>2</v>
      </c>
      <c r="K1249" s="665">
        <v>18026.78</v>
      </c>
    </row>
    <row r="1250" spans="1:11" ht="14.4" customHeight="1" x14ac:dyDescent="0.3">
      <c r="A1250" s="660" t="s">
        <v>577</v>
      </c>
      <c r="B1250" s="661" t="s">
        <v>578</v>
      </c>
      <c r="C1250" s="662" t="s">
        <v>600</v>
      </c>
      <c r="D1250" s="663" t="s">
        <v>2378</v>
      </c>
      <c r="E1250" s="662" t="s">
        <v>6877</v>
      </c>
      <c r="F1250" s="663" t="s">
        <v>6878</v>
      </c>
      <c r="G1250" s="662" t="s">
        <v>6249</v>
      </c>
      <c r="H1250" s="662" t="s">
        <v>6250</v>
      </c>
      <c r="I1250" s="664">
        <v>10404.033333333333</v>
      </c>
      <c r="J1250" s="664">
        <v>3</v>
      </c>
      <c r="K1250" s="665">
        <v>31212.1</v>
      </c>
    </row>
    <row r="1251" spans="1:11" ht="14.4" customHeight="1" x14ac:dyDescent="0.3">
      <c r="A1251" s="660" t="s">
        <v>577</v>
      </c>
      <c r="B1251" s="661" t="s">
        <v>578</v>
      </c>
      <c r="C1251" s="662" t="s">
        <v>600</v>
      </c>
      <c r="D1251" s="663" t="s">
        <v>2378</v>
      </c>
      <c r="E1251" s="662" t="s">
        <v>6877</v>
      </c>
      <c r="F1251" s="663" t="s">
        <v>6878</v>
      </c>
      <c r="G1251" s="662" t="s">
        <v>6251</v>
      </c>
      <c r="H1251" s="662" t="s">
        <v>6252</v>
      </c>
      <c r="I1251" s="664">
        <v>9013.39</v>
      </c>
      <c r="J1251" s="664">
        <v>1</v>
      </c>
      <c r="K1251" s="665">
        <v>9013.39</v>
      </c>
    </row>
    <row r="1252" spans="1:11" ht="14.4" customHeight="1" x14ac:dyDescent="0.3">
      <c r="A1252" s="660" t="s">
        <v>577</v>
      </c>
      <c r="B1252" s="661" t="s">
        <v>578</v>
      </c>
      <c r="C1252" s="662" t="s">
        <v>600</v>
      </c>
      <c r="D1252" s="663" t="s">
        <v>2378</v>
      </c>
      <c r="E1252" s="662" t="s">
        <v>6877</v>
      </c>
      <c r="F1252" s="663" t="s">
        <v>6878</v>
      </c>
      <c r="G1252" s="662" t="s">
        <v>6253</v>
      </c>
      <c r="H1252" s="662" t="s">
        <v>6254</v>
      </c>
      <c r="I1252" s="664">
        <v>42593.760000000002</v>
      </c>
      <c r="J1252" s="664">
        <v>1</v>
      </c>
      <c r="K1252" s="665">
        <v>42593.760000000002</v>
      </c>
    </row>
    <row r="1253" spans="1:11" ht="14.4" customHeight="1" x14ac:dyDescent="0.3">
      <c r="A1253" s="660" t="s">
        <v>577</v>
      </c>
      <c r="B1253" s="661" t="s">
        <v>578</v>
      </c>
      <c r="C1253" s="662" t="s">
        <v>600</v>
      </c>
      <c r="D1253" s="663" t="s">
        <v>2378</v>
      </c>
      <c r="E1253" s="662" t="s">
        <v>6877</v>
      </c>
      <c r="F1253" s="663" t="s">
        <v>6878</v>
      </c>
      <c r="G1253" s="662" t="s">
        <v>6255</v>
      </c>
      <c r="H1253" s="662" t="s">
        <v>6256</v>
      </c>
      <c r="I1253" s="664">
        <v>13386</v>
      </c>
      <c r="J1253" s="664">
        <v>1</v>
      </c>
      <c r="K1253" s="665">
        <v>13386</v>
      </c>
    </row>
    <row r="1254" spans="1:11" ht="14.4" customHeight="1" x14ac:dyDescent="0.3">
      <c r="A1254" s="660" t="s">
        <v>577</v>
      </c>
      <c r="B1254" s="661" t="s">
        <v>578</v>
      </c>
      <c r="C1254" s="662" t="s">
        <v>600</v>
      </c>
      <c r="D1254" s="663" t="s">
        <v>2378</v>
      </c>
      <c r="E1254" s="662" t="s">
        <v>6877</v>
      </c>
      <c r="F1254" s="663" t="s">
        <v>6878</v>
      </c>
      <c r="G1254" s="662" t="s">
        <v>6257</v>
      </c>
      <c r="H1254" s="662" t="s">
        <v>6258</v>
      </c>
      <c r="I1254" s="664">
        <v>17595</v>
      </c>
      <c r="J1254" s="664">
        <v>2</v>
      </c>
      <c r="K1254" s="665">
        <v>35190</v>
      </c>
    </row>
    <row r="1255" spans="1:11" ht="14.4" customHeight="1" x14ac:dyDescent="0.3">
      <c r="A1255" s="660" t="s">
        <v>577</v>
      </c>
      <c r="B1255" s="661" t="s">
        <v>578</v>
      </c>
      <c r="C1255" s="662" t="s">
        <v>600</v>
      </c>
      <c r="D1255" s="663" t="s">
        <v>2378</v>
      </c>
      <c r="E1255" s="662" t="s">
        <v>6877</v>
      </c>
      <c r="F1255" s="663" t="s">
        <v>6878</v>
      </c>
      <c r="G1255" s="662" t="s">
        <v>6259</v>
      </c>
      <c r="H1255" s="662" t="s">
        <v>6260</v>
      </c>
      <c r="I1255" s="664">
        <v>9013.39</v>
      </c>
      <c r="J1255" s="664">
        <v>1</v>
      </c>
      <c r="K1255" s="665">
        <v>9013.39</v>
      </c>
    </row>
    <row r="1256" spans="1:11" ht="14.4" customHeight="1" x14ac:dyDescent="0.3">
      <c r="A1256" s="660" t="s">
        <v>577</v>
      </c>
      <c r="B1256" s="661" t="s">
        <v>578</v>
      </c>
      <c r="C1256" s="662" t="s">
        <v>600</v>
      </c>
      <c r="D1256" s="663" t="s">
        <v>2378</v>
      </c>
      <c r="E1256" s="662" t="s">
        <v>6877</v>
      </c>
      <c r="F1256" s="663" t="s">
        <v>6878</v>
      </c>
      <c r="G1256" s="662" t="s">
        <v>6261</v>
      </c>
      <c r="H1256" s="662" t="s">
        <v>6262</v>
      </c>
      <c r="I1256" s="664">
        <v>21939.919999999998</v>
      </c>
      <c r="J1256" s="664">
        <v>1</v>
      </c>
      <c r="K1256" s="665">
        <v>21939.919999999998</v>
      </c>
    </row>
    <row r="1257" spans="1:11" ht="14.4" customHeight="1" x14ac:dyDescent="0.3">
      <c r="A1257" s="660" t="s">
        <v>577</v>
      </c>
      <c r="B1257" s="661" t="s">
        <v>578</v>
      </c>
      <c r="C1257" s="662" t="s">
        <v>600</v>
      </c>
      <c r="D1257" s="663" t="s">
        <v>2378</v>
      </c>
      <c r="E1257" s="662" t="s">
        <v>6877</v>
      </c>
      <c r="F1257" s="663" t="s">
        <v>6878</v>
      </c>
      <c r="G1257" s="662" t="s">
        <v>6263</v>
      </c>
      <c r="H1257" s="662" t="s">
        <v>6264</v>
      </c>
      <c r="I1257" s="664">
        <v>2611.7399999999998</v>
      </c>
      <c r="J1257" s="664">
        <v>2</v>
      </c>
      <c r="K1257" s="665">
        <v>5223.4799999999996</v>
      </c>
    </row>
    <row r="1258" spans="1:11" ht="14.4" customHeight="1" x14ac:dyDescent="0.3">
      <c r="A1258" s="660" t="s">
        <v>577</v>
      </c>
      <c r="B1258" s="661" t="s">
        <v>578</v>
      </c>
      <c r="C1258" s="662" t="s">
        <v>600</v>
      </c>
      <c r="D1258" s="663" t="s">
        <v>2378</v>
      </c>
      <c r="E1258" s="662" t="s">
        <v>6877</v>
      </c>
      <c r="F1258" s="663" t="s">
        <v>6878</v>
      </c>
      <c r="G1258" s="662" t="s">
        <v>6265</v>
      </c>
      <c r="H1258" s="662" t="s">
        <v>6266</v>
      </c>
      <c r="I1258" s="664">
        <v>18442</v>
      </c>
      <c r="J1258" s="664">
        <v>6</v>
      </c>
      <c r="K1258" s="665">
        <v>110652</v>
      </c>
    </row>
    <row r="1259" spans="1:11" ht="14.4" customHeight="1" x14ac:dyDescent="0.3">
      <c r="A1259" s="660" t="s">
        <v>577</v>
      </c>
      <c r="B1259" s="661" t="s">
        <v>578</v>
      </c>
      <c r="C1259" s="662" t="s">
        <v>600</v>
      </c>
      <c r="D1259" s="663" t="s">
        <v>2378</v>
      </c>
      <c r="E1259" s="662" t="s">
        <v>6877</v>
      </c>
      <c r="F1259" s="663" t="s">
        <v>6878</v>
      </c>
      <c r="G1259" s="662" t="s">
        <v>6267</v>
      </c>
      <c r="H1259" s="662" t="s">
        <v>6268</v>
      </c>
      <c r="I1259" s="664">
        <v>10580</v>
      </c>
      <c r="J1259" s="664">
        <v>1</v>
      </c>
      <c r="K1259" s="665">
        <v>10580</v>
      </c>
    </row>
    <row r="1260" spans="1:11" ht="14.4" customHeight="1" x14ac:dyDescent="0.3">
      <c r="A1260" s="660" t="s">
        <v>577</v>
      </c>
      <c r="B1260" s="661" t="s">
        <v>578</v>
      </c>
      <c r="C1260" s="662" t="s">
        <v>600</v>
      </c>
      <c r="D1260" s="663" t="s">
        <v>2378</v>
      </c>
      <c r="E1260" s="662" t="s">
        <v>6877</v>
      </c>
      <c r="F1260" s="663" t="s">
        <v>6878</v>
      </c>
      <c r="G1260" s="662" t="s">
        <v>6269</v>
      </c>
      <c r="H1260" s="662" t="s">
        <v>6270</v>
      </c>
      <c r="I1260" s="664">
        <v>64169.67</v>
      </c>
      <c r="J1260" s="664">
        <v>1</v>
      </c>
      <c r="K1260" s="665">
        <v>64169.67</v>
      </c>
    </row>
    <row r="1261" spans="1:11" ht="14.4" customHeight="1" x14ac:dyDescent="0.3">
      <c r="A1261" s="660" t="s">
        <v>577</v>
      </c>
      <c r="B1261" s="661" t="s">
        <v>578</v>
      </c>
      <c r="C1261" s="662" t="s">
        <v>600</v>
      </c>
      <c r="D1261" s="663" t="s">
        <v>2378</v>
      </c>
      <c r="E1261" s="662" t="s">
        <v>6877</v>
      </c>
      <c r="F1261" s="663" t="s">
        <v>6878</v>
      </c>
      <c r="G1261" s="662" t="s">
        <v>6271</v>
      </c>
      <c r="H1261" s="662" t="s">
        <v>6272</v>
      </c>
      <c r="I1261" s="664">
        <v>12305</v>
      </c>
      <c r="J1261" s="664">
        <v>1</v>
      </c>
      <c r="K1261" s="665">
        <v>12305</v>
      </c>
    </row>
    <row r="1262" spans="1:11" ht="14.4" customHeight="1" x14ac:dyDescent="0.3">
      <c r="A1262" s="660" t="s">
        <v>577</v>
      </c>
      <c r="B1262" s="661" t="s">
        <v>578</v>
      </c>
      <c r="C1262" s="662" t="s">
        <v>600</v>
      </c>
      <c r="D1262" s="663" t="s">
        <v>2378</v>
      </c>
      <c r="E1262" s="662" t="s">
        <v>6877</v>
      </c>
      <c r="F1262" s="663" t="s">
        <v>6878</v>
      </c>
      <c r="G1262" s="662" t="s">
        <v>6273</v>
      </c>
      <c r="H1262" s="662" t="s">
        <v>6274</v>
      </c>
      <c r="I1262" s="664">
        <v>21939.919999999998</v>
      </c>
      <c r="J1262" s="664">
        <v>1</v>
      </c>
      <c r="K1262" s="665">
        <v>21939.919999999998</v>
      </c>
    </row>
    <row r="1263" spans="1:11" ht="14.4" customHeight="1" x14ac:dyDescent="0.3">
      <c r="A1263" s="660" t="s">
        <v>577</v>
      </c>
      <c r="B1263" s="661" t="s">
        <v>578</v>
      </c>
      <c r="C1263" s="662" t="s">
        <v>600</v>
      </c>
      <c r="D1263" s="663" t="s">
        <v>2378</v>
      </c>
      <c r="E1263" s="662" t="s">
        <v>6877</v>
      </c>
      <c r="F1263" s="663" t="s">
        <v>6878</v>
      </c>
      <c r="G1263" s="662" t="s">
        <v>6275</v>
      </c>
      <c r="H1263" s="662" t="s">
        <v>6276</v>
      </c>
      <c r="I1263" s="664">
        <v>5355.55</v>
      </c>
      <c r="J1263" s="664">
        <v>3</v>
      </c>
      <c r="K1263" s="665">
        <v>16066.650000000001</v>
      </c>
    </row>
    <row r="1264" spans="1:11" ht="14.4" customHeight="1" x14ac:dyDescent="0.3">
      <c r="A1264" s="660" t="s">
        <v>577</v>
      </c>
      <c r="B1264" s="661" t="s">
        <v>578</v>
      </c>
      <c r="C1264" s="662" t="s">
        <v>600</v>
      </c>
      <c r="D1264" s="663" t="s">
        <v>2378</v>
      </c>
      <c r="E1264" s="662" t="s">
        <v>6877</v>
      </c>
      <c r="F1264" s="663" t="s">
        <v>6878</v>
      </c>
      <c r="G1264" s="662" t="s">
        <v>6277</v>
      </c>
      <c r="H1264" s="662" t="s">
        <v>6278</v>
      </c>
      <c r="I1264" s="664">
        <v>11270</v>
      </c>
      <c r="J1264" s="664">
        <v>1</v>
      </c>
      <c r="K1264" s="665">
        <v>11270</v>
      </c>
    </row>
    <row r="1265" spans="1:11" ht="14.4" customHeight="1" x14ac:dyDescent="0.3">
      <c r="A1265" s="660" t="s">
        <v>577</v>
      </c>
      <c r="B1265" s="661" t="s">
        <v>578</v>
      </c>
      <c r="C1265" s="662" t="s">
        <v>600</v>
      </c>
      <c r="D1265" s="663" t="s">
        <v>2378</v>
      </c>
      <c r="E1265" s="662" t="s">
        <v>6877</v>
      </c>
      <c r="F1265" s="663" t="s">
        <v>6878</v>
      </c>
      <c r="G1265" s="662" t="s">
        <v>6279</v>
      </c>
      <c r="H1265" s="662" t="s">
        <v>6280</v>
      </c>
      <c r="I1265" s="664">
        <v>12719</v>
      </c>
      <c r="J1265" s="664">
        <v>1</v>
      </c>
      <c r="K1265" s="665">
        <v>12719</v>
      </c>
    </row>
    <row r="1266" spans="1:11" ht="14.4" customHeight="1" x14ac:dyDescent="0.3">
      <c r="A1266" s="660" t="s">
        <v>577</v>
      </c>
      <c r="B1266" s="661" t="s">
        <v>578</v>
      </c>
      <c r="C1266" s="662" t="s">
        <v>600</v>
      </c>
      <c r="D1266" s="663" t="s">
        <v>2378</v>
      </c>
      <c r="E1266" s="662" t="s">
        <v>6877</v>
      </c>
      <c r="F1266" s="663" t="s">
        <v>6878</v>
      </c>
      <c r="G1266" s="662" t="s">
        <v>6281</v>
      </c>
      <c r="H1266" s="662" t="s">
        <v>6282</v>
      </c>
      <c r="I1266" s="664">
        <v>11270</v>
      </c>
      <c r="J1266" s="664">
        <v>1</v>
      </c>
      <c r="K1266" s="665">
        <v>11270</v>
      </c>
    </row>
    <row r="1267" spans="1:11" ht="14.4" customHeight="1" x14ac:dyDescent="0.3">
      <c r="A1267" s="660" t="s">
        <v>577</v>
      </c>
      <c r="B1267" s="661" t="s">
        <v>578</v>
      </c>
      <c r="C1267" s="662" t="s">
        <v>600</v>
      </c>
      <c r="D1267" s="663" t="s">
        <v>2378</v>
      </c>
      <c r="E1267" s="662" t="s">
        <v>6877</v>
      </c>
      <c r="F1267" s="663" t="s">
        <v>6878</v>
      </c>
      <c r="G1267" s="662" t="s">
        <v>6283</v>
      </c>
      <c r="H1267" s="662" t="s">
        <v>6284</v>
      </c>
      <c r="I1267" s="664">
        <v>10580</v>
      </c>
      <c r="J1267" s="664">
        <v>2</v>
      </c>
      <c r="K1267" s="665">
        <v>21160</v>
      </c>
    </row>
    <row r="1268" spans="1:11" ht="14.4" customHeight="1" x14ac:dyDescent="0.3">
      <c r="A1268" s="660" t="s">
        <v>577</v>
      </c>
      <c r="B1268" s="661" t="s">
        <v>578</v>
      </c>
      <c r="C1268" s="662" t="s">
        <v>600</v>
      </c>
      <c r="D1268" s="663" t="s">
        <v>2378</v>
      </c>
      <c r="E1268" s="662" t="s">
        <v>6877</v>
      </c>
      <c r="F1268" s="663" t="s">
        <v>6878</v>
      </c>
      <c r="G1268" s="662" t="s">
        <v>6285</v>
      </c>
      <c r="H1268" s="662" t="s">
        <v>6286</v>
      </c>
      <c r="I1268" s="664">
        <v>23660.3</v>
      </c>
      <c r="J1268" s="664">
        <v>2</v>
      </c>
      <c r="K1268" s="665">
        <v>47320.6</v>
      </c>
    </row>
    <row r="1269" spans="1:11" ht="14.4" customHeight="1" x14ac:dyDescent="0.3">
      <c r="A1269" s="660" t="s">
        <v>577</v>
      </c>
      <c r="B1269" s="661" t="s">
        <v>578</v>
      </c>
      <c r="C1269" s="662" t="s">
        <v>600</v>
      </c>
      <c r="D1269" s="663" t="s">
        <v>2378</v>
      </c>
      <c r="E1269" s="662" t="s">
        <v>6877</v>
      </c>
      <c r="F1269" s="663" t="s">
        <v>6878</v>
      </c>
      <c r="G1269" s="662" t="s">
        <v>6287</v>
      </c>
      <c r="H1269" s="662" t="s">
        <v>6288</v>
      </c>
      <c r="I1269" s="664">
        <v>21939.919999999998</v>
      </c>
      <c r="J1269" s="664">
        <v>1</v>
      </c>
      <c r="K1269" s="665">
        <v>21939.919999999998</v>
      </c>
    </row>
    <row r="1270" spans="1:11" ht="14.4" customHeight="1" x14ac:dyDescent="0.3">
      <c r="A1270" s="660" t="s">
        <v>577</v>
      </c>
      <c r="B1270" s="661" t="s">
        <v>578</v>
      </c>
      <c r="C1270" s="662" t="s">
        <v>600</v>
      </c>
      <c r="D1270" s="663" t="s">
        <v>2378</v>
      </c>
      <c r="E1270" s="662" t="s">
        <v>6877</v>
      </c>
      <c r="F1270" s="663" t="s">
        <v>6878</v>
      </c>
      <c r="G1270" s="662" t="s">
        <v>6289</v>
      </c>
      <c r="H1270" s="662" t="s">
        <v>6290</v>
      </c>
      <c r="I1270" s="664">
        <v>16090.59</v>
      </c>
      <c r="J1270" s="664">
        <v>1</v>
      </c>
      <c r="K1270" s="665">
        <v>16090.59</v>
      </c>
    </row>
    <row r="1271" spans="1:11" ht="14.4" customHeight="1" x14ac:dyDescent="0.3">
      <c r="A1271" s="660" t="s">
        <v>577</v>
      </c>
      <c r="B1271" s="661" t="s">
        <v>578</v>
      </c>
      <c r="C1271" s="662" t="s">
        <v>600</v>
      </c>
      <c r="D1271" s="663" t="s">
        <v>2378</v>
      </c>
      <c r="E1271" s="662" t="s">
        <v>6877</v>
      </c>
      <c r="F1271" s="663" t="s">
        <v>6878</v>
      </c>
      <c r="G1271" s="662" t="s">
        <v>6291</v>
      </c>
      <c r="H1271" s="662" t="s">
        <v>6292</v>
      </c>
      <c r="I1271" s="664">
        <v>25737</v>
      </c>
      <c r="J1271" s="664">
        <v>1</v>
      </c>
      <c r="K1271" s="665">
        <v>25737</v>
      </c>
    </row>
    <row r="1272" spans="1:11" ht="14.4" customHeight="1" x14ac:dyDescent="0.3">
      <c r="A1272" s="660" t="s">
        <v>577</v>
      </c>
      <c r="B1272" s="661" t="s">
        <v>578</v>
      </c>
      <c r="C1272" s="662" t="s">
        <v>600</v>
      </c>
      <c r="D1272" s="663" t="s">
        <v>2378</v>
      </c>
      <c r="E1272" s="662" t="s">
        <v>6877</v>
      </c>
      <c r="F1272" s="663" t="s">
        <v>6878</v>
      </c>
      <c r="G1272" s="662" t="s">
        <v>6293</v>
      </c>
      <c r="H1272" s="662" t="s">
        <v>6294</v>
      </c>
      <c r="I1272" s="664">
        <v>10216.77</v>
      </c>
      <c r="J1272" s="664">
        <v>2</v>
      </c>
      <c r="K1272" s="665">
        <v>20433.54</v>
      </c>
    </row>
    <row r="1273" spans="1:11" ht="14.4" customHeight="1" x14ac:dyDescent="0.3">
      <c r="A1273" s="660" t="s">
        <v>577</v>
      </c>
      <c r="B1273" s="661" t="s">
        <v>578</v>
      </c>
      <c r="C1273" s="662" t="s">
        <v>600</v>
      </c>
      <c r="D1273" s="663" t="s">
        <v>2378</v>
      </c>
      <c r="E1273" s="662" t="s">
        <v>6877</v>
      </c>
      <c r="F1273" s="663" t="s">
        <v>6878</v>
      </c>
      <c r="G1273" s="662" t="s">
        <v>6295</v>
      </c>
      <c r="H1273" s="662" t="s">
        <v>6296</v>
      </c>
      <c r="I1273" s="664">
        <v>16508.1875</v>
      </c>
      <c r="J1273" s="664">
        <v>4</v>
      </c>
      <c r="K1273" s="665">
        <v>66032.75</v>
      </c>
    </row>
    <row r="1274" spans="1:11" ht="14.4" customHeight="1" x14ac:dyDescent="0.3">
      <c r="A1274" s="660" t="s">
        <v>577</v>
      </c>
      <c r="B1274" s="661" t="s">
        <v>578</v>
      </c>
      <c r="C1274" s="662" t="s">
        <v>600</v>
      </c>
      <c r="D1274" s="663" t="s">
        <v>2378</v>
      </c>
      <c r="E1274" s="662" t="s">
        <v>6877</v>
      </c>
      <c r="F1274" s="663" t="s">
        <v>6878</v>
      </c>
      <c r="G1274" s="662" t="s">
        <v>6297</v>
      </c>
      <c r="H1274" s="662" t="s">
        <v>6298</v>
      </c>
      <c r="I1274" s="664">
        <v>10580</v>
      </c>
      <c r="J1274" s="664">
        <v>1</v>
      </c>
      <c r="K1274" s="665">
        <v>10580</v>
      </c>
    </row>
    <row r="1275" spans="1:11" ht="14.4" customHeight="1" x14ac:dyDescent="0.3">
      <c r="A1275" s="660" t="s">
        <v>577</v>
      </c>
      <c r="B1275" s="661" t="s">
        <v>578</v>
      </c>
      <c r="C1275" s="662" t="s">
        <v>600</v>
      </c>
      <c r="D1275" s="663" t="s">
        <v>2378</v>
      </c>
      <c r="E1275" s="662" t="s">
        <v>6877</v>
      </c>
      <c r="F1275" s="663" t="s">
        <v>6878</v>
      </c>
      <c r="G1275" s="662" t="s">
        <v>6299</v>
      </c>
      <c r="H1275" s="662" t="s">
        <v>6300</v>
      </c>
      <c r="I1275" s="664">
        <v>12305</v>
      </c>
      <c r="J1275" s="664">
        <v>1</v>
      </c>
      <c r="K1275" s="665">
        <v>12305</v>
      </c>
    </row>
    <row r="1276" spans="1:11" ht="14.4" customHeight="1" x14ac:dyDescent="0.3">
      <c r="A1276" s="660" t="s">
        <v>577</v>
      </c>
      <c r="B1276" s="661" t="s">
        <v>578</v>
      </c>
      <c r="C1276" s="662" t="s">
        <v>600</v>
      </c>
      <c r="D1276" s="663" t="s">
        <v>2378</v>
      </c>
      <c r="E1276" s="662" t="s">
        <v>6877</v>
      </c>
      <c r="F1276" s="663" t="s">
        <v>6878</v>
      </c>
      <c r="G1276" s="662" t="s">
        <v>6301</v>
      </c>
      <c r="H1276" s="662" t="s">
        <v>6302</v>
      </c>
      <c r="I1276" s="664">
        <v>21939.919999999998</v>
      </c>
      <c r="J1276" s="664">
        <v>1</v>
      </c>
      <c r="K1276" s="665">
        <v>21939.919999999998</v>
      </c>
    </row>
    <row r="1277" spans="1:11" ht="14.4" customHeight="1" x14ac:dyDescent="0.3">
      <c r="A1277" s="660" t="s">
        <v>577</v>
      </c>
      <c r="B1277" s="661" t="s">
        <v>578</v>
      </c>
      <c r="C1277" s="662" t="s">
        <v>600</v>
      </c>
      <c r="D1277" s="663" t="s">
        <v>2378</v>
      </c>
      <c r="E1277" s="662" t="s">
        <v>6877</v>
      </c>
      <c r="F1277" s="663" t="s">
        <v>6878</v>
      </c>
      <c r="G1277" s="662" t="s">
        <v>6303</v>
      </c>
      <c r="H1277" s="662" t="s">
        <v>6304</v>
      </c>
      <c r="I1277" s="664">
        <v>9961</v>
      </c>
      <c r="J1277" s="664">
        <v>1</v>
      </c>
      <c r="K1277" s="665">
        <v>9961</v>
      </c>
    </row>
    <row r="1278" spans="1:11" ht="14.4" customHeight="1" x14ac:dyDescent="0.3">
      <c r="A1278" s="660" t="s">
        <v>577</v>
      </c>
      <c r="B1278" s="661" t="s">
        <v>578</v>
      </c>
      <c r="C1278" s="662" t="s">
        <v>600</v>
      </c>
      <c r="D1278" s="663" t="s">
        <v>2378</v>
      </c>
      <c r="E1278" s="662" t="s">
        <v>6877</v>
      </c>
      <c r="F1278" s="663" t="s">
        <v>6878</v>
      </c>
      <c r="G1278" s="662" t="s">
        <v>6305</v>
      </c>
      <c r="H1278" s="662" t="s">
        <v>6306</v>
      </c>
      <c r="I1278" s="664">
        <v>12836.47</v>
      </c>
      <c r="J1278" s="664">
        <v>1</v>
      </c>
      <c r="K1278" s="665">
        <v>12836.47</v>
      </c>
    </row>
    <row r="1279" spans="1:11" ht="14.4" customHeight="1" x14ac:dyDescent="0.3">
      <c r="A1279" s="660" t="s">
        <v>577</v>
      </c>
      <c r="B1279" s="661" t="s">
        <v>578</v>
      </c>
      <c r="C1279" s="662" t="s">
        <v>600</v>
      </c>
      <c r="D1279" s="663" t="s">
        <v>2378</v>
      </c>
      <c r="E1279" s="662" t="s">
        <v>6877</v>
      </c>
      <c r="F1279" s="663" t="s">
        <v>6878</v>
      </c>
      <c r="G1279" s="662" t="s">
        <v>6307</v>
      </c>
      <c r="H1279" s="662" t="s">
        <v>6308</v>
      </c>
      <c r="I1279" s="664">
        <v>22785.84</v>
      </c>
      <c r="J1279" s="664">
        <v>1</v>
      </c>
      <c r="K1279" s="665">
        <v>22785.84</v>
      </c>
    </row>
    <row r="1280" spans="1:11" ht="14.4" customHeight="1" x14ac:dyDescent="0.3">
      <c r="A1280" s="660" t="s">
        <v>577</v>
      </c>
      <c r="B1280" s="661" t="s">
        <v>578</v>
      </c>
      <c r="C1280" s="662" t="s">
        <v>600</v>
      </c>
      <c r="D1280" s="663" t="s">
        <v>2378</v>
      </c>
      <c r="E1280" s="662" t="s">
        <v>6877</v>
      </c>
      <c r="F1280" s="663" t="s">
        <v>6878</v>
      </c>
      <c r="G1280" s="662" t="s">
        <v>6309</v>
      </c>
      <c r="H1280" s="662" t="s">
        <v>6310</v>
      </c>
      <c r="I1280" s="664">
        <v>15396.2</v>
      </c>
      <c r="J1280" s="664">
        <v>1</v>
      </c>
      <c r="K1280" s="665">
        <v>15396.2</v>
      </c>
    </row>
    <row r="1281" spans="1:11" ht="14.4" customHeight="1" x14ac:dyDescent="0.3">
      <c r="A1281" s="660" t="s">
        <v>577</v>
      </c>
      <c r="B1281" s="661" t="s">
        <v>578</v>
      </c>
      <c r="C1281" s="662" t="s">
        <v>600</v>
      </c>
      <c r="D1281" s="663" t="s">
        <v>2378</v>
      </c>
      <c r="E1281" s="662" t="s">
        <v>6877</v>
      </c>
      <c r="F1281" s="663" t="s">
        <v>6878</v>
      </c>
      <c r="G1281" s="662" t="s">
        <v>6311</v>
      </c>
      <c r="H1281" s="662" t="s">
        <v>6312</v>
      </c>
      <c r="I1281" s="664">
        <v>17595</v>
      </c>
      <c r="J1281" s="664">
        <v>1</v>
      </c>
      <c r="K1281" s="665">
        <v>17595</v>
      </c>
    </row>
    <row r="1282" spans="1:11" ht="14.4" customHeight="1" x14ac:dyDescent="0.3">
      <c r="A1282" s="660" t="s">
        <v>577</v>
      </c>
      <c r="B1282" s="661" t="s">
        <v>578</v>
      </c>
      <c r="C1282" s="662" t="s">
        <v>600</v>
      </c>
      <c r="D1282" s="663" t="s">
        <v>2378</v>
      </c>
      <c r="E1282" s="662" t="s">
        <v>6877</v>
      </c>
      <c r="F1282" s="663" t="s">
        <v>6878</v>
      </c>
      <c r="G1282" s="662" t="s">
        <v>6313</v>
      </c>
      <c r="H1282" s="662" t="s">
        <v>6314</v>
      </c>
      <c r="I1282" s="664">
        <v>6840</v>
      </c>
      <c r="J1282" s="664">
        <v>1</v>
      </c>
      <c r="K1282" s="665">
        <v>6840</v>
      </c>
    </row>
    <row r="1283" spans="1:11" ht="14.4" customHeight="1" x14ac:dyDescent="0.3">
      <c r="A1283" s="660" t="s">
        <v>577</v>
      </c>
      <c r="B1283" s="661" t="s">
        <v>578</v>
      </c>
      <c r="C1283" s="662" t="s">
        <v>600</v>
      </c>
      <c r="D1283" s="663" t="s">
        <v>2378</v>
      </c>
      <c r="E1283" s="662" t="s">
        <v>6877</v>
      </c>
      <c r="F1283" s="663" t="s">
        <v>6878</v>
      </c>
      <c r="G1283" s="662" t="s">
        <v>6315</v>
      </c>
      <c r="H1283" s="662" t="s">
        <v>6316</v>
      </c>
      <c r="I1283" s="664">
        <v>19118.485625000001</v>
      </c>
      <c r="J1283" s="664">
        <v>16</v>
      </c>
      <c r="K1283" s="665">
        <v>305895.77</v>
      </c>
    </row>
    <row r="1284" spans="1:11" ht="14.4" customHeight="1" x14ac:dyDescent="0.3">
      <c r="A1284" s="660" t="s">
        <v>577</v>
      </c>
      <c r="B1284" s="661" t="s">
        <v>578</v>
      </c>
      <c r="C1284" s="662" t="s">
        <v>600</v>
      </c>
      <c r="D1284" s="663" t="s">
        <v>2378</v>
      </c>
      <c r="E1284" s="662" t="s">
        <v>6877</v>
      </c>
      <c r="F1284" s="663" t="s">
        <v>6878</v>
      </c>
      <c r="G1284" s="662" t="s">
        <v>6317</v>
      </c>
      <c r="H1284" s="662" t="s">
        <v>6318</v>
      </c>
      <c r="I1284" s="664">
        <v>23660.3</v>
      </c>
      <c r="J1284" s="664">
        <v>1</v>
      </c>
      <c r="K1284" s="665">
        <v>23660.3</v>
      </c>
    </row>
    <row r="1285" spans="1:11" ht="14.4" customHeight="1" x14ac:dyDescent="0.3">
      <c r="A1285" s="660" t="s">
        <v>577</v>
      </c>
      <c r="B1285" s="661" t="s">
        <v>578</v>
      </c>
      <c r="C1285" s="662" t="s">
        <v>600</v>
      </c>
      <c r="D1285" s="663" t="s">
        <v>2378</v>
      </c>
      <c r="E1285" s="662" t="s">
        <v>6877</v>
      </c>
      <c r="F1285" s="663" t="s">
        <v>6878</v>
      </c>
      <c r="G1285" s="662" t="s">
        <v>6319</v>
      </c>
      <c r="H1285" s="662" t="s">
        <v>6320</v>
      </c>
      <c r="I1285" s="664">
        <v>4848.01</v>
      </c>
      <c r="J1285" s="664">
        <v>3</v>
      </c>
      <c r="K1285" s="665">
        <v>14544.03</v>
      </c>
    </row>
    <row r="1286" spans="1:11" ht="14.4" customHeight="1" x14ac:dyDescent="0.3">
      <c r="A1286" s="660" t="s">
        <v>577</v>
      </c>
      <c r="B1286" s="661" t="s">
        <v>578</v>
      </c>
      <c r="C1286" s="662" t="s">
        <v>600</v>
      </c>
      <c r="D1286" s="663" t="s">
        <v>2378</v>
      </c>
      <c r="E1286" s="662" t="s">
        <v>6877</v>
      </c>
      <c r="F1286" s="663" t="s">
        <v>6878</v>
      </c>
      <c r="G1286" s="662" t="s">
        <v>6321</v>
      </c>
      <c r="H1286" s="662" t="s">
        <v>6322</v>
      </c>
      <c r="I1286" s="664">
        <v>4506.6899999999996</v>
      </c>
      <c r="J1286" s="664">
        <v>1</v>
      </c>
      <c r="K1286" s="665">
        <v>4506.6899999999996</v>
      </c>
    </row>
    <row r="1287" spans="1:11" ht="14.4" customHeight="1" x14ac:dyDescent="0.3">
      <c r="A1287" s="660" t="s">
        <v>577</v>
      </c>
      <c r="B1287" s="661" t="s">
        <v>578</v>
      </c>
      <c r="C1287" s="662" t="s">
        <v>600</v>
      </c>
      <c r="D1287" s="663" t="s">
        <v>2378</v>
      </c>
      <c r="E1287" s="662" t="s">
        <v>6877</v>
      </c>
      <c r="F1287" s="663" t="s">
        <v>6878</v>
      </c>
      <c r="G1287" s="662" t="s">
        <v>6323</v>
      </c>
      <c r="H1287" s="662" t="s">
        <v>6324</v>
      </c>
      <c r="I1287" s="664">
        <v>19550</v>
      </c>
      <c r="J1287" s="664">
        <v>1</v>
      </c>
      <c r="K1287" s="665">
        <v>19550</v>
      </c>
    </row>
    <row r="1288" spans="1:11" ht="14.4" customHeight="1" x14ac:dyDescent="0.3">
      <c r="A1288" s="660" t="s">
        <v>577</v>
      </c>
      <c r="B1288" s="661" t="s">
        <v>578</v>
      </c>
      <c r="C1288" s="662" t="s">
        <v>600</v>
      </c>
      <c r="D1288" s="663" t="s">
        <v>2378</v>
      </c>
      <c r="E1288" s="662" t="s">
        <v>6877</v>
      </c>
      <c r="F1288" s="663" t="s">
        <v>6878</v>
      </c>
      <c r="G1288" s="662" t="s">
        <v>6325</v>
      </c>
      <c r="H1288" s="662" t="s">
        <v>6326</v>
      </c>
      <c r="I1288" s="664">
        <v>17595</v>
      </c>
      <c r="J1288" s="664">
        <v>1</v>
      </c>
      <c r="K1288" s="665">
        <v>17595</v>
      </c>
    </row>
    <row r="1289" spans="1:11" ht="14.4" customHeight="1" x14ac:dyDescent="0.3">
      <c r="A1289" s="660" t="s">
        <v>577</v>
      </c>
      <c r="B1289" s="661" t="s">
        <v>578</v>
      </c>
      <c r="C1289" s="662" t="s">
        <v>600</v>
      </c>
      <c r="D1289" s="663" t="s">
        <v>2378</v>
      </c>
      <c r="E1289" s="662" t="s">
        <v>6877</v>
      </c>
      <c r="F1289" s="663" t="s">
        <v>6878</v>
      </c>
      <c r="G1289" s="662" t="s">
        <v>6327</v>
      </c>
      <c r="H1289" s="662" t="s">
        <v>6328</v>
      </c>
      <c r="I1289" s="664">
        <v>23660</v>
      </c>
      <c r="J1289" s="664">
        <v>1</v>
      </c>
      <c r="K1289" s="665">
        <v>23660</v>
      </c>
    </row>
    <row r="1290" spans="1:11" ht="14.4" customHeight="1" x14ac:dyDescent="0.3">
      <c r="A1290" s="660" t="s">
        <v>577</v>
      </c>
      <c r="B1290" s="661" t="s">
        <v>578</v>
      </c>
      <c r="C1290" s="662" t="s">
        <v>600</v>
      </c>
      <c r="D1290" s="663" t="s">
        <v>2378</v>
      </c>
      <c r="E1290" s="662" t="s">
        <v>6877</v>
      </c>
      <c r="F1290" s="663" t="s">
        <v>6878</v>
      </c>
      <c r="G1290" s="662" t="s">
        <v>6329</v>
      </c>
      <c r="H1290" s="662" t="s">
        <v>6330</v>
      </c>
      <c r="I1290" s="664">
        <v>18639.73</v>
      </c>
      <c r="J1290" s="664">
        <v>1</v>
      </c>
      <c r="K1290" s="665">
        <v>18639.73</v>
      </c>
    </row>
    <row r="1291" spans="1:11" ht="14.4" customHeight="1" x14ac:dyDescent="0.3">
      <c r="A1291" s="660" t="s">
        <v>577</v>
      </c>
      <c r="B1291" s="661" t="s">
        <v>578</v>
      </c>
      <c r="C1291" s="662" t="s">
        <v>600</v>
      </c>
      <c r="D1291" s="663" t="s">
        <v>2378</v>
      </c>
      <c r="E1291" s="662" t="s">
        <v>6877</v>
      </c>
      <c r="F1291" s="663" t="s">
        <v>6878</v>
      </c>
      <c r="G1291" s="662" t="s">
        <v>6331</v>
      </c>
      <c r="H1291" s="662" t="s">
        <v>6332</v>
      </c>
      <c r="I1291" s="664">
        <v>64169.670000000006</v>
      </c>
      <c r="J1291" s="664">
        <v>3</v>
      </c>
      <c r="K1291" s="665">
        <v>192509.01</v>
      </c>
    </row>
    <row r="1292" spans="1:11" ht="14.4" customHeight="1" x14ac:dyDescent="0.3">
      <c r="A1292" s="660" t="s">
        <v>577</v>
      </c>
      <c r="B1292" s="661" t="s">
        <v>578</v>
      </c>
      <c r="C1292" s="662" t="s">
        <v>600</v>
      </c>
      <c r="D1292" s="663" t="s">
        <v>2378</v>
      </c>
      <c r="E1292" s="662" t="s">
        <v>6877</v>
      </c>
      <c r="F1292" s="663" t="s">
        <v>6878</v>
      </c>
      <c r="G1292" s="662" t="s">
        <v>6333</v>
      </c>
      <c r="H1292" s="662" t="s">
        <v>6334</v>
      </c>
      <c r="I1292" s="664">
        <v>19034.193571428568</v>
      </c>
      <c r="J1292" s="664">
        <v>14</v>
      </c>
      <c r="K1292" s="665">
        <v>266478.70999999996</v>
      </c>
    </row>
    <row r="1293" spans="1:11" ht="14.4" customHeight="1" x14ac:dyDescent="0.3">
      <c r="A1293" s="660" t="s">
        <v>577</v>
      </c>
      <c r="B1293" s="661" t="s">
        <v>578</v>
      </c>
      <c r="C1293" s="662" t="s">
        <v>600</v>
      </c>
      <c r="D1293" s="663" t="s">
        <v>2378</v>
      </c>
      <c r="E1293" s="662" t="s">
        <v>6877</v>
      </c>
      <c r="F1293" s="663" t="s">
        <v>6878</v>
      </c>
      <c r="G1293" s="662" t="s">
        <v>6335</v>
      </c>
      <c r="H1293" s="662" t="s">
        <v>6336</v>
      </c>
      <c r="I1293" s="664">
        <v>13283</v>
      </c>
      <c r="J1293" s="664">
        <v>3</v>
      </c>
      <c r="K1293" s="665">
        <v>39849</v>
      </c>
    </row>
    <row r="1294" spans="1:11" ht="14.4" customHeight="1" x14ac:dyDescent="0.3">
      <c r="A1294" s="660" t="s">
        <v>577</v>
      </c>
      <c r="B1294" s="661" t="s">
        <v>578</v>
      </c>
      <c r="C1294" s="662" t="s">
        <v>600</v>
      </c>
      <c r="D1294" s="663" t="s">
        <v>2378</v>
      </c>
      <c r="E1294" s="662" t="s">
        <v>6877</v>
      </c>
      <c r="F1294" s="663" t="s">
        <v>6878</v>
      </c>
      <c r="G1294" s="662" t="s">
        <v>6337</v>
      </c>
      <c r="H1294" s="662" t="s">
        <v>6338</v>
      </c>
      <c r="I1294" s="664">
        <v>18547</v>
      </c>
      <c r="J1294" s="664">
        <v>3</v>
      </c>
      <c r="K1294" s="665">
        <v>55641</v>
      </c>
    </row>
    <row r="1295" spans="1:11" ht="14.4" customHeight="1" x14ac:dyDescent="0.3">
      <c r="A1295" s="660" t="s">
        <v>577</v>
      </c>
      <c r="B1295" s="661" t="s">
        <v>578</v>
      </c>
      <c r="C1295" s="662" t="s">
        <v>600</v>
      </c>
      <c r="D1295" s="663" t="s">
        <v>2378</v>
      </c>
      <c r="E1295" s="662" t="s">
        <v>6877</v>
      </c>
      <c r="F1295" s="663" t="s">
        <v>6878</v>
      </c>
      <c r="G1295" s="662" t="s">
        <v>6339</v>
      </c>
      <c r="H1295" s="662" t="s">
        <v>6340</v>
      </c>
      <c r="I1295" s="664">
        <v>279.3</v>
      </c>
      <c r="J1295" s="664">
        <v>5</v>
      </c>
      <c r="K1295" s="665">
        <v>1396.5</v>
      </c>
    </row>
    <row r="1296" spans="1:11" ht="14.4" customHeight="1" x14ac:dyDescent="0.3">
      <c r="A1296" s="660" t="s">
        <v>577</v>
      </c>
      <c r="B1296" s="661" t="s">
        <v>578</v>
      </c>
      <c r="C1296" s="662" t="s">
        <v>600</v>
      </c>
      <c r="D1296" s="663" t="s">
        <v>2378</v>
      </c>
      <c r="E1296" s="662" t="s">
        <v>6877</v>
      </c>
      <c r="F1296" s="663" t="s">
        <v>6878</v>
      </c>
      <c r="G1296" s="662" t="s">
        <v>6341</v>
      </c>
      <c r="H1296" s="662" t="s">
        <v>6342</v>
      </c>
      <c r="I1296" s="664">
        <v>10997.89</v>
      </c>
      <c r="J1296" s="664">
        <v>6</v>
      </c>
      <c r="K1296" s="665">
        <v>65987.34</v>
      </c>
    </row>
    <row r="1297" spans="1:11" ht="14.4" customHeight="1" x14ac:dyDescent="0.3">
      <c r="A1297" s="660" t="s">
        <v>577</v>
      </c>
      <c r="B1297" s="661" t="s">
        <v>578</v>
      </c>
      <c r="C1297" s="662" t="s">
        <v>600</v>
      </c>
      <c r="D1297" s="663" t="s">
        <v>2378</v>
      </c>
      <c r="E1297" s="662" t="s">
        <v>6877</v>
      </c>
      <c r="F1297" s="663" t="s">
        <v>6878</v>
      </c>
      <c r="G1297" s="662" t="s">
        <v>6343</v>
      </c>
      <c r="H1297" s="662" t="s">
        <v>6344</v>
      </c>
      <c r="I1297" s="664">
        <v>5905.25</v>
      </c>
      <c r="J1297" s="664">
        <v>2</v>
      </c>
      <c r="K1297" s="665">
        <v>11810.5</v>
      </c>
    </row>
    <row r="1298" spans="1:11" ht="14.4" customHeight="1" x14ac:dyDescent="0.3">
      <c r="A1298" s="660" t="s">
        <v>577</v>
      </c>
      <c r="B1298" s="661" t="s">
        <v>578</v>
      </c>
      <c r="C1298" s="662" t="s">
        <v>600</v>
      </c>
      <c r="D1298" s="663" t="s">
        <v>2378</v>
      </c>
      <c r="E1298" s="662" t="s">
        <v>6877</v>
      </c>
      <c r="F1298" s="663" t="s">
        <v>6878</v>
      </c>
      <c r="G1298" s="662" t="s">
        <v>6345</v>
      </c>
      <c r="H1298" s="662" t="s">
        <v>6346</v>
      </c>
      <c r="I1298" s="664">
        <v>12305</v>
      </c>
      <c r="J1298" s="664">
        <v>1</v>
      </c>
      <c r="K1298" s="665">
        <v>12305</v>
      </c>
    </row>
    <row r="1299" spans="1:11" ht="14.4" customHeight="1" x14ac:dyDescent="0.3">
      <c r="A1299" s="660" t="s">
        <v>577</v>
      </c>
      <c r="B1299" s="661" t="s">
        <v>578</v>
      </c>
      <c r="C1299" s="662" t="s">
        <v>600</v>
      </c>
      <c r="D1299" s="663" t="s">
        <v>2378</v>
      </c>
      <c r="E1299" s="662" t="s">
        <v>6877</v>
      </c>
      <c r="F1299" s="663" t="s">
        <v>6878</v>
      </c>
      <c r="G1299" s="662" t="s">
        <v>6347</v>
      </c>
      <c r="H1299" s="662" t="s">
        <v>6348</v>
      </c>
      <c r="I1299" s="664">
        <v>2611.7399999999998</v>
      </c>
      <c r="J1299" s="664">
        <v>3</v>
      </c>
      <c r="K1299" s="665">
        <v>7835.2199999999993</v>
      </c>
    </row>
    <row r="1300" spans="1:11" ht="14.4" customHeight="1" x14ac:dyDescent="0.3">
      <c r="A1300" s="660" t="s">
        <v>577</v>
      </c>
      <c r="B1300" s="661" t="s">
        <v>578</v>
      </c>
      <c r="C1300" s="662" t="s">
        <v>600</v>
      </c>
      <c r="D1300" s="663" t="s">
        <v>2378</v>
      </c>
      <c r="E1300" s="662" t="s">
        <v>6877</v>
      </c>
      <c r="F1300" s="663" t="s">
        <v>6878</v>
      </c>
      <c r="G1300" s="662" t="s">
        <v>6349</v>
      </c>
      <c r="H1300" s="662" t="s">
        <v>6350</v>
      </c>
      <c r="I1300" s="664">
        <v>23660.3</v>
      </c>
      <c r="J1300" s="664">
        <v>4</v>
      </c>
      <c r="K1300" s="665">
        <v>94641.2</v>
      </c>
    </row>
    <row r="1301" spans="1:11" ht="14.4" customHeight="1" x14ac:dyDescent="0.3">
      <c r="A1301" s="660" t="s">
        <v>577</v>
      </c>
      <c r="B1301" s="661" t="s">
        <v>578</v>
      </c>
      <c r="C1301" s="662" t="s">
        <v>600</v>
      </c>
      <c r="D1301" s="663" t="s">
        <v>2378</v>
      </c>
      <c r="E1301" s="662" t="s">
        <v>6877</v>
      </c>
      <c r="F1301" s="663" t="s">
        <v>6878</v>
      </c>
      <c r="G1301" s="662" t="s">
        <v>6351</v>
      </c>
      <c r="H1301" s="662" t="s">
        <v>6352</v>
      </c>
      <c r="I1301" s="664">
        <v>1323.54</v>
      </c>
      <c r="J1301" s="664">
        <v>2</v>
      </c>
      <c r="K1301" s="665">
        <v>2647.08</v>
      </c>
    </row>
    <row r="1302" spans="1:11" ht="14.4" customHeight="1" x14ac:dyDescent="0.3">
      <c r="A1302" s="660" t="s">
        <v>577</v>
      </c>
      <c r="B1302" s="661" t="s">
        <v>578</v>
      </c>
      <c r="C1302" s="662" t="s">
        <v>600</v>
      </c>
      <c r="D1302" s="663" t="s">
        <v>2378</v>
      </c>
      <c r="E1302" s="662" t="s">
        <v>6877</v>
      </c>
      <c r="F1302" s="663" t="s">
        <v>6878</v>
      </c>
      <c r="G1302" s="662" t="s">
        <v>6353</v>
      </c>
      <c r="H1302" s="662" t="s">
        <v>6354</v>
      </c>
      <c r="I1302" s="664">
        <v>6377.58</v>
      </c>
      <c r="J1302" s="664">
        <v>1</v>
      </c>
      <c r="K1302" s="665">
        <v>6377.58</v>
      </c>
    </row>
    <row r="1303" spans="1:11" ht="14.4" customHeight="1" x14ac:dyDescent="0.3">
      <c r="A1303" s="660" t="s">
        <v>577</v>
      </c>
      <c r="B1303" s="661" t="s">
        <v>578</v>
      </c>
      <c r="C1303" s="662" t="s">
        <v>600</v>
      </c>
      <c r="D1303" s="663" t="s">
        <v>2378</v>
      </c>
      <c r="E1303" s="662" t="s">
        <v>6877</v>
      </c>
      <c r="F1303" s="663" t="s">
        <v>6878</v>
      </c>
      <c r="G1303" s="662" t="s">
        <v>6355</v>
      </c>
      <c r="H1303" s="662" t="s">
        <v>6356</v>
      </c>
      <c r="I1303" s="664">
        <v>33999.99</v>
      </c>
      <c r="J1303" s="664">
        <v>2</v>
      </c>
      <c r="K1303" s="665">
        <v>67999.98</v>
      </c>
    </row>
    <row r="1304" spans="1:11" ht="14.4" customHeight="1" x14ac:dyDescent="0.3">
      <c r="A1304" s="660" t="s">
        <v>577</v>
      </c>
      <c r="B1304" s="661" t="s">
        <v>578</v>
      </c>
      <c r="C1304" s="662" t="s">
        <v>600</v>
      </c>
      <c r="D1304" s="663" t="s">
        <v>2378</v>
      </c>
      <c r="E1304" s="662" t="s">
        <v>6877</v>
      </c>
      <c r="F1304" s="663" t="s">
        <v>6878</v>
      </c>
      <c r="G1304" s="662" t="s">
        <v>6357</v>
      </c>
      <c r="H1304" s="662" t="s">
        <v>6358</v>
      </c>
      <c r="I1304" s="664">
        <v>4506.6899999999996</v>
      </c>
      <c r="J1304" s="664">
        <v>1</v>
      </c>
      <c r="K1304" s="665">
        <v>4506.6899999999996</v>
      </c>
    </row>
    <row r="1305" spans="1:11" ht="14.4" customHeight="1" x14ac:dyDescent="0.3">
      <c r="A1305" s="660" t="s">
        <v>577</v>
      </c>
      <c r="B1305" s="661" t="s">
        <v>578</v>
      </c>
      <c r="C1305" s="662" t="s">
        <v>600</v>
      </c>
      <c r="D1305" s="663" t="s">
        <v>2378</v>
      </c>
      <c r="E1305" s="662" t="s">
        <v>6877</v>
      </c>
      <c r="F1305" s="663" t="s">
        <v>6878</v>
      </c>
      <c r="G1305" s="662" t="s">
        <v>6359</v>
      </c>
      <c r="H1305" s="662" t="s">
        <v>6360</v>
      </c>
      <c r="I1305" s="664">
        <v>1323.54</v>
      </c>
      <c r="J1305" s="664">
        <v>1</v>
      </c>
      <c r="K1305" s="665">
        <v>1323.54</v>
      </c>
    </row>
    <row r="1306" spans="1:11" ht="14.4" customHeight="1" x14ac:dyDescent="0.3">
      <c r="A1306" s="660" t="s">
        <v>577</v>
      </c>
      <c r="B1306" s="661" t="s">
        <v>578</v>
      </c>
      <c r="C1306" s="662" t="s">
        <v>600</v>
      </c>
      <c r="D1306" s="663" t="s">
        <v>2378</v>
      </c>
      <c r="E1306" s="662" t="s">
        <v>6877</v>
      </c>
      <c r="F1306" s="663" t="s">
        <v>6878</v>
      </c>
      <c r="G1306" s="662" t="s">
        <v>6361</v>
      </c>
      <c r="H1306" s="662" t="s">
        <v>6362</v>
      </c>
      <c r="I1306" s="664">
        <v>10173.89</v>
      </c>
      <c r="J1306" s="664">
        <v>2</v>
      </c>
      <c r="K1306" s="665">
        <v>20347.78</v>
      </c>
    </row>
    <row r="1307" spans="1:11" ht="14.4" customHeight="1" x14ac:dyDescent="0.3">
      <c r="A1307" s="660" t="s">
        <v>577</v>
      </c>
      <c r="B1307" s="661" t="s">
        <v>578</v>
      </c>
      <c r="C1307" s="662" t="s">
        <v>600</v>
      </c>
      <c r="D1307" s="663" t="s">
        <v>2378</v>
      </c>
      <c r="E1307" s="662" t="s">
        <v>6877</v>
      </c>
      <c r="F1307" s="663" t="s">
        <v>6878</v>
      </c>
      <c r="G1307" s="662" t="s">
        <v>6363</v>
      </c>
      <c r="H1307" s="662" t="s">
        <v>6364</v>
      </c>
      <c r="I1307" s="664">
        <v>2611.7399999999998</v>
      </c>
      <c r="J1307" s="664">
        <v>3</v>
      </c>
      <c r="K1307" s="665">
        <v>7835.2199999999993</v>
      </c>
    </row>
    <row r="1308" spans="1:11" ht="14.4" customHeight="1" x14ac:dyDescent="0.3">
      <c r="A1308" s="660" t="s">
        <v>577</v>
      </c>
      <c r="B1308" s="661" t="s">
        <v>578</v>
      </c>
      <c r="C1308" s="662" t="s">
        <v>600</v>
      </c>
      <c r="D1308" s="663" t="s">
        <v>2378</v>
      </c>
      <c r="E1308" s="662" t="s">
        <v>6877</v>
      </c>
      <c r="F1308" s="663" t="s">
        <v>6878</v>
      </c>
      <c r="G1308" s="662" t="s">
        <v>6365</v>
      </c>
      <c r="H1308" s="662" t="s">
        <v>6366</v>
      </c>
      <c r="I1308" s="664">
        <v>10173.89</v>
      </c>
      <c r="J1308" s="664">
        <v>1</v>
      </c>
      <c r="K1308" s="665">
        <v>10173.89</v>
      </c>
    </row>
    <row r="1309" spans="1:11" ht="14.4" customHeight="1" x14ac:dyDescent="0.3">
      <c r="A1309" s="660" t="s">
        <v>577</v>
      </c>
      <c r="B1309" s="661" t="s">
        <v>578</v>
      </c>
      <c r="C1309" s="662" t="s">
        <v>600</v>
      </c>
      <c r="D1309" s="663" t="s">
        <v>2378</v>
      </c>
      <c r="E1309" s="662" t="s">
        <v>6877</v>
      </c>
      <c r="F1309" s="663" t="s">
        <v>6878</v>
      </c>
      <c r="G1309" s="662" t="s">
        <v>6367</v>
      </c>
      <c r="H1309" s="662" t="s">
        <v>6368</v>
      </c>
      <c r="I1309" s="664">
        <v>18547</v>
      </c>
      <c r="J1309" s="664">
        <v>1</v>
      </c>
      <c r="K1309" s="665">
        <v>18547</v>
      </c>
    </row>
    <row r="1310" spans="1:11" ht="14.4" customHeight="1" x14ac:dyDescent="0.3">
      <c r="A1310" s="660" t="s">
        <v>577</v>
      </c>
      <c r="B1310" s="661" t="s">
        <v>578</v>
      </c>
      <c r="C1310" s="662" t="s">
        <v>600</v>
      </c>
      <c r="D1310" s="663" t="s">
        <v>2378</v>
      </c>
      <c r="E1310" s="662" t="s">
        <v>6877</v>
      </c>
      <c r="F1310" s="663" t="s">
        <v>6878</v>
      </c>
      <c r="G1310" s="662" t="s">
        <v>6369</v>
      </c>
      <c r="H1310" s="662" t="s">
        <v>6370</v>
      </c>
      <c r="I1310" s="664">
        <v>43570.49</v>
      </c>
      <c r="J1310" s="664">
        <v>1</v>
      </c>
      <c r="K1310" s="665">
        <v>43570.49</v>
      </c>
    </row>
    <row r="1311" spans="1:11" ht="14.4" customHeight="1" x14ac:dyDescent="0.3">
      <c r="A1311" s="660" t="s">
        <v>577</v>
      </c>
      <c r="B1311" s="661" t="s">
        <v>578</v>
      </c>
      <c r="C1311" s="662" t="s">
        <v>600</v>
      </c>
      <c r="D1311" s="663" t="s">
        <v>2378</v>
      </c>
      <c r="E1311" s="662" t="s">
        <v>6877</v>
      </c>
      <c r="F1311" s="663" t="s">
        <v>6878</v>
      </c>
      <c r="G1311" s="662" t="s">
        <v>6371</v>
      </c>
      <c r="H1311" s="662" t="s">
        <v>6372</v>
      </c>
      <c r="I1311" s="664">
        <v>22613.58</v>
      </c>
      <c r="J1311" s="664">
        <v>1</v>
      </c>
      <c r="K1311" s="665">
        <v>22613.58</v>
      </c>
    </row>
    <row r="1312" spans="1:11" ht="14.4" customHeight="1" x14ac:dyDescent="0.3">
      <c r="A1312" s="660" t="s">
        <v>577</v>
      </c>
      <c r="B1312" s="661" t="s">
        <v>578</v>
      </c>
      <c r="C1312" s="662" t="s">
        <v>600</v>
      </c>
      <c r="D1312" s="663" t="s">
        <v>2378</v>
      </c>
      <c r="E1312" s="662" t="s">
        <v>6877</v>
      </c>
      <c r="F1312" s="663" t="s">
        <v>6878</v>
      </c>
      <c r="G1312" s="662" t="s">
        <v>6373</v>
      </c>
      <c r="H1312" s="662" t="s">
        <v>6374</v>
      </c>
      <c r="I1312" s="664">
        <v>16508.25</v>
      </c>
      <c r="J1312" s="664">
        <v>2</v>
      </c>
      <c r="K1312" s="665">
        <v>33016.5</v>
      </c>
    </row>
    <row r="1313" spans="1:11" ht="14.4" customHeight="1" x14ac:dyDescent="0.3">
      <c r="A1313" s="660" t="s">
        <v>577</v>
      </c>
      <c r="B1313" s="661" t="s">
        <v>578</v>
      </c>
      <c r="C1313" s="662" t="s">
        <v>600</v>
      </c>
      <c r="D1313" s="663" t="s">
        <v>2378</v>
      </c>
      <c r="E1313" s="662" t="s">
        <v>6877</v>
      </c>
      <c r="F1313" s="663" t="s">
        <v>6878</v>
      </c>
      <c r="G1313" s="662" t="s">
        <v>6375</v>
      </c>
      <c r="H1313" s="662" t="s">
        <v>6376</v>
      </c>
      <c r="I1313" s="664">
        <v>16508.25</v>
      </c>
      <c r="J1313" s="664">
        <v>1</v>
      </c>
      <c r="K1313" s="665">
        <v>16508.25</v>
      </c>
    </row>
    <row r="1314" spans="1:11" ht="14.4" customHeight="1" x14ac:dyDescent="0.3">
      <c r="A1314" s="660" t="s">
        <v>577</v>
      </c>
      <c r="B1314" s="661" t="s">
        <v>578</v>
      </c>
      <c r="C1314" s="662" t="s">
        <v>600</v>
      </c>
      <c r="D1314" s="663" t="s">
        <v>2378</v>
      </c>
      <c r="E1314" s="662" t="s">
        <v>6877</v>
      </c>
      <c r="F1314" s="663" t="s">
        <v>6878</v>
      </c>
      <c r="G1314" s="662" t="s">
        <v>6377</v>
      </c>
      <c r="H1314" s="662" t="s">
        <v>6378</v>
      </c>
      <c r="I1314" s="664">
        <v>31406.5</v>
      </c>
      <c r="J1314" s="664">
        <v>1</v>
      </c>
      <c r="K1314" s="665">
        <v>31406.5</v>
      </c>
    </row>
    <row r="1315" spans="1:11" ht="14.4" customHeight="1" x14ac:dyDescent="0.3">
      <c r="A1315" s="660" t="s">
        <v>577</v>
      </c>
      <c r="B1315" s="661" t="s">
        <v>578</v>
      </c>
      <c r="C1315" s="662" t="s">
        <v>600</v>
      </c>
      <c r="D1315" s="663" t="s">
        <v>2378</v>
      </c>
      <c r="E1315" s="662" t="s">
        <v>6877</v>
      </c>
      <c r="F1315" s="663" t="s">
        <v>6878</v>
      </c>
      <c r="G1315" s="662" t="s">
        <v>6379</v>
      </c>
      <c r="H1315" s="662" t="s">
        <v>6380</v>
      </c>
      <c r="I1315" s="664">
        <v>6516.666666666667</v>
      </c>
      <c r="J1315" s="664">
        <v>3</v>
      </c>
      <c r="K1315" s="665">
        <v>19550</v>
      </c>
    </row>
    <row r="1316" spans="1:11" ht="14.4" customHeight="1" x14ac:dyDescent="0.3">
      <c r="A1316" s="660" t="s">
        <v>577</v>
      </c>
      <c r="B1316" s="661" t="s">
        <v>578</v>
      </c>
      <c r="C1316" s="662" t="s">
        <v>600</v>
      </c>
      <c r="D1316" s="663" t="s">
        <v>2378</v>
      </c>
      <c r="E1316" s="662" t="s">
        <v>6877</v>
      </c>
      <c r="F1316" s="663" t="s">
        <v>6878</v>
      </c>
      <c r="G1316" s="662" t="s">
        <v>6381</v>
      </c>
      <c r="H1316" s="662" t="s">
        <v>6382</v>
      </c>
      <c r="I1316" s="664">
        <v>11669.05</v>
      </c>
      <c r="J1316" s="664">
        <v>1</v>
      </c>
      <c r="K1316" s="665">
        <v>11669.05</v>
      </c>
    </row>
    <row r="1317" spans="1:11" ht="14.4" customHeight="1" x14ac:dyDescent="0.3">
      <c r="A1317" s="660" t="s">
        <v>577</v>
      </c>
      <c r="B1317" s="661" t="s">
        <v>578</v>
      </c>
      <c r="C1317" s="662" t="s">
        <v>600</v>
      </c>
      <c r="D1317" s="663" t="s">
        <v>2378</v>
      </c>
      <c r="E1317" s="662" t="s">
        <v>6877</v>
      </c>
      <c r="F1317" s="663" t="s">
        <v>6878</v>
      </c>
      <c r="G1317" s="662" t="s">
        <v>6383</v>
      </c>
      <c r="H1317" s="662" t="s">
        <v>6384</v>
      </c>
      <c r="I1317" s="664">
        <v>7836.1</v>
      </c>
      <c r="J1317" s="664">
        <v>1</v>
      </c>
      <c r="K1317" s="665">
        <v>7836.1</v>
      </c>
    </row>
    <row r="1318" spans="1:11" ht="14.4" customHeight="1" x14ac:dyDescent="0.3">
      <c r="A1318" s="660" t="s">
        <v>577</v>
      </c>
      <c r="B1318" s="661" t="s">
        <v>578</v>
      </c>
      <c r="C1318" s="662" t="s">
        <v>600</v>
      </c>
      <c r="D1318" s="663" t="s">
        <v>2378</v>
      </c>
      <c r="E1318" s="662" t="s">
        <v>6877</v>
      </c>
      <c r="F1318" s="663" t="s">
        <v>6878</v>
      </c>
      <c r="G1318" s="662" t="s">
        <v>6385</v>
      </c>
      <c r="H1318" s="662" t="s">
        <v>6386</v>
      </c>
      <c r="I1318" s="664">
        <v>3699.55</v>
      </c>
      <c r="J1318" s="664">
        <v>2</v>
      </c>
      <c r="K1318" s="665">
        <v>7399.1</v>
      </c>
    </row>
    <row r="1319" spans="1:11" ht="14.4" customHeight="1" x14ac:dyDescent="0.3">
      <c r="A1319" s="660" t="s">
        <v>577</v>
      </c>
      <c r="B1319" s="661" t="s">
        <v>578</v>
      </c>
      <c r="C1319" s="662" t="s">
        <v>600</v>
      </c>
      <c r="D1319" s="663" t="s">
        <v>2378</v>
      </c>
      <c r="E1319" s="662" t="s">
        <v>6877</v>
      </c>
      <c r="F1319" s="663" t="s">
        <v>6878</v>
      </c>
      <c r="G1319" s="662" t="s">
        <v>6387</v>
      </c>
      <c r="H1319" s="662" t="s">
        <v>6388</v>
      </c>
      <c r="I1319" s="664">
        <v>5692.5</v>
      </c>
      <c r="J1319" s="664">
        <v>2</v>
      </c>
      <c r="K1319" s="665">
        <v>11385</v>
      </c>
    </row>
    <row r="1320" spans="1:11" ht="14.4" customHeight="1" x14ac:dyDescent="0.3">
      <c r="A1320" s="660" t="s">
        <v>577</v>
      </c>
      <c r="B1320" s="661" t="s">
        <v>578</v>
      </c>
      <c r="C1320" s="662" t="s">
        <v>600</v>
      </c>
      <c r="D1320" s="663" t="s">
        <v>2378</v>
      </c>
      <c r="E1320" s="662" t="s">
        <v>6877</v>
      </c>
      <c r="F1320" s="663" t="s">
        <v>6878</v>
      </c>
      <c r="G1320" s="662" t="s">
        <v>6389</v>
      </c>
      <c r="H1320" s="662" t="s">
        <v>6390</v>
      </c>
      <c r="I1320" s="664">
        <v>19999.650000000001</v>
      </c>
      <c r="J1320" s="664">
        <v>2</v>
      </c>
      <c r="K1320" s="665">
        <v>39999.300000000003</v>
      </c>
    </row>
    <row r="1321" spans="1:11" ht="14.4" customHeight="1" x14ac:dyDescent="0.3">
      <c r="A1321" s="660" t="s">
        <v>577</v>
      </c>
      <c r="B1321" s="661" t="s">
        <v>578</v>
      </c>
      <c r="C1321" s="662" t="s">
        <v>600</v>
      </c>
      <c r="D1321" s="663" t="s">
        <v>2378</v>
      </c>
      <c r="E1321" s="662" t="s">
        <v>6877</v>
      </c>
      <c r="F1321" s="663" t="s">
        <v>6878</v>
      </c>
      <c r="G1321" s="662" t="s">
        <v>6391</v>
      </c>
      <c r="H1321" s="662" t="s">
        <v>6392</v>
      </c>
      <c r="I1321" s="664">
        <v>11436.75</v>
      </c>
      <c r="J1321" s="664">
        <v>1</v>
      </c>
      <c r="K1321" s="665">
        <v>11436.75</v>
      </c>
    </row>
    <row r="1322" spans="1:11" ht="14.4" customHeight="1" x14ac:dyDescent="0.3">
      <c r="A1322" s="660" t="s">
        <v>577</v>
      </c>
      <c r="B1322" s="661" t="s">
        <v>578</v>
      </c>
      <c r="C1322" s="662" t="s">
        <v>600</v>
      </c>
      <c r="D1322" s="663" t="s">
        <v>2378</v>
      </c>
      <c r="E1322" s="662" t="s">
        <v>6877</v>
      </c>
      <c r="F1322" s="663" t="s">
        <v>6878</v>
      </c>
      <c r="G1322" s="662" t="s">
        <v>6393</v>
      </c>
      <c r="H1322" s="662" t="s">
        <v>6394</v>
      </c>
      <c r="I1322" s="664">
        <v>8796.1200000000008</v>
      </c>
      <c r="J1322" s="664">
        <v>1</v>
      </c>
      <c r="K1322" s="665">
        <v>8796.1200000000008</v>
      </c>
    </row>
    <row r="1323" spans="1:11" ht="14.4" customHeight="1" x14ac:dyDescent="0.3">
      <c r="A1323" s="660" t="s">
        <v>577</v>
      </c>
      <c r="B1323" s="661" t="s">
        <v>578</v>
      </c>
      <c r="C1323" s="662" t="s">
        <v>600</v>
      </c>
      <c r="D1323" s="663" t="s">
        <v>2378</v>
      </c>
      <c r="E1323" s="662" t="s">
        <v>6877</v>
      </c>
      <c r="F1323" s="663" t="s">
        <v>6878</v>
      </c>
      <c r="G1323" s="662" t="s">
        <v>6393</v>
      </c>
      <c r="H1323" s="662" t="s">
        <v>6395</v>
      </c>
      <c r="I1323" s="664">
        <v>8796.1200000000008</v>
      </c>
      <c r="J1323" s="664">
        <v>2</v>
      </c>
      <c r="K1323" s="665">
        <v>17592.240000000002</v>
      </c>
    </row>
    <row r="1324" spans="1:11" ht="14.4" customHeight="1" x14ac:dyDescent="0.3">
      <c r="A1324" s="660" t="s">
        <v>577</v>
      </c>
      <c r="B1324" s="661" t="s">
        <v>578</v>
      </c>
      <c r="C1324" s="662" t="s">
        <v>600</v>
      </c>
      <c r="D1324" s="663" t="s">
        <v>2378</v>
      </c>
      <c r="E1324" s="662" t="s">
        <v>6877</v>
      </c>
      <c r="F1324" s="663" t="s">
        <v>6878</v>
      </c>
      <c r="G1324" s="662" t="s">
        <v>6396</v>
      </c>
      <c r="H1324" s="662" t="s">
        <v>6397</v>
      </c>
      <c r="I1324" s="664">
        <v>19587.27</v>
      </c>
      <c r="J1324" s="664">
        <v>2</v>
      </c>
      <c r="K1324" s="665">
        <v>39174.54</v>
      </c>
    </row>
    <row r="1325" spans="1:11" ht="14.4" customHeight="1" x14ac:dyDescent="0.3">
      <c r="A1325" s="660" t="s">
        <v>577</v>
      </c>
      <c r="B1325" s="661" t="s">
        <v>578</v>
      </c>
      <c r="C1325" s="662" t="s">
        <v>600</v>
      </c>
      <c r="D1325" s="663" t="s">
        <v>2378</v>
      </c>
      <c r="E1325" s="662" t="s">
        <v>6877</v>
      </c>
      <c r="F1325" s="663" t="s">
        <v>6878</v>
      </c>
      <c r="G1325" s="662" t="s">
        <v>6398</v>
      </c>
      <c r="H1325" s="662" t="s">
        <v>6399</v>
      </c>
      <c r="I1325" s="664">
        <v>19999.650000000001</v>
      </c>
      <c r="J1325" s="664">
        <v>1</v>
      </c>
      <c r="K1325" s="665">
        <v>19999.650000000001</v>
      </c>
    </row>
    <row r="1326" spans="1:11" ht="14.4" customHeight="1" x14ac:dyDescent="0.3">
      <c r="A1326" s="660" t="s">
        <v>577</v>
      </c>
      <c r="B1326" s="661" t="s">
        <v>578</v>
      </c>
      <c r="C1326" s="662" t="s">
        <v>600</v>
      </c>
      <c r="D1326" s="663" t="s">
        <v>2378</v>
      </c>
      <c r="E1326" s="662" t="s">
        <v>6877</v>
      </c>
      <c r="F1326" s="663" t="s">
        <v>6878</v>
      </c>
      <c r="G1326" s="662" t="s">
        <v>6400</v>
      </c>
      <c r="H1326" s="662" t="s">
        <v>6401</v>
      </c>
      <c r="I1326" s="664">
        <v>279.3</v>
      </c>
      <c r="J1326" s="664">
        <v>1</v>
      </c>
      <c r="K1326" s="665">
        <v>279.3</v>
      </c>
    </row>
    <row r="1327" spans="1:11" ht="14.4" customHeight="1" x14ac:dyDescent="0.3">
      <c r="A1327" s="660" t="s">
        <v>577</v>
      </c>
      <c r="B1327" s="661" t="s">
        <v>578</v>
      </c>
      <c r="C1327" s="662" t="s">
        <v>600</v>
      </c>
      <c r="D1327" s="663" t="s">
        <v>2378</v>
      </c>
      <c r="E1327" s="662" t="s">
        <v>6877</v>
      </c>
      <c r="F1327" s="663" t="s">
        <v>6878</v>
      </c>
      <c r="G1327" s="662" t="s">
        <v>6402</v>
      </c>
      <c r="H1327" s="662" t="s">
        <v>6403</v>
      </c>
      <c r="I1327" s="664">
        <v>3699.55</v>
      </c>
      <c r="J1327" s="664">
        <v>2</v>
      </c>
      <c r="K1327" s="665">
        <v>7399.1</v>
      </c>
    </row>
    <row r="1328" spans="1:11" ht="14.4" customHeight="1" x14ac:dyDescent="0.3">
      <c r="A1328" s="660" t="s">
        <v>577</v>
      </c>
      <c r="B1328" s="661" t="s">
        <v>578</v>
      </c>
      <c r="C1328" s="662" t="s">
        <v>600</v>
      </c>
      <c r="D1328" s="663" t="s">
        <v>2378</v>
      </c>
      <c r="E1328" s="662" t="s">
        <v>6877</v>
      </c>
      <c r="F1328" s="663" t="s">
        <v>6878</v>
      </c>
      <c r="G1328" s="662" t="s">
        <v>6404</v>
      </c>
      <c r="H1328" s="662" t="s">
        <v>6405</v>
      </c>
      <c r="I1328" s="664">
        <v>3699.55</v>
      </c>
      <c r="J1328" s="664">
        <v>1</v>
      </c>
      <c r="K1328" s="665">
        <v>3699.55</v>
      </c>
    </row>
    <row r="1329" spans="1:11" ht="14.4" customHeight="1" x14ac:dyDescent="0.3">
      <c r="A1329" s="660" t="s">
        <v>577</v>
      </c>
      <c r="B1329" s="661" t="s">
        <v>578</v>
      </c>
      <c r="C1329" s="662" t="s">
        <v>600</v>
      </c>
      <c r="D1329" s="663" t="s">
        <v>2378</v>
      </c>
      <c r="E1329" s="662" t="s">
        <v>6877</v>
      </c>
      <c r="F1329" s="663" t="s">
        <v>6878</v>
      </c>
      <c r="G1329" s="662" t="s">
        <v>6406</v>
      </c>
      <c r="H1329" s="662" t="s">
        <v>6407</v>
      </c>
      <c r="I1329" s="664">
        <v>13800</v>
      </c>
      <c r="J1329" s="664">
        <v>1</v>
      </c>
      <c r="K1329" s="665">
        <v>13800</v>
      </c>
    </row>
    <row r="1330" spans="1:11" ht="14.4" customHeight="1" x14ac:dyDescent="0.3">
      <c r="A1330" s="660" t="s">
        <v>577</v>
      </c>
      <c r="B1330" s="661" t="s">
        <v>578</v>
      </c>
      <c r="C1330" s="662" t="s">
        <v>600</v>
      </c>
      <c r="D1330" s="663" t="s">
        <v>2378</v>
      </c>
      <c r="E1330" s="662" t="s">
        <v>6877</v>
      </c>
      <c r="F1330" s="663" t="s">
        <v>6878</v>
      </c>
      <c r="G1330" s="662" t="s">
        <v>6408</v>
      </c>
      <c r="H1330" s="662" t="s">
        <v>6409</v>
      </c>
      <c r="I1330" s="664">
        <v>23660.3</v>
      </c>
      <c r="J1330" s="664">
        <v>1</v>
      </c>
      <c r="K1330" s="665">
        <v>23660.3</v>
      </c>
    </row>
    <row r="1331" spans="1:11" ht="14.4" customHeight="1" x14ac:dyDescent="0.3">
      <c r="A1331" s="660" t="s">
        <v>577</v>
      </c>
      <c r="B1331" s="661" t="s">
        <v>578</v>
      </c>
      <c r="C1331" s="662" t="s">
        <v>600</v>
      </c>
      <c r="D1331" s="663" t="s">
        <v>2378</v>
      </c>
      <c r="E1331" s="662" t="s">
        <v>6877</v>
      </c>
      <c r="F1331" s="663" t="s">
        <v>6878</v>
      </c>
      <c r="G1331" s="662" t="s">
        <v>6410</v>
      </c>
      <c r="H1331" s="662" t="s">
        <v>6411</v>
      </c>
      <c r="I1331" s="664">
        <v>12254.7</v>
      </c>
      <c r="J1331" s="664">
        <v>2</v>
      </c>
      <c r="K1331" s="665">
        <v>24509.4</v>
      </c>
    </row>
    <row r="1332" spans="1:11" ht="14.4" customHeight="1" x14ac:dyDescent="0.3">
      <c r="A1332" s="660" t="s">
        <v>577</v>
      </c>
      <c r="B1332" s="661" t="s">
        <v>578</v>
      </c>
      <c r="C1332" s="662" t="s">
        <v>600</v>
      </c>
      <c r="D1332" s="663" t="s">
        <v>2378</v>
      </c>
      <c r="E1332" s="662" t="s">
        <v>6877</v>
      </c>
      <c r="F1332" s="663" t="s">
        <v>6878</v>
      </c>
      <c r="G1332" s="662" t="s">
        <v>6412</v>
      </c>
      <c r="H1332" s="662" t="s">
        <v>6413</v>
      </c>
      <c r="I1332" s="664">
        <v>2611.7399999999998</v>
      </c>
      <c r="J1332" s="664">
        <v>2</v>
      </c>
      <c r="K1332" s="665">
        <v>5223.4799999999996</v>
      </c>
    </row>
    <row r="1333" spans="1:11" ht="14.4" customHeight="1" x14ac:dyDescent="0.3">
      <c r="A1333" s="660" t="s">
        <v>577</v>
      </c>
      <c r="B1333" s="661" t="s">
        <v>578</v>
      </c>
      <c r="C1333" s="662" t="s">
        <v>600</v>
      </c>
      <c r="D1333" s="663" t="s">
        <v>2378</v>
      </c>
      <c r="E1333" s="662" t="s">
        <v>6877</v>
      </c>
      <c r="F1333" s="663" t="s">
        <v>6878</v>
      </c>
      <c r="G1333" s="662" t="s">
        <v>6414</v>
      </c>
      <c r="H1333" s="662" t="s">
        <v>6415</v>
      </c>
      <c r="I1333" s="664">
        <v>33650.15</v>
      </c>
      <c r="J1333" s="664">
        <v>1</v>
      </c>
      <c r="K1333" s="665">
        <v>33650.15</v>
      </c>
    </row>
    <row r="1334" spans="1:11" ht="14.4" customHeight="1" x14ac:dyDescent="0.3">
      <c r="A1334" s="660" t="s">
        <v>577</v>
      </c>
      <c r="B1334" s="661" t="s">
        <v>578</v>
      </c>
      <c r="C1334" s="662" t="s">
        <v>600</v>
      </c>
      <c r="D1334" s="663" t="s">
        <v>2378</v>
      </c>
      <c r="E1334" s="662" t="s">
        <v>6877</v>
      </c>
      <c r="F1334" s="663" t="s">
        <v>6878</v>
      </c>
      <c r="G1334" s="662" t="s">
        <v>6416</v>
      </c>
      <c r="H1334" s="662" t="s">
        <v>6417</v>
      </c>
      <c r="I1334" s="664">
        <v>19899.599999999999</v>
      </c>
      <c r="J1334" s="664">
        <v>1</v>
      </c>
      <c r="K1334" s="665">
        <v>19899.599999999999</v>
      </c>
    </row>
    <row r="1335" spans="1:11" ht="14.4" customHeight="1" x14ac:dyDescent="0.3">
      <c r="A1335" s="660" t="s">
        <v>577</v>
      </c>
      <c r="B1335" s="661" t="s">
        <v>578</v>
      </c>
      <c r="C1335" s="662" t="s">
        <v>600</v>
      </c>
      <c r="D1335" s="663" t="s">
        <v>2378</v>
      </c>
      <c r="E1335" s="662" t="s">
        <v>6877</v>
      </c>
      <c r="F1335" s="663" t="s">
        <v>6878</v>
      </c>
      <c r="G1335" s="662" t="s">
        <v>6418</v>
      </c>
      <c r="H1335" s="662" t="s">
        <v>6419</v>
      </c>
      <c r="I1335" s="664">
        <v>1323.54</v>
      </c>
      <c r="J1335" s="664">
        <v>2</v>
      </c>
      <c r="K1335" s="665">
        <v>2647.08</v>
      </c>
    </row>
    <row r="1336" spans="1:11" ht="14.4" customHeight="1" x14ac:dyDescent="0.3">
      <c r="A1336" s="660" t="s">
        <v>577</v>
      </c>
      <c r="B1336" s="661" t="s">
        <v>578</v>
      </c>
      <c r="C1336" s="662" t="s">
        <v>600</v>
      </c>
      <c r="D1336" s="663" t="s">
        <v>2378</v>
      </c>
      <c r="E1336" s="662" t="s">
        <v>6877</v>
      </c>
      <c r="F1336" s="663" t="s">
        <v>6878</v>
      </c>
      <c r="G1336" s="662" t="s">
        <v>6420</v>
      </c>
      <c r="H1336" s="662" t="s">
        <v>6421</v>
      </c>
      <c r="I1336" s="664">
        <v>5692.5</v>
      </c>
      <c r="J1336" s="664">
        <v>1</v>
      </c>
      <c r="K1336" s="665">
        <v>5692.5</v>
      </c>
    </row>
    <row r="1337" spans="1:11" ht="14.4" customHeight="1" x14ac:dyDescent="0.3">
      <c r="A1337" s="660" t="s">
        <v>577</v>
      </c>
      <c r="B1337" s="661" t="s">
        <v>578</v>
      </c>
      <c r="C1337" s="662" t="s">
        <v>600</v>
      </c>
      <c r="D1337" s="663" t="s">
        <v>2378</v>
      </c>
      <c r="E1337" s="662" t="s">
        <v>6877</v>
      </c>
      <c r="F1337" s="663" t="s">
        <v>6878</v>
      </c>
      <c r="G1337" s="662" t="s">
        <v>6422</v>
      </c>
      <c r="H1337" s="662" t="s">
        <v>6423</v>
      </c>
      <c r="I1337" s="664">
        <v>9637</v>
      </c>
      <c r="J1337" s="664">
        <v>1</v>
      </c>
      <c r="K1337" s="665">
        <v>9637</v>
      </c>
    </row>
    <row r="1338" spans="1:11" ht="14.4" customHeight="1" x14ac:dyDescent="0.3">
      <c r="A1338" s="660" t="s">
        <v>577</v>
      </c>
      <c r="B1338" s="661" t="s">
        <v>578</v>
      </c>
      <c r="C1338" s="662" t="s">
        <v>600</v>
      </c>
      <c r="D1338" s="663" t="s">
        <v>2378</v>
      </c>
      <c r="E1338" s="662" t="s">
        <v>6877</v>
      </c>
      <c r="F1338" s="663" t="s">
        <v>6878</v>
      </c>
      <c r="G1338" s="662" t="s">
        <v>6424</v>
      </c>
      <c r="H1338" s="662" t="s">
        <v>6425</v>
      </c>
      <c r="I1338" s="664">
        <v>3123</v>
      </c>
      <c r="J1338" s="664">
        <v>3</v>
      </c>
      <c r="K1338" s="665">
        <v>9369</v>
      </c>
    </row>
    <row r="1339" spans="1:11" ht="14.4" customHeight="1" x14ac:dyDescent="0.3">
      <c r="A1339" s="660" t="s">
        <v>577</v>
      </c>
      <c r="B1339" s="661" t="s">
        <v>578</v>
      </c>
      <c r="C1339" s="662" t="s">
        <v>600</v>
      </c>
      <c r="D1339" s="663" t="s">
        <v>2378</v>
      </c>
      <c r="E1339" s="662" t="s">
        <v>6877</v>
      </c>
      <c r="F1339" s="663" t="s">
        <v>6878</v>
      </c>
      <c r="G1339" s="662" t="s">
        <v>6426</v>
      </c>
      <c r="H1339" s="662" t="s">
        <v>6427</v>
      </c>
      <c r="I1339" s="664">
        <v>18656.227142857144</v>
      </c>
      <c r="J1339" s="664">
        <v>7</v>
      </c>
      <c r="K1339" s="665">
        <v>130593.59</v>
      </c>
    </row>
    <row r="1340" spans="1:11" ht="14.4" customHeight="1" x14ac:dyDescent="0.3">
      <c r="A1340" s="660" t="s">
        <v>577</v>
      </c>
      <c r="B1340" s="661" t="s">
        <v>578</v>
      </c>
      <c r="C1340" s="662" t="s">
        <v>600</v>
      </c>
      <c r="D1340" s="663" t="s">
        <v>2378</v>
      </c>
      <c r="E1340" s="662" t="s">
        <v>6877</v>
      </c>
      <c r="F1340" s="663" t="s">
        <v>6878</v>
      </c>
      <c r="G1340" s="662" t="s">
        <v>6428</v>
      </c>
      <c r="H1340" s="662" t="s">
        <v>6429</v>
      </c>
      <c r="I1340" s="664">
        <v>5692.5</v>
      </c>
      <c r="J1340" s="664">
        <v>1</v>
      </c>
      <c r="K1340" s="665">
        <v>5692.5</v>
      </c>
    </row>
    <row r="1341" spans="1:11" ht="14.4" customHeight="1" x14ac:dyDescent="0.3">
      <c r="A1341" s="660" t="s">
        <v>577</v>
      </c>
      <c r="B1341" s="661" t="s">
        <v>578</v>
      </c>
      <c r="C1341" s="662" t="s">
        <v>600</v>
      </c>
      <c r="D1341" s="663" t="s">
        <v>2378</v>
      </c>
      <c r="E1341" s="662" t="s">
        <v>6877</v>
      </c>
      <c r="F1341" s="663" t="s">
        <v>6878</v>
      </c>
      <c r="G1341" s="662" t="s">
        <v>6430</v>
      </c>
      <c r="H1341" s="662" t="s">
        <v>6431</v>
      </c>
      <c r="I1341" s="664">
        <v>22785.84</v>
      </c>
      <c r="J1341" s="664">
        <v>1</v>
      </c>
      <c r="K1341" s="665">
        <v>22785.84</v>
      </c>
    </row>
    <row r="1342" spans="1:11" ht="14.4" customHeight="1" x14ac:dyDescent="0.3">
      <c r="A1342" s="660" t="s">
        <v>577</v>
      </c>
      <c r="B1342" s="661" t="s">
        <v>578</v>
      </c>
      <c r="C1342" s="662" t="s">
        <v>600</v>
      </c>
      <c r="D1342" s="663" t="s">
        <v>2378</v>
      </c>
      <c r="E1342" s="662" t="s">
        <v>6877</v>
      </c>
      <c r="F1342" s="663" t="s">
        <v>6878</v>
      </c>
      <c r="G1342" s="662" t="s">
        <v>6432</v>
      </c>
      <c r="H1342" s="662" t="s">
        <v>6433</v>
      </c>
      <c r="I1342" s="664">
        <v>7315.15</v>
      </c>
      <c r="J1342" s="664">
        <v>1</v>
      </c>
      <c r="K1342" s="665">
        <v>7315.15</v>
      </c>
    </row>
    <row r="1343" spans="1:11" ht="14.4" customHeight="1" x14ac:dyDescent="0.3">
      <c r="A1343" s="660" t="s">
        <v>577</v>
      </c>
      <c r="B1343" s="661" t="s">
        <v>578</v>
      </c>
      <c r="C1343" s="662" t="s">
        <v>600</v>
      </c>
      <c r="D1343" s="663" t="s">
        <v>2378</v>
      </c>
      <c r="E1343" s="662" t="s">
        <v>6877</v>
      </c>
      <c r="F1343" s="663" t="s">
        <v>6878</v>
      </c>
      <c r="G1343" s="662" t="s">
        <v>6434</v>
      </c>
      <c r="H1343" s="662" t="s">
        <v>6435</v>
      </c>
      <c r="I1343" s="664">
        <v>18547</v>
      </c>
      <c r="J1343" s="664">
        <v>1</v>
      </c>
      <c r="K1343" s="665">
        <v>18547</v>
      </c>
    </row>
    <row r="1344" spans="1:11" ht="14.4" customHeight="1" x14ac:dyDescent="0.3">
      <c r="A1344" s="660" t="s">
        <v>577</v>
      </c>
      <c r="B1344" s="661" t="s">
        <v>578</v>
      </c>
      <c r="C1344" s="662" t="s">
        <v>600</v>
      </c>
      <c r="D1344" s="663" t="s">
        <v>2378</v>
      </c>
      <c r="E1344" s="662" t="s">
        <v>6877</v>
      </c>
      <c r="F1344" s="663" t="s">
        <v>6878</v>
      </c>
      <c r="G1344" s="662" t="s">
        <v>6436</v>
      </c>
      <c r="H1344" s="662" t="s">
        <v>6437</v>
      </c>
      <c r="I1344" s="664">
        <v>12719</v>
      </c>
      <c r="J1344" s="664">
        <v>1</v>
      </c>
      <c r="K1344" s="665">
        <v>12719</v>
      </c>
    </row>
    <row r="1345" spans="1:11" ht="14.4" customHeight="1" x14ac:dyDescent="0.3">
      <c r="A1345" s="660" t="s">
        <v>577</v>
      </c>
      <c r="B1345" s="661" t="s">
        <v>578</v>
      </c>
      <c r="C1345" s="662" t="s">
        <v>600</v>
      </c>
      <c r="D1345" s="663" t="s">
        <v>2378</v>
      </c>
      <c r="E1345" s="662" t="s">
        <v>6877</v>
      </c>
      <c r="F1345" s="663" t="s">
        <v>6878</v>
      </c>
      <c r="G1345" s="662" t="s">
        <v>6438</v>
      </c>
      <c r="H1345" s="662" t="s">
        <v>6439</v>
      </c>
      <c r="I1345" s="664">
        <v>1265</v>
      </c>
      <c r="J1345" s="664">
        <v>3</v>
      </c>
      <c r="K1345" s="665">
        <v>3795</v>
      </c>
    </row>
    <row r="1346" spans="1:11" ht="14.4" customHeight="1" x14ac:dyDescent="0.3">
      <c r="A1346" s="660" t="s">
        <v>577</v>
      </c>
      <c r="B1346" s="661" t="s">
        <v>578</v>
      </c>
      <c r="C1346" s="662" t="s">
        <v>600</v>
      </c>
      <c r="D1346" s="663" t="s">
        <v>2378</v>
      </c>
      <c r="E1346" s="662" t="s">
        <v>6877</v>
      </c>
      <c r="F1346" s="663" t="s">
        <v>6878</v>
      </c>
      <c r="G1346" s="662" t="s">
        <v>6440</v>
      </c>
      <c r="H1346" s="662" t="s">
        <v>6441</v>
      </c>
      <c r="I1346" s="664">
        <v>8970</v>
      </c>
      <c r="J1346" s="664">
        <v>1</v>
      </c>
      <c r="K1346" s="665">
        <v>8970</v>
      </c>
    </row>
    <row r="1347" spans="1:11" ht="14.4" customHeight="1" x14ac:dyDescent="0.3">
      <c r="A1347" s="660" t="s">
        <v>577</v>
      </c>
      <c r="B1347" s="661" t="s">
        <v>578</v>
      </c>
      <c r="C1347" s="662" t="s">
        <v>600</v>
      </c>
      <c r="D1347" s="663" t="s">
        <v>2378</v>
      </c>
      <c r="E1347" s="662" t="s">
        <v>6877</v>
      </c>
      <c r="F1347" s="663" t="s">
        <v>6878</v>
      </c>
      <c r="G1347" s="662" t="s">
        <v>6442</v>
      </c>
      <c r="H1347" s="662" t="s">
        <v>6443</v>
      </c>
      <c r="I1347" s="664">
        <v>33650.15</v>
      </c>
      <c r="J1347" s="664">
        <v>2</v>
      </c>
      <c r="K1347" s="665">
        <v>67300.3</v>
      </c>
    </row>
    <row r="1348" spans="1:11" ht="14.4" customHeight="1" x14ac:dyDescent="0.3">
      <c r="A1348" s="660" t="s">
        <v>577</v>
      </c>
      <c r="B1348" s="661" t="s">
        <v>578</v>
      </c>
      <c r="C1348" s="662" t="s">
        <v>600</v>
      </c>
      <c r="D1348" s="663" t="s">
        <v>2378</v>
      </c>
      <c r="E1348" s="662" t="s">
        <v>6877</v>
      </c>
      <c r="F1348" s="663" t="s">
        <v>6878</v>
      </c>
      <c r="G1348" s="662" t="s">
        <v>6444</v>
      </c>
      <c r="H1348" s="662" t="s">
        <v>6445</v>
      </c>
      <c r="I1348" s="664">
        <v>26750.15</v>
      </c>
      <c r="J1348" s="664">
        <v>2</v>
      </c>
      <c r="K1348" s="665">
        <v>53500.3</v>
      </c>
    </row>
    <row r="1349" spans="1:11" ht="14.4" customHeight="1" x14ac:dyDescent="0.3">
      <c r="A1349" s="660" t="s">
        <v>577</v>
      </c>
      <c r="B1349" s="661" t="s">
        <v>578</v>
      </c>
      <c r="C1349" s="662" t="s">
        <v>600</v>
      </c>
      <c r="D1349" s="663" t="s">
        <v>2378</v>
      </c>
      <c r="E1349" s="662" t="s">
        <v>6877</v>
      </c>
      <c r="F1349" s="663" t="s">
        <v>6878</v>
      </c>
      <c r="G1349" s="662" t="s">
        <v>6446</v>
      </c>
      <c r="H1349" s="662" t="s">
        <v>6447</v>
      </c>
      <c r="I1349" s="664">
        <v>2264.6750000000002</v>
      </c>
      <c r="J1349" s="664">
        <v>2</v>
      </c>
      <c r="K1349" s="665">
        <v>4529.3500000000004</v>
      </c>
    </row>
    <row r="1350" spans="1:11" ht="14.4" customHeight="1" x14ac:dyDescent="0.3">
      <c r="A1350" s="660" t="s">
        <v>577</v>
      </c>
      <c r="B1350" s="661" t="s">
        <v>578</v>
      </c>
      <c r="C1350" s="662" t="s">
        <v>600</v>
      </c>
      <c r="D1350" s="663" t="s">
        <v>2378</v>
      </c>
      <c r="E1350" s="662" t="s">
        <v>6877</v>
      </c>
      <c r="F1350" s="663" t="s">
        <v>6878</v>
      </c>
      <c r="G1350" s="662" t="s">
        <v>6448</v>
      </c>
      <c r="H1350" s="662" t="s">
        <v>6449</v>
      </c>
      <c r="I1350" s="664">
        <v>16675</v>
      </c>
      <c r="J1350" s="664">
        <v>1</v>
      </c>
      <c r="K1350" s="665">
        <v>16675</v>
      </c>
    </row>
    <row r="1351" spans="1:11" ht="14.4" customHeight="1" x14ac:dyDescent="0.3">
      <c r="A1351" s="660" t="s">
        <v>577</v>
      </c>
      <c r="B1351" s="661" t="s">
        <v>578</v>
      </c>
      <c r="C1351" s="662" t="s">
        <v>600</v>
      </c>
      <c r="D1351" s="663" t="s">
        <v>2378</v>
      </c>
      <c r="E1351" s="662" t="s">
        <v>6877</v>
      </c>
      <c r="F1351" s="663" t="s">
        <v>6878</v>
      </c>
      <c r="G1351" s="662" t="s">
        <v>6450</v>
      </c>
      <c r="H1351" s="662" t="s">
        <v>6451</v>
      </c>
      <c r="I1351" s="664">
        <v>5390</v>
      </c>
      <c r="J1351" s="664">
        <v>4</v>
      </c>
      <c r="K1351" s="665">
        <v>21560</v>
      </c>
    </row>
    <row r="1352" spans="1:11" ht="14.4" customHeight="1" x14ac:dyDescent="0.3">
      <c r="A1352" s="660" t="s">
        <v>577</v>
      </c>
      <c r="B1352" s="661" t="s">
        <v>578</v>
      </c>
      <c r="C1352" s="662" t="s">
        <v>600</v>
      </c>
      <c r="D1352" s="663" t="s">
        <v>2378</v>
      </c>
      <c r="E1352" s="662" t="s">
        <v>6877</v>
      </c>
      <c r="F1352" s="663" t="s">
        <v>6878</v>
      </c>
      <c r="G1352" s="662" t="s">
        <v>6452</v>
      </c>
      <c r="H1352" s="662" t="s">
        <v>6453</v>
      </c>
      <c r="I1352" s="664">
        <v>13090.45</v>
      </c>
      <c r="J1352" s="664">
        <v>1</v>
      </c>
      <c r="K1352" s="665">
        <v>13090.45</v>
      </c>
    </row>
    <row r="1353" spans="1:11" ht="14.4" customHeight="1" x14ac:dyDescent="0.3">
      <c r="A1353" s="660" t="s">
        <v>577</v>
      </c>
      <c r="B1353" s="661" t="s">
        <v>578</v>
      </c>
      <c r="C1353" s="662" t="s">
        <v>600</v>
      </c>
      <c r="D1353" s="663" t="s">
        <v>2378</v>
      </c>
      <c r="E1353" s="662" t="s">
        <v>6877</v>
      </c>
      <c r="F1353" s="663" t="s">
        <v>6878</v>
      </c>
      <c r="G1353" s="662" t="s">
        <v>6454</v>
      </c>
      <c r="H1353" s="662" t="s">
        <v>6455</v>
      </c>
      <c r="I1353" s="664">
        <v>5708.14</v>
      </c>
      <c r="J1353" s="664">
        <v>1</v>
      </c>
      <c r="K1353" s="665">
        <v>5708.14</v>
      </c>
    </row>
    <row r="1354" spans="1:11" ht="14.4" customHeight="1" x14ac:dyDescent="0.3">
      <c r="A1354" s="660" t="s">
        <v>577</v>
      </c>
      <c r="B1354" s="661" t="s">
        <v>578</v>
      </c>
      <c r="C1354" s="662" t="s">
        <v>600</v>
      </c>
      <c r="D1354" s="663" t="s">
        <v>2378</v>
      </c>
      <c r="E1354" s="662" t="s">
        <v>6877</v>
      </c>
      <c r="F1354" s="663" t="s">
        <v>6878</v>
      </c>
      <c r="G1354" s="662" t="s">
        <v>6456</v>
      </c>
      <c r="H1354" s="662" t="s">
        <v>6457</v>
      </c>
      <c r="I1354" s="664">
        <v>1265</v>
      </c>
      <c r="J1354" s="664">
        <v>1</v>
      </c>
      <c r="K1354" s="665">
        <v>1265</v>
      </c>
    </row>
    <row r="1355" spans="1:11" ht="14.4" customHeight="1" x14ac:dyDescent="0.3">
      <c r="A1355" s="660" t="s">
        <v>577</v>
      </c>
      <c r="B1355" s="661" t="s">
        <v>578</v>
      </c>
      <c r="C1355" s="662" t="s">
        <v>600</v>
      </c>
      <c r="D1355" s="663" t="s">
        <v>2378</v>
      </c>
      <c r="E1355" s="662" t="s">
        <v>6877</v>
      </c>
      <c r="F1355" s="663" t="s">
        <v>6878</v>
      </c>
      <c r="G1355" s="662" t="s">
        <v>6458</v>
      </c>
      <c r="H1355" s="662" t="s">
        <v>6459</v>
      </c>
      <c r="I1355" s="664">
        <v>22613.55</v>
      </c>
      <c r="J1355" s="664">
        <v>1</v>
      </c>
      <c r="K1355" s="665">
        <v>22613.55</v>
      </c>
    </row>
    <row r="1356" spans="1:11" ht="14.4" customHeight="1" x14ac:dyDescent="0.3">
      <c r="A1356" s="660" t="s">
        <v>577</v>
      </c>
      <c r="B1356" s="661" t="s">
        <v>578</v>
      </c>
      <c r="C1356" s="662" t="s">
        <v>600</v>
      </c>
      <c r="D1356" s="663" t="s">
        <v>2378</v>
      </c>
      <c r="E1356" s="662" t="s">
        <v>6877</v>
      </c>
      <c r="F1356" s="663" t="s">
        <v>6878</v>
      </c>
      <c r="G1356" s="662" t="s">
        <v>6460</v>
      </c>
      <c r="H1356" s="662" t="s">
        <v>6461</v>
      </c>
      <c r="I1356" s="664">
        <v>9013.39</v>
      </c>
      <c r="J1356" s="664">
        <v>1</v>
      </c>
      <c r="K1356" s="665">
        <v>9013.39</v>
      </c>
    </row>
    <row r="1357" spans="1:11" ht="14.4" customHeight="1" x14ac:dyDescent="0.3">
      <c r="A1357" s="660" t="s">
        <v>577</v>
      </c>
      <c r="B1357" s="661" t="s">
        <v>578</v>
      </c>
      <c r="C1357" s="662" t="s">
        <v>600</v>
      </c>
      <c r="D1357" s="663" t="s">
        <v>2378</v>
      </c>
      <c r="E1357" s="662" t="s">
        <v>6877</v>
      </c>
      <c r="F1357" s="663" t="s">
        <v>6878</v>
      </c>
      <c r="G1357" s="662" t="s">
        <v>6462</v>
      </c>
      <c r="H1357" s="662" t="s">
        <v>6463</v>
      </c>
      <c r="I1357" s="664">
        <v>10120</v>
      </c>
      <c r="J1357" s="664">
        <v>1</v>
      </c>
      <c r="K1357" s="665">
        <v>10120</v>
      </c>
    </row>
    <row r="1358" spans="1:11" ht="14.4" customHeight="1" x14ac:dyDescent="0.3">
      <c r="A1358" s="660" t="s">
        <v>577</v>
      </c>
      <c r="B1358" s="661" t="s">
        <v>578</v>
      </c>
      <c r="C1358" s="662" t="s">
        <v>600</v>
      </c>
      <c r="D1358" s="663" t="s">
        <v>2378</v>
      </c>
      <c r="E1358" s="662" t="s">
        <v>6877</v>
      </c>
      <c r="F1358" s="663" t="s">
        <v>6878</v>
      </c>
      <c r="G1358" s="662" t="s">
        <v>6464</v>
      </c>
      <c r="H1358" s="662" t="s">
        <v>6465</v>
      </c>
      <c r="I1358" s="664">
        <v>13090.45</v>
      </c>
      <c r="J1358" s="664">
        <v>1</v>
      </c>
      <c r="K1358" s="665">
        <v>13090.45</v>
      </c>
    </row>
    <row r="1359" spans="1:11" ht="14.4" customHeight="1" x14ac:dyDescent="0.3">
      <c r="A1359" s="660" t="s">
        <v>577</v>
      </c>
      <c r="B1359" s="661" t="s">
        <v>578</v>
      </c>
      <c r="C1359" s="662" t="s">
        <v>600</v>
      </c>
      <c r="D1359" s="663" t="s">
        <v>2378</v>
      </c>
      <c r="E1359" s="662" t="s">
        <v>6877</v>
      </c>
      <c r="F1359" s="663" t="s">
        <v>6878</v>
      </c>
      <c r="G1359" s="662" t="s">
        <v>6466</v>
      </c>
      <c r="H1359" s="662" t="s">
        <v>6467</v>
      </c>
      <c r="I1359" s="664">
        <v>6377.58</v>
      </c>
      <c r="J1359" s="664">
        <v>1</v>
      </c>
      <c r="K1359" s="665">
        <v>6377.58</v>
      </c>
    </row>
    <row r="1360" spans="1:11" ht="14.4" customHeight="1" x14ac:dyDescent="0.3">
      <c r="A1360" s="660" t="s">
        <v>577</v>
      </c>
      <c r="B1360" s="661" t="s">
        <v>578</v>
      </c>
      <c r="C1360" s="662" t="s">
        <v>600</v>
      </c>
      <c r="D1360" s="663" t="s">
        <v>2378</v>
      </c>
      <c r="E1360" s="662" t="s">
        <v>6877</v>
      </c>
      <c r="F1360" s="663" t="s">
        <v>6878</v>
      </c>
      <c r="G1360" s="662" t="s">
        <v>6468</v>
      </c>
      <c r="H1360" s="662" t="s">
        <v>6469</v>
      </c>
      <c r="I1360" s="664">
        <v>979.8</v>
      </c>
      <c r="J1360" s="664">
        <v>1</v>
      </c>
      <c r="K1360" s="665">
        <v>979.8</v>
      </c>
    </row>
    <row r="1361" spans="1:11" ht="14.4" customHeight="1" x14ac:dyDescent="0.3">
      <c r="A1361" s="660" t="s">
        <v>577</v>
      </c>
      <c r="B1361" s="661" t="s">
        <v>578</v>
      </c>
      <c r="C1361" s="662" t="s">
        <v>600</v>
      </c>
      <c r="D1361" s="663" t="s">
        <v>2378</v>
      </c>
      <c r="E1361" s="662" t="s">
        <v>6877</v>
      </c>
      <c r="F1361" s="663" t="s">
        <v>6878</v>
      </c>
      <c r="G1361" s="662" t="s">
        <v>6470</v>
      </c>
      <c r="H1361" s="662" t="s">
        <v>6471</v>
      </c>
      <c r="I1361" s="664">
        <v>17825</v>
      </c>
      <c r="J1361" s="664">
        <v>1</v>
      </c>
      <c r="K1361" s="665">
        <v>17825</v>
      </c>
    </row>
    <row r="1362" spans="1:11" ht="14.4" customHeight="1" x14ac:dyDescent="0.3">
      <c r="A1362" s="660" t="s">
        <v>577</v>
      </c>
      <c r="B1362" s="661" t="s">
        <v>578</v>
      </c>
      <c r="C1362" s="662" t="s">
        <v>600</v>
      </c>
      <c r="D1362" s="663" t="s">
        <v>2378</v>
      </c>
      <c r="E1362" s="662" t="s">
        <v>6877</v>
      </c>
      <c r="F1362" s="663" t="s">
        <v>6878</v>
      </c>
      <c r="G1362" s="662" t="s">
        <v>6472</v>
      </c>
      <c r="H1362" s="662" t="s">
        <v>6473</v>
      </c>
      <c r="I1362" s="664">
        <v>10344.24</v>
      </c>
      <c r="J1362" s="664">
        <v>2</v>
      </c>
      <c r="K1362" s="665">
        <v>20688.48</v>
      </c>
    </row>
    <row r="1363" spans="1:11" ht="14.4" customHeight="1" x14ac:dyDescent="0.3">
      <c r="A1363" s="660" t="s">
        <v>577</v>
      </c>
      <c r="B1363" s="661" t="s">
        <v>578</v>
      </c>
      <c r="C1363" s="662" t="s">
        <v>600</v>
      </c>
      <c r="D1363" s="663" t="s">
        <v>2378</v>
      </c>
      <c r="E1363" s="662" t="s">
        <v>6877</v>
      </c>
      <c r="F1363" s="663" t="s">
        <v>6878</v>
      </c>
      <c r="G1363" s="662" t="s">
        <v>6474</v>
      </c>
      <c r="H1363" s="662" t="s">
        <v>6475</v>
      </c>
      <c r="I1363" s="664">
        <v>33650.074999999997</v>
      </c>
      <c r="J1363" s="664">
        <v>2</v>
      </c>
      <c r="K1363" s="665">
        <v>67300.149999999994</v>
      </c>
    </row>
    <row r="1364" spans="1:11" ht="14.4" customHeight="1" x14ac:dyDescent="0.3">
      <c r="A1364" s="660" t="s">
        <v>577</v>
      </c>
      <c r="B1364" s="661" t="s">
        <v>578</v>
      </c>
      <c r="C1364" s="662" t="s">
        <v>600</v>
      </c>
      <c r="D1364" s="663" t="s">
        <v>2378</v>
      </c>
      <c r="E1364" s="662" t="s">
        <v>6877</v>
      </c>
      <c r="F1364" s="663" t="s">
        <v>6878</v>
      </c>
      <c r="G1364" s="662" t="s">
        <v>6476</v>
      </c>
      <c r="H1364" s="662" t="s">
        <v>6477</v>
      </c>
      <c r="I1364" s="664">
        <v>11436.75</v>
      </c>
      <c r="J1364" s="664">
        <v>1</v>
      </c>
      <c r="K1364" s="665">
        <v>11436.75</v>
      </c>
    </row>
    <row r="1365" spans="1:11" ht="14.4" customHeight="1" x14ac:dyDescent="0.3">
      <c r="A1365" s="660" t="s">
        <v>577</v>
      </c>
      <c r="B1365" s="661" t="s">
        <v>578</v>
      </c>
      <c r="C1365" s="662" t="s">
        <v>600</v>
      </c>
      <c r="D1365" s="663" t="s">
        <v>2378</v>
      </c>
      <c r="E1365" s="662" t="s">
        <v>6877</v>
      </c>
      <c r="F1365" s="663" t="s">
        <v>6878</v>
      </c>
      <c r="G1365" s="662" t="s">
        <v>6478</v>
      </c>
      <c r="H1365" s="662" t="s">
        <v>6479</v>
      </c>
      <c r="I1365" s="664">
        <v>31406.5</v>
      </c>
      <c r="J1365" s="664">
        <v>1</v>
      </c>
      <c r="K1365" s="665">
        <v>31406.5</v>
      </c>
    </row>
    <row r="1366" spans="1:11" ht="14.4" customHeight="1" x14ac:dyDescent="0.3">
      <c r="A1366" s="660" t="s">
        <v>577</v>
      </c>
      <c r="B1366" s="661" t="s">
        <v>578</v>
      </c>
      <c r="C1366" s="662" t="s">
        <v>600</v>
      </c>
      <c r="D1366" s="663" t="s">
        <v>2378</v>
      </c>
      <c r="E1366" s="662" t="s">
        <v>6877</v>
      </c>
      <c r="F1366" s="663" t="s">
        <v>6878</v>
      </c>
      <c r="G1366" s="662" t="s">
        <v>6480</v>
      </c>
      <c r="H1366" s="662" t="s">
        <v>6481</v>
      </c>
      <c r="I1366" s="664">
        <v>12558</v>
      </c>
      <c r="J1366" s="664">
        <v>1</v>
      </c>
      <c r="K1366" s="665">
        <v>12558</v>
      </c>
    </row>
    <row r="1367" spans="1:11" ht="14.4" customHeight="1" x14ac:dyDescent="0.3">
      <c r="A1367" s="660" t="s">
        <v>577</v>
      </c>
      <c r="B1367" s="661" t="s">
        <v>578</v>
      </c>
      <c r="C1367" s="662" t="s">
        <v>600</v>
      </c>
      <c r="D1367" s="663" t="s">
        <v>2378</v>
      </c>
      <c r="E1367" s="662" t="s">
        <v>6877</v>
      </c>
      <c r="F1367" s="663" t="s">
        <v>6878</v>
      </c>
      <c r="G1367" s="662" t="s">
        <v>6482</v>
      </c>
      <c r="H1367" s="662" t="s">
        <v>6483</v>
      </c>
      <c r="I1367" s="664">
        <v>2611.7399999999998</v>
      </c>
      <c r="J1367" s="664">
        <v>3</v>
      </c>
      <c r="K1367" s="665">
        <v>7835.2199999999993</v>
      </c>
    </row>
    <row r="1368" spans="1:11" ht="14.4" customHeight="1" x14ac:dyDescent="0.3">
      <c r="A1368" s="660" t="s">
        <v>577</v>
      </c>
      <c r="B1368" s="661" t="s">
        <v>578</v>
      </c>
      <c r="C1368" s="662" t="s">
        <v>600</v>
      </c>
      <c r="D1368" s="663" t="s">
        <v>2378</v>
      </c>
      <c r="E1368" s="662" t="s">
        <v>6877</v>
      </c>
      <c r="F1368" s="663" t="s">
        <v>6878</v>
      </c>
      <c r="G1368" s="662" t="s">
        <v>6484</v>
      </c>
      <c r="H1368" s="662" t="s">
        <v>6485</v>
      </c>
      <c r="I1368" s="664">
        <v>3699.55</v>
      </c>
      <c r="J1368" s="664">
        <v>2</v>
      </c>
      <c r="K1368" s="665">
        <v>7399.1</v>
      </c>
    </row>
    <row r="1369" spans="1:11" ht="14.4" customHeight="1" x14ac:dyDescent="0.3">
      <c r="A1369" s="660" t="s">
        <v>577</v>
      </c>
      <c r="B1369" s="661" t="s">
        <v>578</v>
      </c>
      <c r="C1369" s="662" t="s">
        <v>600</v>
      </c>
      <c r="D1369" s="663" t="s">
        <v>2378</v>
      </c>
      <c r="E1369" s="662" t="s">
        <v>6877</v>
      </c>
      <c r="F1369" s="663" t="s">
        <v>6878</v>
      </c>
      <c r="G1369" s="662" t="s">
        <v>6486</v>
      </c>
      <c r="H1369" s="662" t="s">
        <v>6487</v>
      </c>
      <c r="I1369" s="664">
        <v>10216.77</v>
      </c>
      <c r="J1369" s="664">
        <v>1</v>
      </c>
      <c r="K1369" s="665">
        <v>10216.77</v>
      </c>
    </row>
    <row r="1370" spans="1:11" ht="14.4" customHeight="1" x14ac:dyDescent="0.3">
      <c r="A1370" s="660" t="s">
        <v>577</v>
      </c>
      <c r="B1370" s="661" t="s">
        <v>578</v>
      </c>
      <c r="C1370" s="662" t="s">
        <v>600</v>
      </c>
      <c r="D1370" s="663" t="s">
        <v>2378</v>
      </c>
      <c r="E1370" s="662" t="s">
        <v>6877</v>
      </c>
      <c r="F1370" s="663" t="s">
        <v>6878</v>
      </c>
      <c r="G1370" s="662" t="s">
        <v>6488</v>
      </c>
      <c r="H1370" s="662" t="s">
        <v>6489</v>
      </c>
      <c r="I1370" s="664">
        <v>19561.5</v>
      </c>
      <c r="J1370" s="664">
        <v>1</v>
      </c>
      <c r="K1370" s="665">
        <v>19561.5</v>
      </c>
    </row>
    <row r="1371" spans="1:11" ht="14.4" customHeight="1" x14ac:dyDescent="0.3">
      <c r="A1371" s="660" t="s">
        <v>577</v>
      </c>
      <c r="B1371" s="661" t="s">
        <v>578</v>
      </c>
      <c r="C1371" s="662" t="s">
        <v>600</v>
      </c>
      <c r="D1371" s="663" t="s">
        <v>2378</v>
      </c>
      <c r="E1371" s="662" t="s">
        <v>6877</v>
      </c>
      <c r="F1371" s="663" t="s">
        <v>6878</v>
      </c>
      <c r="G1371" s="662" t="s">
        <v>6490</v>
      </c>
      <c r="H1371" s="662" t="s">
        <v>6491</v>
      </c>
      <c r="I1371" s="664">
        <v>8050</v>
      </c>
      <c r="J1371" s="664">
        <v>2</v>
      </c>
      <c r="K1371" s="665">
        <v>16100</v>
      </c>
    </row>
    <row r="1372" spans="1:11" ht="14.4" customHeight="1" x14ac:dyDescent="0.3">
      <c r="A1372" s="660" t="s">
        <v>577</v>
      </c>
      <c r="B1372" s="661" t="s">
        <v>578</v>
      </c>
      <c r="C1372" s="662" t="s">
        <v>600</v>
      </c>
      <c r="D1372" s="663" t="s">
        <v>2378</v>
      </c>
      <c r="E1372" s="662" t="s">
        <v>6877</v>
      </c>
      <c r="F1372" s="663" t="s">
        <v>6878</v>
      </c>
      <c r="G1372" s="662" t="s">
        <v>6492</v>
      </c>
      <c r="H1372" s="662" t="s">
        <v>6493</v>
      </c>
      <c r="I1372" s="664">
        <v>39949.85</v>
      </c>
      <c r="J1372" s="664">
        <v>1</v>
      </c>
      <c r="K1372" s="665">
        <v>39949.85</v>
      </c>
    </row>
    <row r="1373" spans="1:11" ht="14.4" customHeight="1" x14ac:dyDescent="0.3">
      <c r="A1373" s="660" t="s">
        <v>577</v>
      </c>
      <c r="B1373" s="661" t="s">
        <v>578</v>
      </c>
      <c r="C1373" s="662" t="s">
        <v>600</v>
      </c>
      <c r="D1373" s="663" t="s">
        <v>2378</v>
      </c>
      <c r="E1373" s="662" t="s">
        <v>6877</v>
      </c>
      <c r="F1373" s="663" t="s">
        <v>6878</v>
      </c>
      <c r="G1373" s="662" t="s">
        <v>6494</v>
      </c>
      <c r="H1373" s="662" t="s">
        <v>6495</v>
      </c>
      <c r="I1373" s="664">
        <v>12836.47</v>
      </c>
      <c r="J1373" s="664">
        <v>1</v>
      </c>
      <c r="K1373" s="665">
        <v>12836.47</v>
      </c>
    </row>
    <row r="1374" spans="1:11" ht="14.4" customHeight="1" x14ac:dyDescent="0.3">
      <c r="A1374" s="660" t="s">
        <v>577</v>
      </c>
      <c r="B1374" s="661" t="s">
        <v>578</v>
      </c>
      <c r="C1374" s="662" t="s">
        <v>600</v>
      </c>
      <c r="D1374" s="663" t="s">
        <v>2378</v>
      </c>
      <c r="E1374" s="662" t="s">
        <v>6877</v>
      </c>
      <c r="F1374" s="663" t="s">
        <v>6878</v>
      </c>
      <c r="G1374" s="662" t="s">
        <v>6496</v>
      </c>
      <c r="H1374" s="662" t="s">
        <v>6497</v>
      </c>
      <c r="I1374" s="664">
        <v>18639.73</v>
      </c>
      <c r="J1374" s="664">
        <v>1</v>
      </c>
      <c r="K1374" s="665">
        <v>18639.73</v>
      </c>
    </row>
    <row r="1375" spans="1:11" ht="14.4" customHeight="1" x14ac:dyDescent="0.3">
      <c r="A1375" s="660" t="s">
        <v>577</v>
      </c>
      <c r="B1375" s="661" t="s">
        <v>578</v>
      </c>
      <c r="C1375" s="662" t="s">
        <v>600</v>
      </c>
      <c r="D1375" s="663" t="s">
        <v>2378</v>
      </c>
      <c r="E1375" s="662" t="s">
        <v>6877</v>
      </c>
      <c r="F1375" s="663" t="s">
        <v>6878</v>
      </c>
      <c r="G1375" s="662" t="s">
        <v>6498</v>
      </c>
      <c r="H1375" s="662" t="s">
        <v>6499</v>
      </c>
      <c r="I1375" s="664">
        <v>3699.55</v>
      </c>
      <c r="J1375" s="664">
        <v>1</v>
      </c>
      <c r="K1375" s="665">
        <v>3699.55</v>
      </c>
    </row>
    <row r="1376" spans="1:11" ht="14.4" customHeight="1" x14ac:dyDescent="0.3">
      <c r="A1376" s="660" t="s">
        <v>577</v>
      </c>
      <c r="B1376" s="661" t="s">
        <v>578</v>
      </c>
      <c r="C1376" s="662" t="s">
        <v>600</v>
      </c>
      <c r="D1376" s="663" t="s">
        <v>2378</v>
      </c>
      <c r="E1376" s="662" t="s">
        <v>6877</v>
      </c>
      <c r="F1376" s="663" t="s">
        <v>6878</v>
      </c>
      <c r="G1376" s="662" t="s">
        <v>6500</v>
      </c>
      <c r="H1376" s="662" t="s">
        <v>6501</v>
      </c>
      <c r="I1376" s="664">
        <v>3699.55</v>
      </c>
      <c r="J1376" s="664">
        <v>1</v>
      </c>
      <c r="K1376" s="665">
        <v>3699.55</v>
      </c>
    </row>
    <row r="1377" spans="1:11" ht="14.4" customHeight="1" x14ac:dyDescent="0.3">
      <c r="A1377" s="660" t="s">
        <v>577</v>
      </c>
      <c r="B1377" s="661" t="s">
        <v>578</v>
      </c>
      <c r="C1377" s="662" t="s">
        <v>600</v>
      </c>
      <c r="D1377" s="663" t="s">
        <v>2378</v>
      </c>
      <c r="E1377" s="662" t="s">
        <v>6877</v>
      </c>
      <c r="F1377" s="663" t="s">
        <v>6878</v>
      </c>
      <c r="G1377" s="662" t="s">
        <v>6502</v>
      </c>
      <c r="H1377" s="662" t="s">
        <v>6503</v>
      </c>
      <c r="I1377" s="664">
        <v>33650.15</v>
      </c>
      <c r="J1377" s="664">
        <v>1</v>
      </c>
      <c r="K1377" s="665">
        <v>33650.15</v>
      </c>
    </row>
    <row r="1378" spans="1:11" ht="14.4" customHeight="1" x14ac:dyDescent="0.3">
      <c r="A1378" s="660" t="s">
        <v>577</v>
      </c>
      <c r="B1378" s="661" t="s">
        <v>578</v>
      </c>
      <c r="C1378" s="662" t="s">
        <v>600</v>
      </c>
      <c r="D1378" s="663" t="s">
        <v>2378</v>
      </c>
      <c r="E1378" s="662" t="s">
        <v>6877</v>
      </c>
      <c r="F1378" s="663" t="s">
        <v>6878</v>
      </c>
      <c r="G1378" s="662" t="s">
        <v>6504</v>
      </c>
      <c r="H1378" s="662" t="s">
        <v>6505</v>
      </c>
      <c r="I1378" s="664">
        <v>9200</v>
      </c>
      <c r="J1378" s="664">
        <v>1</v>
      </c>
      <c r="K1378" s="665">
        <v>9200</v>
      </c>
    </row>
    <row r="1379" spans="1:11" ht="14.4" customHeight="1" x14ac:dyDescent="0.3">
      <c r="A1379" s="660" t="s">
        <v>577</v>
      </c>
      <c r="B1379" s="661" t="s">
        <v>578</v>
      </c>
      <c r="C1379" s="662" t="s">
        <v>600</v>
      </c>
      <c r="D1379" s="663" t="s">
        <v>2378</v>
      </c>
      <c r="E1379" s="662" t="s">
        <v>6877</v>
      </c>
      <c r="F1379" s="663" t="s">
        <v>6878</v>
      </c>
      <c r="G1379" s="662" t="s">
        <v>6506</v>
      </c>
      <c r="H1379" s="662" t="s">
        <v>6507</v>
      </c>
      <c r="I1379" s="664">
        <v>13800</v>
      </c>
      <c r="J1379" s="664">
        <v>1</v>
      </c>
      <c r="K1379" s="665">
        <v>13800</v>
      </c>
    </row>
    <row r="1380" spans="1:11" ht="14.4" customHeight="1" x14ac:dyDescent="0.3">
      <c r="A1380" s="660" t="s">
        <v>577</v>
      </c>
      <c r="B1380" s="661" t="s">
        <v>578</v>
      </c>
      <c r="C1380" s="662" t="s">
        <v>600</v>
      </c>
      <c r="D1380" s="663" t="s">
        <v>2378</v>
      </c>
      <c r="E1380" s="662" t="s">
        <v>6877</v>
      </c>
      <c r="F1380" s="663" t="s">
        <v>6878</v>
      </c>
      <c r="G1380" s="662" t="s">
        <v>6508</v>
      </c>
      <c r="H1380" s="662" t="s">
        <v>6509</v>
      </c>
      <c r="I1380" s="664">
        <v>12305</v>
      </c>
      <c r="J1380" s="664">
        <v>1</v>
      </c>
      <c r="K1380" s="665">
        <v>12305</v>
      </c>
    </row>
    <row r="1381" spans="1:11" ht="14.4" customHeight="1" x14ac:dyDescent="0.3">
      <c r="A1381" s="660" t="s">
        <v>577</v>
      </c>
      <c r="B1381" s="661" t="s">
        <v>578</v>
      </c>
      <c r="C1381" s="662" t="s">
        <v>600</v>
      </c>
      <c r="D1381" s="663" t="s">
        <v>2378</v>
      </c>
      <c r="E1381" s="662" t="s">
        <v>6877</v>
      </c>
      <c r="F1381" s="663" t="s">
        <v>6878</v>
      </c>
      <c r="G1381" s="662" t="s">
        <v>6510</v>
      </c>
      <c r="H1381" s="662" t="s">
        <v>6511</v>
      </c>
      <c r="I1381" s="664">
        <v>9961</v>
      </c>
      <c r="J1381" s="664">
        <v>1</v>
      </c>
      <c r="K1381" s="665">
        <v>9961</v>
      </c>
    </row>
    <row r="1382" spans="1:11" ht="14.4" customHeight="1" x14ac:dyDescent="0.3">
      <c r="A1382" s="660" t="s">
        <v>577</v>
      </c>
      <c r="B1382" s="661" t="s">
        <v>578</v>
      </c>
      <c r="C1382" s="662" t="s">
        <v>600</v>
      </c>
      <c r="D1382" s="663" t="s">
        <v>2378</v>
      </c>
      <c r="E1382" s="662" t="s">
        <v>6877</v>
      </c>
      <c r="F1382" s="663" t="s">
        <v>6878</v>
      </c>
      <c r="G1382" s="662" t="s">
        <v>6512</v>
      </c>
      <c r="H1382" s="662" t="s">
        <v>6513</v>
      </c>
      <c r="I1382" s="664">
        <v>19899.599999999999</v>
      </c>
      <c r="J1382" s="664">
        <v>1</v>
      </c>
      <c r="K1382" s="665">
        <v>19899.599999999999</v>
      </c>
    </row>
    <row r="1383" spans="1:11" ht="14.4" customHeight="1" x14ac:dyDescent="0.3">
      <c r="A1383" s="660" t="s">
        <v>577</v>
      </c>
      <c r="B1383" s="661" t="s">
        <v>578</v>
      </c>
      <c r="C1383" s="662" t="s">
        <v>600</v>
      </c>
      <c r="D1383" s="663" t="s">
        <v>2378</v>
      </c>
      <c r="E1383" s="662" t="s">
        <v>6877</v>
      </c>
      <c r="F1383" s="663" t="s">
        <v>6878</v>
      </c>
      <c r="G1383" s="662" t="s">
        <v>6514</v>
      </c>
      <c r="H1383" s="662" t="s">
        <v>6515</v>
      </c>
      <c r="I1383" s="664">
        <v>18547</v>
      </c>
      <c r="J1383" s="664">
        <v>1</v>
      </c>
      <c r="K1383" s="665">
        <v>18547</v>
      </c>
    </row>
    <row r="1384" spans="1:11" ht="14.4" customHeight="1" x14ac:dyDescent="0.3">
      <c r="A1384" s="660" t="s">
        <v>577</v>
      </c>
      <c r="B1384" s="661" t="s">
        <v>578</v>
      </c>
      <c r="C1384" s="662" t="s">
        <v>600</v>
      </c>
      <c r="D1384" s="663" t="s">
        <v>2378</v>
      </c>
      <c r="E1384" s="662" t="s">
        <v>6877</v>
      </c>
      <c r="F1384" s="663" t="s">
        <v>6878</v>
      </c>
      <c r="G1384" s="662" t="s">
        <v>6516</v>
      </c>
      <c r="H1384" s="662" t="s">
        <v>6517</v>
      </c>
      <c r="I1384" s="664">
        <v>8099.45</v>
      </c>
      <c r="J1384" s="664">
        <v>1</v>
      </c>
      <c r="K1384" s="665">
        <v>8099.45</v>
      </c>
    </row>
    <row r="1385" spans="1:11" ht="14.4" customHeight="1" x14ac:dyDescent="0.3">
      <c r="A1385" s="660" t="s">
        <v>577</v>
      </c>
      <c r="B1385" s="661" t="s">
        <v>578</v>
      </c>
      <c r="C1385" s="662" t="s">
        <v>600</v>
      </c>
      <c r="D1385" s="663" t="s">
        <v>2378</v>
      </c>
      <c r="E1385" s="662" t="s">
        <v>6877</v>
      </c>
      <c r="F1385" s="663" t="s">
        <v>6878</v>
      </c>
      <c r="G1385" s="662" t="s">
        <v>6518</v>
      </c>
      <c r="H1385" s="662" t="s">
        <v>6519</v>
      </c>
      <c r="I1385" s="664">
        <v>6900</v>
      </c>
      <c r="J1385" s="664">
        <v>1</v>
      </c>
      <c r="K1385" s="665">
        <v>6900</v>
      </c>
    </row>
    <row r="1386" spans="1:11" ht="14.4" customHeight="1" x14ac:dyDescent="0.3">
      <c r="A1386" s="660" t="s">
        <v>577</v>
      </c>
      <c r="B1386" s="661" t="s">
        <v>578</v>
      </c>
      <c r="C1386" s="662" t="s">
        <v>600</v>
      </c>
      <c r="D1386" s="663" t="s">
        <v>2378</v>
      </c>
      <c r="E1386" s="662" t="s">
        <v>6877</v>
      </c>
      <c r="F1386" s="663" t="s">
        <v>6878</v>
      </c>
      <c r="G1386" s="662" t="s">
        <v>6520</v>
      </c>
      <c r="H1386" s="662" t="s">
        <v>6521</v>
      </c>
      <c r="I1386" s="664">
        <v>5693</v>
      </c>
      <c r="J1386" s="664">
        <v>1</v>
      </c>
      <c r="K1386" s="665">
        <v>5693</v>
      </c>
    </row>
    <row r="1387" spans="1:11" ht="14.4" customHeight="1" x14ac:dyDescent="0.3">
      <c r="A1387" s="660" t="s">
        <v>577</v>
      </c>
      <c r="B1387" s="661" t="s">
        <v>578</v>
      </c>
      <c r="C1387" s="662" t="s">
        <v>600</v>
      </c>
      <c r="D1387" s="663" t="s">
        <v>2378</v>
      </c>
      <c r="E1387" s="662" t="s">
        <v>6877</v>
      </c>
      <c r="F1387" s="663" t="s">
        <v>6878</v>
      </c>
      <c r="G1387" s="662" t="s">
        <v>6522</v>
      </c>
      <c r="H1387" s="662" t="s">
        <v>6523</v>
      </c>
      <c r="I1387" s="664">
        <v>25737</v>
      </c>
      <c r="J1387" s="664">
        <v>1</v>
      </c>
      <c r="K1387" s="665">
        <v>25737</v>
      </c>
    </row>
    <row r="1388" spans="1:11" ht="14.4" customHeight="1" x14ac:dyDescent="0.3">
      <c r="A1388" s="660" t="s">
        <v>577</v>
      </c>
      <c r="B1388" s="661" t="s">
        <v>578</v>
      </c>
      <c r="C1388" s="662" t="s">
        <v>600</v>
      </c>
      <c r="D1388" s="663" t="s">
        <v>2378</v>
      </c>
      <c r="E1388" s="662" t="s">
        <v>6877</v>
      </c>
      <c r="F1388" s="663" t="s">
        <v>6878</v>
      </c>
      <c r="G1388" s="662" t="s">
        <v>6524</v>
      </c>
      <c r="H1388" s="662" t="s">
        <v>6525</v>
      </c>
      <c r="I1388" s="664">
        <v>13283</v>
      </c>
      <c r="J1388" s="664">
        <v>1</v>
      </c>
      <c r="K1388" s="665">
        <v>13283</v>
      </c>
    </row>
    <row r="1389" spans="1:11" ht="14.4" customHeight="1" x14ac:dyDescent="0.3">
      <c r="A1389" s="660" t="s">
        <v>577</v>
      </c>
      <c r="B1389" s="661" t="s">
        <v>578</v>
      </c>
      <c r="C1389" s="662" t="s">
        <v>600</v>
      </c>
      <c r="D1389" s="663" t="s">
        <v>2378</v>
      </c>
      <c r="E1389" s="662" t="s">
        <v>6877</v>
      </c>
      <c r="F1389" s="663" t="s">
        <v>6878</v>
      </c>
      <c r="G1389" s="662" t="s">
        <v>6526</v>
      </c>
      <c r="H1389" s="662" t="s">
        <v>6527</v>
      </c>
      <c r="I1389" s="664">
        <v>3417.79</v>
      </c>
      <c r="J1389" s="664">
        <v>1</v>
      </c>
      <c r="K1389" s="665">
        <v>3417.79</v>
      </c>
    </row>
    <row r="1390" spans="1:11" ht="14.4" customHeight="1" x14ac:dyDescent="0.3">
      <c r="A1390" s="660" t="s">
        <v>577</v>
      </c>
      <c r="B1390" s="661" t="s">
        <v>578</v>
      </c>
      <c r="C1390" s="662" t="s">
        <v>600</v>
      </c>
      <c r="D1390" s="663" t="s">
        <v>2378</v>
      </c>
      <c r="E1390" s="662" t="s">
        <v>6877</v>
      </c>
      <c r="F1390" s="663" t="s">
        <v>6878</v>
      </c>
      <c r="G1390" s="662" t="s">
        <v>6528</v>
      </c>
      <c r="H1390" s="662" t="s">
        <v>6529</v>
      </c>
      <c r="I1390" s="664">
        <v>9961.2999999999993</v>
      </c>
      <c r="J1390" s="664">
        <v>1</v>
      </c>
      <c r="K1390" s="665">
        <v>9961.2999999999993</v>
      </c>
    </row>
    <row r="1391" spans="1:11" ht="14.4" customHeight="1" x14ac:dyDescent="0.3">
      <c r="A1391" s="660" t="s">
        <v>577</v>
      </c>
      <c r="B1391" s="661" t="s">
        <v>578</v>
      </c>
      <c r="C1391" s="662" t="s">
        <v>600</v>
      </c>
      <c r="D1391" s="663" t="s">
        <v>2378</v>
      </c>
      <c r="E1391" s="662" t="s">
        <v>6877</v>
      </c>
      <c r="F1391" s="663" t="s">
        <v>6878</v>
      </c>
      <c r="G1391" s="662" t="s">
        <v>6530</v>
      </c>
      <c r="H1391" s="662" t="s">
        <v>6531</v>
      </c>
      <c r="I1391" s="664">
        <v>7021</v>
      </c>
      <c r="J1391" s="664">
        <v>1</v>
      </c>
      <c r="K1391" s="665">
        <v>7021</v>
      </c>
    </row>
    <row r="1392" spans="1:11" ht="14.4" customHeight="1" x14ac:dyDescent="0.3">
      <c r="A1392" s="660" t="s">
        <v>577</v>
      </c>
      <c r="B1392" s="661" t="s">
        <v>578</v>
      </c>
      <c r="C1392" s="662" t="s">
        <v>600</v>
      </c>
      <c r="D1392" s="663" t="s">
        <v>2378</v>
      </c>
      <c r="E1392" s="662" t="s">
        <v>6877</v>
      </c>
      <c r="F1392" s="663" t="s">
        <v>6878</v>
      </c>
      <c r="G1392" s="662" t="s">
        <v>6532</v>
      </c>
      <c r="H1392" s="662" t="s">
        <v>6533</v>
      </c>
      <c r="I1392" s="664">
        <v>19550</v>
      </c>
      <c r="J1392" s="664">
        <v>2</v>
      </c>
      <c r="K1392" s="665">
        <v>39100</v>
      </c>
    </row>
    <row r="1393" spans="1:11" ht="14.4" customHeight="1" x14ac:dyDescent="0.3">
      <c r="A1393" s="660" t="s">
        <v>577</v>
      </c>
      <c r="B1393" s="661" t="s">
        <v>578</v>
      </c>
      <c r="C1393" s="662" t="s">
        <v>600</v>
      </c>
      <c r="D1393" s="663" t="s">
        <v>2378</v>
      </c>
      <c r="E1393" s="662" t="s">
        <v>6877</v>
      </c>
      <c r="F1393" s="663" t="s">
        <v>6878</v>
      </c>
      <c r="G1393" s="662" t="s">
        <v>6534</v>
      </c>
      <c r="H1393" s="662" t="s">
        <v>6535</v>
      </c>
      <c r="I1393" s="664">
        <v>17595</v>
      </c>
      <c r="J1393" s="664">
        <v>1</v>
      </c>
      <c r="K1393" s="665">
        <v>17595</v>
      </c>
    </row>
    <row r="1394" spans="1:11" ht="14.4" customHeight="1" x14ac:dyDescent="0.3">
      <c r="A1394" s="660" t="s">
        <v>577</v>
      </c>
      <c r="B1394" s="661" t="s">
        <v>578</v>
      </c>
      <c r="C1394" s="662" t="s">
        <v>600</v>
      </c>
      <c r="D1394" s="663" t="s">
        <v>2378</v>
      </c>
      <c r="E1394" s="662" t="s">
        <v>6877</v>
      </c>
      <c r="F1394" s="663" t="s">
        <v>6878</v>
      </c>
      <c r="G1394" s="662" t="s">
        <v>6536</v>
      </c>
      <c r="H1394" s="662" t="s">
        <v>6537</v>
      </c>
      <c r="I1394" s="664">
        <v>5692.5</v>
      </c>
      <c r="J1394" s="664">
        <v>1</v>
      </c>
      <c r="K1394" s="665">
        <v>5692.5</v>
      </c>
    </row>
    <row r="1395" spans="1:11" ht="14.4" customHeight="1" x14ac:dyDescent="0.3">
      <c r="A1395" s="660" t="s">
        <v>577</v>
      </c>
      <c r="B1395" s="661" t="s">
        <v>578</v>
      </c>
      <c r="C1395" s="662" t="s">
        <v>600</v>
      </c>
      <c r="D1395" s="663" t="s">
        <v>2378</v>
      </c>
      <c r="E1395" s="662" t="s">
        <v>6877</v>
      </c>
      <c r="F1395" s="663" t="s">
        <v>6878</v>
      </c>
      <c r="G1395" s="662" t="s">
        <v>6538</v>
      </c>
      <c r="H1395" s="662" t="s">
        <v>6539</v>
      </c>
      <c r="I1395" s="664">
        <v>12836.47</v>
      </c>
      <c r="J1395" s="664">
        <v>1</v>
      </c>
      <c r="K1395" s="665">
        <v>12836.47</v>
      </c>
    </row>
    <row r="1396" spans="1:11" ht="14.4" customHeight="1" x14ac:dyDescent="0.3">
      <c r="A1396" s="660" t="s">
        <v>577</v>
      </c>
      <c r="B1396" s="661" t="s">
        <v>578</v>
      </c>
      <c r="C1396" s="662" t="s">
        <v>600</v>
      </c>
      <c r="D1396" s="663" t="s">
        <v>2378</v>
      </c>
      <c r="E1396" s="662" t="s">
        <v>6877</v>
      </c>
      <c r="F1396" s="663" t="s">
        <v>6878</v>
      </c>
      <c r="G1396" s="662" t="s">
        <v>6540</v>
      </c>
      <c r="H1396" s="662" t="s">
        <v>6541</v>
      </c>
      <c r="I1396" s="664">
        <v>13800</v>
      </c>
      <c r="J1396" s="664">
        <v>1</v>
      </c>
      <c r="K1396" s="665">
        <v>13800</v>
      </c>
    </row>
    <row r="1397" spans="1:11" ht="14.4" customHeight="1" x14ac:dyDescent="0.3">
      <c r="A1397" s="660" t="s">
        <v>577</v>
      </c>
      <c r="B1397" s="661" t="s">
        <v>578</v>
      </c>
      <c r="C1397" s="662" t="s">
        <v>600</v>
      </c>
      <c r="D1397" s="663" t="s">
        <v>2378</v>
      </c>
      <c r="E1397" s="662" t="s">
        <v>6877</v>
      </c>
      <c r="F1397" s="663" t="s">
        <v>6878</v>
      </c>
      <c r="G1397" s="662" t="s">
        <v>6542</v>
      </c>
      <c r="H1397" s="662" t="s">
        <v>6543</v>
      </c>
      <c r="I1397" s="664">
        <v>26750.15</v>
      </c>
      <c r="J1397" s="664">
        <v>1</v>
      </c>
      <c r="K1397" s="665">
        <v>26750.15</v>
      </c>
    </row>
    <row r="1398" spans="1:11" ht="14.4" customHeight="1" x14ac:dyDescent="0.3">
      <c r="A1398" s="660" t="s">
        <v>577</v>
      </c>
      <c r="B1398" s="661" t="s">
        <v>578</v>
      </c>
      <c r="C1398" s="662" t="s">
        <v>600</v>
      </c>
      <c r="D1398" s="663" t="s">
        <v>2378</v>
      </c>
      <c r="E1398" s="662" t="s">
        <v>6877</v>
      </c>
      <c r="F1398" s="663" t="s">
        <v>6878</v>
      </c>
      <c r="G1398" s="662" t="s">
        <v>6544</v>
      </c>
      <c r="H1398" s="662" t="s">
        <v>6545</v>
      </c>
      <c r="I1398" s="664">
        <v>12305</v>
      </c>
      <c r="J1398" s="664">
        <v>1</v>
      </c>
      <c r="K1398" s="665">
        <v>12305</v>
      </c>
    </row>
    <row r="1399" spans="1:11" ht="14.4" customHeight="1" x14ac:dyDescent="0.3">
      <c r="A1399" s="660" t="s">
        <v>577</v>
      </c>
      <c r="B1399" s="661" t="s">
        <v>578</v>
      </c>
      <c r="C1399" s="662" t="s">
        <v>600</v>
      </c>
      <c r="D1399" s="663" t="s">
        <v>2378</v>
      </c>
      <c r="E1399" s="662" t="s">
        <v>6877</v>
      </c>
      <c r="F1399" s="663" t="s">
        <v>6878</v>
      </c>
      <c r="G1399" s="662" t="s">
        <v>6546</v>
      </c>
      <c r="H1399" s="662" t="s">
        <v>6547</v>
      </c>
      <c r="I1399" s="664">
        <v>16454.934999999998</v>
      </c>
      <c r="J1399" s="664">
        <v>2</v>
      </c>
      <c r="K1399" s="665">
        <v>32909.869999999995</v>
      </c>
    </row>
    <row r="1400" spans="1:11" ht="14.4" customHeight="1" x14ac:dyDescent="0.3">
      <c r="A1400" s="660" t="s">
        <v>577</v>
      </c>
      <c r="B1400" s="661" t="s">
        <v>578</v>
      </c>
      <c r="C1400" s="662" t="s">
        <v>600</v>
      </c>
      <c r="D1400" s="663" t="s">
        <v>2378</v>
      </c>
      <c r="E1400" s="662" t="s">
        <v>6877</v>
      </c>
      <c r="F1400" s="663" t="s">
        <v>6878</v>
      </c>
      <c r="G1400" s="662" t="s">
        <v>6548</v>
      </c>
      <c r="H1400" s="662" t="s">
        <v>6549</v>
      </c>
      <c r="I1400" s="664">
        <v>21939.919999999998</v>
      </c>
      <c r="J1400" s="664">
        <v>1</v>
      </c>
      <c r="K1400" s="665">
        <v>21939.919999999998</v>
      </c>
    </row>
    <row r="1401" spans="1:11" ht="14.4" customHeight="1" x14ac:dyDescent="0.3">
      <c r="A1401" s="660" t="s">
        <v>577</v>
      </c>
      <c r="B1401" s="661" t="s">
        <v>578</v>
      </c>
      <c r="C1401" s="662" t="s">
        <v>600</v>
      </c>
      <c r="D1401" s="663" t="s">
        <v>2378</v>
      </c>
      <c r="E1401" s="662" t="s">
        <v>6877</v>
      </c>
      <c r="F1401" s="663" t="s">
        <v>6878</v>
      </c>
      <c r="G1401" s="662" t="s">
        <v>6550</v>
      </c>
      <c r="H1401" s="662" t="s">
        <v>6551</v>
      </c>
      <c r="I1401" s="664">
        <v>13299.9</v>
      </c>
      <c r="J1401" s="664">
        <v>1</v>
      </c>
      <c r="K1401" s="665">
        <v>13299.9</v>
      </c>
    </row>
    <row r="1402" spans="1:11" ht="14.4" customHeight="1" x14ac:dyDescent="0.3">
      <c r="A1402" s="660" t="s">
        <v>577</v>
      </c>
      <c r="B1402" s="661" t="s">
        <v>578</v>
      </c>
      <c r="C1402" s="662" t="s">
        <v>600</v>
      </c>
      <c r="D1402" s="663" t="s">
        <v>2378</v>
      </c>
      <c r="E1402" s="662" t="s">
        <v>6877</v>
      </c>
      <c r="F1402" s="663" t="s">
        <v>6878</v>
      </c>
      <c r="G1402" s="662" t="s">
        <v>6552</v>
      </c>
      <c r="H1402" s="662" t="s">
        <v>6553</v>
      </c>
      <c r="I1402" s="664">
        <v>3123</v>
      </c>
      <c r="J1402" s="664">
        <v>2</v>
      </c>
      <c r="K1402" s="665">
        <v>6246</v>
      </c>
    </row>
    <row r="1403" spans="1:11" ht="14.4" customHeight="1" x14ac:dyDescent="0.3">
      <c r="A1403" s="660" t="s">
        <v>577</v>
      </c>
      <c r="B1403" s="661" t="s">
        <v>578</v>
      </c>
      <c r="C1403" s="662" t="s">
        <v>600</v>
      </c>
      <c r="D1403" s="663" t="s">
        <v>2378</v>
      </c>
      <c r="E1403" s="662" t="s">
        <v>6877</v>
      </c>
      <c r="F1403" s="663" t="s">
        <v>6878</v>
      </c>
      <c r="G1403" s="662" t="s">
        <v>6554</v>
      </c>
      <c r="H1403" s="662" t="s">
        <v>6555</v>
      </c>
      <c r="I1403" s="664">
        <v>12305</v>
      </c>
      <c r="J1403" s="664">
        <v>1</v>
      </c>
      <c r="K1403" s="665">
        <v>12305</v>
      </c>
    </row>
    <row r="1404" spans="1:11" ht="14.4" customHeight="1" x14ac:dyDescent="0.3">
      <c r="A1404" s="660" t="s">
        <v>577</v>
      </c>
      <c r="B1404" s="661" t="s">
        <v>578</v>
      </c>
      <c r="C1404" s="662" t="s">
        <v>600</v>
      </c>
      <c r="D1404" s="663" t="s">
        <v>2378</v>
      </c>
      <c r="E1404" s="662" t="s">
        <v>6877</v>
      </c>
      <c r="F1404" s="663" t="s">
        <v>6878</v>
      </c>
      <c r="G1404" s="662" t="s">
        <v>6556</v>
      </c>
      <c r="H1404" s="662" t="s">
        <v>6557</v>
      </c>
      <c r="I1404" s="664">
        <v>19580</v>
      </c>
      <c r="J1404" s="664">
        <v>1</v>
      </c>
      <c r="K1404" s="665">
        <v>19580</v>
      </c>
    </row>
    <row r="1405" spans="1:11" ht="14.4" customHeight="1" x14ac:dyDescent="0.3">
      <c r="A1405" s="660" t="s">
        <v>577</v>
      </c>
      <c r="B1405" s="661" t="s">
        <v>578</v>
      </c>
      <c r="C1405" s="662" t="s">
        <v>600</v>
      </c>
      <c r="D1405" s="663" t="s">
        <v>2378</v>
      </c>
      <c r="E1405" s="662" t="s">
        <v>6877</v>
      </c>
      <c r="F1405" s="663" t="s">
        <v>6878</v>
      </c>
      <c r="G1405" s="662" t="s">
        <v>6558</v>
      </c>
      <c r="H1405" s="662" t="s">
        <v>6559</v>
      </c>
      <c r="I1405" s="664">
        <v>3699.55</v>
      </c>
      <c r="J1405" s="664">
        <v>1</v>
      </c>
      <c r="K1405" s="665">
        <v>3699.55</v>
      </c>
    </row>
    <row r="1406" spans="1:11" ht="14.4" customHeight="1" x14ac:dyDescent="0.3">
      <c r="A1406" s="660" t="s">
        <v>577</v>
      </c>
      <c r="B1406" s="661" t="s">
        <v>578</v>
      </c>
      <c r="C1406" s="662" t="s">
        <v>600</v>
      </c>
      <c r="D1406" s="663" t="s">
        <v>2378</v>
      </c>
      <c r="E1406" s="662" t="s">
        <v>6877</v>
      </c>
      <c r="F1406" s="663" t="s">
        <v>6878</v>
      </c>
      <c r="G1406" s="662" t="s">
        <v>6560</v>
      </c>
      <c r="H1406" s="662" t="s">
        <v>6561</v>
      </c>
      <c r="I1406" s="664">
        <v>8743.02</v>
      </c>
      <c r="J1406" s="664">
        <v>1</v>
      </c>
      <c r="K1406" s="665">
        <v>8743.02</v>
      </c>
    </row>
    <row r="1407" spans="1:11" ht="14.4" customHeight="1" x14ac:dyDescent="0.3">
      <c r="A1407" s="660" t="s">
        <v>577</v>
      </c>
      <c r="B1407" s="661" t="s">
        <v>578</v>
      </c>
      <c r="C1407" s="662" t="s">
        <v>600</v>
      </c>
      <c r="D1407" s="663" t="s">
        <v>2378</v>
      </c>
      <c r="E1407" s="662" t="s">
        <v>6877</v>
      </c>
      <c r="F1407" s="663" t="s">
        <v>6878</v>
      </c>
      <c r="G1407" s="662" t="s">
        <v>6562</v>
      </c>
      <c r="H1407" s="662" t="s">
        <v>6563</v>
      </c>
      <c r="I1407" s="664">
        <v>2602.2600000000002</v>
      </c>
      <c r="J1407" s="664">
        <v>2</v>
      </c>
      <c r="K1407" s="665">
        <v>5204.5200000000004</v>
      </c>
    </row>
    <row r="1408" spans="1:11" ht="14.4" customHeight="1" x14ac:dyDescent="0.3">
      <c r="A1408" s="660" t="s">
        <v>577</v>
      </c>
      <c r="B1408" s="661" t="s">
        <v>578</v>
      </c>
      <c r="C1408" s="662" t="s">
        <v>600</v>
      </c>
      <c r="D1408" s="663" t="s">
        <v>2378</v>
      </c>
      <c r="E1408" s="662" t="s">
        <v>6877</v>
      </c>
      <c r="F1408" s="663" t="s">
        <v>6878</v>
      </c>
      <c r="G1408" s="662" t="s">
        <v>6564</v>
      </c>
      <c r="H1408" s="662" t="s">
        <v>6565</v>
      </c>
      <c r="I1408" s="664">
        <v>5708.13</v>
      </c>
      <c r="J1408" s="664">
        <v>1</v>
      </c>
      <c r="K1408" s="665">
        <v>5708.13</v>
      </c>
    </row>
    <row r="1409" spans="1:11" ht="14.4" customHeight="1" x14ac:dyDescent="0.3">
      <c r="A1409" s="660" t="s">
        <v>577</v>
      </c>
      <c r="B1409" s="661" t="s">
        <v>578</v>
      </c>
      <c r="C1409" s="662" t="s">
        <v>600</v>
      </c>
      <c r="D1409" s="663" t="s">
        <v>2378</v>
      </c>
      <c r="E1409" s="662" t="s">
        <v>6877</v>
      </c>
      <c r="F1409" s="663" t="s">
        <v>6878</v>
      </c>
      <c r="G1409" s="662" t="s">
        <v>6566</v>
      </c>
      <c r="H1409" s="662" t="s">
        <v>6567</v>
      </c>
      <c r="I1409" s="664">
        <v>2613.62</v>
      </c>
      <c r="J1409" s="664">
        <v>1</v>
      </c>
      <c r="K1409" s="665">
        <v>2613.62</v>
      </c>
    </row>
    <row r="1410" spans="1:11" ht="14.4" customHeight="1" x14ac:dyDescent="0.3">
      <c r="A1410" s="660" t="s">
        <v>577</v>
      </c>
      <c r="B1410" s="661" t="s">
        <v>578</v>
      </c>
      <c r="C1410" s="662" t="s">
        <v>600</v>
      </c>
      <c r="D1410" s="663" t="s">
        <v>2378</v>
      </c>
      <c r="E1410" s="662" t="s">
        <v>6877</v>
      </c>
      <c r="F1410" s="663" t="s">
        <v>6878</v>
      </c>
      <c r="G1410" s="662" t="s">
        <v>6568</v>
      </c>
      <c r="H1410" s="662" t="s">
        <v>6569</v>
      </c>
      <c r="I1410" s="664">
        <v>9013.39</v>
      </c>
      <c r="J1410" s="664">
        <v>3</v>
      </c>
      <c r="K1410" s="665">
        <v>27040.17</v>
      </c>
    </row>
    <row r="1411" spans="1:11" ht="14.4" customHeight="1" x14ac:dyDescent="0.3">
      <c r="A1411" s="660" t="s">
        <v>577</v>
      </c>
      <c r="B1411" s="661" t="s">
        <v>578</v>
      </c>
      <c r="C1411" s="662" t="s">
        <v>600</v>
      </c>
      <c r="D1411" s="663" t="s">
        <v>2378</v>
      </c>
      <c r="E1411" s="662" t="s">
        <v>6877</v>
      </c>
      <c r="F1411" s="663" t="s">
        <v>6878</v>
      </c>
      <c r="G1411" s="662" t="s">
        <v>6570</v>
      </c>
      <c r="H1411" s="662" t="s">
        <v>6571</v>
      </c>
      <c r="I1411" s="664">
        <v>2613.61</v>
      </c>
      <c r="J1411" s="664">
        <v>1</v>
      </c>
      <c r="K1411" s="665">
        <v>2613.61</v>
      </c>
    </row>
    <row r="1412" spans="1:11" ht="14.4" customHeight="1" x14ac:dyDescent="0.3">
      <c r="A1412" s="660" t="s">
        <v>577</v>
      </c>
      <c r="B1412" s="661" t="s">
        <v>578</v>
      </c>
      <c r="C1412" s="662" t="s">
        <v>600</v>
      </c>
      <c r="D1412" s="663" t="s">
        <v>2378</v>
      </c>
      <c r="E1412" s="662" t="s">
        <v>6877</v>
      </c>
      <c r="F1412" s="663" t="s">
        <v>6878</v>
      </c>
      <c r="G1412" s="662" t="s">
        <v>6572</v>
      </c>
      <c r="H1412" s="662" t="s">
        <v>6573</v>
      </c>
      <c r="I1412" s="664">
        <v>11436.75</v>
      </c>
      <c r="J1412" s="664">
        <v>1</v>
      </c>
      <c r="K1412" s="665">
        <v>11436.75</v>
      </c>
    </row>
    <row r="1413" spans="1:11" ht="14.4" customHeight="1" x14ac:dyDescent="0.3">
      <c r="A1413" s="660" t="s">
        <v>577</v>
      </c>
      <c r="B1413" s="661" t="s">
        <v>578</v>
      </c>
      <c r="C1413" s="662" t="s">
        <v>600</v>
      </c>
      <c r="D1413" s="663" t="s">
        <v>2378</v>
      </c>
      <c r="E1413" s="662" t="s">
        <v>6877</v>
      </c>
      <c r="F1413" s="663" t="s">
        <v>6878</v>
      </c>
      <c r="G1413" s="662" t="s">
        <v>6574</v>
      </c>
      <c r="H1413" s="662" t="s">
        <v>6575</v>
      </c>
      <c r="I1413" s="664">
        <v>18400</v>
      </c>
      <c r="J1413" s="664">
        <v>3</v>
      </c>
      <c r="K1413" s="665">
        <v>55200</v>
      </c>
    </row>
    <row r="1414" spans="1:11" ht="14.4" customHeight="1" x14ac:dyDescent="0.3">
      <c r="A1414" s="660" t="s">
        <v>577</v>
      </c>
      <c r="B1414" s="661" t="s">
        <v>578</v>
      </c>
      <c r="C1414" s="662" t="s">
        <v>600</v>
      </c>
      <c r="D1414" s="663" t="s">
        <v>2378</v>
      </c>
      <c r="E1414" s="662" t="s">
        <v>6877</v>
      </c>
      <c r="F1414" s="663" t="s">
        <v>6878</v>
      </c>
      <c r="G1414" s="662" t="s">
        <v>6576</v>
      </c>
      <c r="H1414" s="662" t="s">
        <v>6577</v>
      </c>
      <c r="I1414" s="664">
        <v>23000</v>
      </c>
      <c r="J1414" s="664">
        <v>3</v>
      </c>
      <c r="K1414" s="665">
        <v>69000</v>
      </c>
    </row>
    <row r="1415" spans="1:11" ht="14.4" customHeight="1" x14ac:dyDescent="0.3">
      <c r="A1415" s="660" t="s">
        <v>577</v>
      </c>
      <c r="B1415" s="661" t="s">
        <v>578</v>
      </c>
      <c r="C1415" s="662" t="s">
        <v>600</v>
      </c>
      <c r="D1415" s="663" t="s">
        <v>2378</v>
      </c>
      <c r="E1415" s="662" t="s">
        <v>6877</v>
      </c>
      <c r="F1415" s="663" t="s">
        <v>6878</v>
      </c>
      <c r="G1415" s="662" t="s">
        <v>6578</v>
      </c>
      <c r="H1415" s="662" t="s">
        <v>6579</v>
      </c>
      <c r="I1415" s="664">
        <v>13601.05</v>
      </c>
      <c r="J1415" s="664">
        <v>1</v>
      </c>
      <c r="K1415" s="665">
        <v>13601.05</v>
      </c>
    </row>
    <row r="1416" spans="1:11" ht="14.4" customHeight="1" x14ac:dyDescent="0.3">
      <c r="A1416" s="660" t="s">
        <v>577</v>
      </c>
      <c r="B1416" s="661" t="s">
        <v>578</v>
      </c>
      <c r="C1416" s="662" t="s">
        <v>600</v>
      </c>
      <c r="D1416" s="663" t="s">
        <v>2378</v>
      </c>
      <c r="E1416" s="662" t="s">
        <v>6877</v>
      </c>
      <c r="F1416" s="663" t="s">
        <v>6878</v>
      </c>
      <c r="G1416" s="662" t="s">
        <v>6580</v>
      </c>
      <c r="H1416" s="662" t="s">
        <v>6581</v>
      </c>
      <c r="I1416" s="664">
        <v>6900</v>
      </c>
      <c r="J1416" s="664">
        <v>5</v>
      </c>
      <c r="K1416" s="665">
        <v>34500</v>
      </c>
    </row>
    <row r="1417" spans="1:11" ht="14.4" customHeight="1" x14ac:dyDescent="0.3">
      <c r="A1417" s="660" t="s">
        <v>577</v>
      </c>
      <c r="B1417" s="661" t="s">
        <v>578</v>
      </c>
      <c r="C1417" s="662" t="s">
        <v>600</v>
      </c>
      <c r="D1417" s="663" t="s">
        <v>2378</v>
      </c>
      <c r="E1417" s="662" t="s">
        <v>6877</v>
      </c>
      <c r="F1417" s="663" t="s">
        <v>6878</v>
      </c>
      <c r="G1417" s="662" t="s">
        <v>6582</v>
      </c>
      <c r="H1417" s="662" t="s">
        <v>6583</v>
      </c>
      <c r="I1417" s="664">
        <v>23000</v>
      </c>
      <c r="J1417" s="664">
        <v>3</v>
      </c>
      <c r="K1417" s="665">
        <v>69000</v>
      </c>
    </row>
    <row r="1418" spans="1:11" ht="14.4" customHeight="1" x14ac:dyDescent="0.3">
      <c r="A1418" s="660" t="s">
        <v>577</v>
      </c>
      <c r="B1418" s="661" t="s">
        <v>578</v>
      </c>
      <c r="C1418" s="662" t="s">
        <v>600</v>
      </c>
      <c r="D1418" s="663" t="s">
        <v>2378</v>
      </c>
      <c r="E1418" s="662" t="s">
        <v>6877</v>
      </c>
      <c r="F1418" s="663" t="s">
        <v>6878</v>
      </c>
      <c r="G1418" s="662" t="s">
        <v>6584</v>
      </c>
      <c r="H1418" s="662" t="s">
        <v>6585</v>
      </c>
      <c r="I1418" s="664">
        <v>6900</v>
      </c>
      <c r="J1418" s="664">
        <v>2</v>
      </c>
      <c r="K1418" s="665">
        <v>13800</v>
      </c>
    </row>
    <row r="1419" spans="1:11" ht="14.4" customHeight="1" x14ac:dyDescent="0.3">
      <c r="A1419" s="660" t="s">
        <v>577</v>
      </c>
      <c r="B1419" s="661" t="s">
        <v>578</v>
      </c>
      <c r="C1419" s="662" t="s">
        <v>600</v>
      </c>
      <c r="D1419" s="663" t="s">
        <v>2378</v>
      </c>
      <c r="E1419" s="662" t="s">
        <v>6877</v>
      </c>
      <c r="F1419" s="663" t="s">
        <v>6878</v>
      </c>
      <c r="G1419" s="662" t="s">
        <v>6586</v>
      </c>
      <c r="H1419" s="662" t="s">
        <v>6587</v>
      </c>
      <c r="I1419" s="664">
        <v>18400</v>
      </c>
      <c r="J1419" s="664">
        <v>7</v>
      </c>
      <c r="K1419" s="665">
        <v>128800</v>
      </c>
    </row>
    <row r="1420" spans="1:11" ht="14.4" customHeight="1" x14ac:dyDescent="0.3">
      <c r="A1420" s="660" t="s">
        <v>577</v>
      </c>
      <c r="B1420" s="661" t="s">
        <v>578</v>
      </c>
      <c r="C1420" s="662" t="s">
        <v>600</v>
      </c>
      <c r="D1420" s="663" t="s">
        <v>2378</v>
      </c>
      <c r="E1420" s="662" t="s">
        <v>6877</v>
      </c>
      <c r="F1420" s="663" t="s">
        <v>6878</v>
      </c>
      <c r="G1420" s="662" t="s">
        <v>6588</v>
      </c>
      <c r="H1420" s="662" t="s">
        <v>6589</v>
      </c>
      <c r="I1420" s="664">
        <v>10436.25</v>
      </c>
      <c r="J1420" s="664">
        <v>1</v>
      </c>
      <c r="K1420" s="665">
        <v>10436.25</v>
      </c>
    </row>
    <row r="1421" spans="1:11" ht="14.4" customHeight="1" x14ac:dyDescent="0.3">
      <c r="A1421" s="660" t="s">
        <v>577</v>
      </c>
      <c r="B1421" s="661" t="s">
        <v>578</v>
      </c>
      <c r="C1421" s="662" t="s">
        <v>600</v>
      </c>
      <c r="D1421" s="663" t="s">
        <v>2378</v>
      </c>
      <c r="E1421" s="662" t="s">
        <v>6877</v>
      </c>
      <c r="F1421" s="663" t="s">
        <v>6878</v>
      </c>
      <c r="G1421" s="662" t="s">
        <v>6590</v>
      </c>
      <c r="H1421" s="662" t="s">
        <v>6591</v>
      </c>
      <c r="I1421" s="664">
        <v>3123</v>
      </c>
      <c r="J1421" s="664">
        <v>1</v>
      </c>
      <c r="K1421" s="665">
        <v>3123</v>
      </c>
    </row>
    <row r="1422" spans="1:11" ht="14.4" customHeight="1" x14ac:dyDescent="0.3">
      <c r="A1422" s="660" t="s">
        <v>577</v>
      </c>
      <c r="B1422" s="661" t="s">
        <v>578</v>
      </c>
      <c r="C1422" s="662" t="s">
        <v>600</v>
      </c>
      <c r="D1422" s="663" t="s">
        <v>2378</v>
      </c>
      <c r="E1422" s="662" t="s">
        <v>6877</v>
      </c>
      <c r="F1422" s="663" t="s">
        <v>6878</v>
      </c>
      <c r="G1422" s="662" t="s">
        <v>6592</v>
      </c>
      <c r="H1422" s="662" t="s">
        <v>6593</v>
      </c>
      <c r="I1422" s="664">
        <v>22499.99</v>
      </c>
      <c r="J1422" s="664">
        <v>1</v>
      </c>
      <c r="K1422" s="665">
        <v>22499.99</v>
      </c>
    </row>
    <row r="1423" spans="1:11" ht="14.4" customHeight="1" x14ac:dyDescent="0.3">
      <c r="A1423" s="660" t="s">
        <v>577</v>
      </c>
      <c r="B1423" s="661" t="s">
        <v>578</v>
      </c>
      <c r="C1423" s="662" t="s">
        <v>600</v>
      </c>
      <c r="D1423" s="663" t="s">
        <v>2378</v>
      </c>
      <c r="E1423" s="662" t="s">
        <v>6877</v>
      </c>
      <c r="F1423" s="663" t="s">
        <v>6878</v>
      </c>
      <c r="G1423" s="662" t="s">
        <v>6594</v>
      </c>
      <c r="H1423" s="662" t="s">
        <v>6595</v>
      </c>
      <c r="I1423" s="664">
        <v>6900</v>
      </c>
      <c r="J1423" s="664">
        <v>1</v>
      </c>
      <c r="K1423" s="665">
        <v>6900</v>
      </c>
    </row>
    <row r="1424" spans="1:11" ht="14.4" customHeight="1" x14ac:dyDescent="0.3">
      <c r="A1424" s="660" t="s">
        <v>577</v>
      </c>
      <c r="B1424" s="661" t="s">
        <v>578</v>
      </c>
      <c r="C1424" s="662" t="s">
        <v>600</v>
      </c>
      <c r="D1424" s="663" t="s">
        <v>2378</v>
      </c>
      <c r="E1424" s="662" t="s">
        <v>6877</v>
      </c>
      <c r="F1424" s="663" t="s">
        <v>6878</v>
      </c>
      <c r="G1424" s="662" t="s">
        <v>6596</v>
      </c>
      <c r="H1424" s="662" t="s">
        <v>6597</v>
      </c>
      <c r="I1424" s="664">
        <v>279.3</v>
      </c>
      <c r="J1424" s="664">
        <v>1</v>
      </c>
      <c r="K1424" s="665">
        <v>279.3</v>
      </c>
    </row>
    <row r="1425" spans="1:11" ht="14.4" customHeight="1" x14ac:dyDescent="0.3">
      <c r="A1425" s="660" t="s">
        <v>577</v>
      </c>
      <c r="B1425" s="661" t="s">
        <v>578</v>
      </c>
      <c r="C1425" s="662" t="s">
        <v>600</v>
      </c>
      <c r="D1425" s="663" t="s">
        <v>2378</v>
      </c>
      <c r="E1425" s="662" t="s">
        <v>6877</v>
      </c>
      <c r="F1425" s="663" t="s">
        <v>6878</v>
      </c>
      <c r="G1425" s="662" t="s">
        <v>6598</v>
      </c>
      <c r="H1425" s="662" t="s">
        <v>6599</v>
      </c>
      <c r="I1425" s="664">
        <v>9013.39</v>
      </c>
      <c r="J1425" s="664">
        <v>1</v>
      </c>
      <c r="K1425" s="665">
        <v>9013.39</v>
      </c>
    </row>
    <row r="1426" spans="1:11" ht="14.4" customHeight="1" x14ac:dyDescent="0.3">
      <c r="A1426" s="660" t="s">
        <v>577</v>
      </c>
      <c r="B1426" s="661" t="s">
        <v>578</v>
      </c>
      <c r="C1426" s="662" t="s">
        <v>600</v>
      </c>
      <c r="D1426" s="663" t="s">
        <v>2378</v>
      </c>
      <c r="E1426" s="662" t="s">
        <v>6877</v>
      </c>
      <c r="F1426" s="663" t="s">
        <v>6878</v>
      </c>
      <c r="G1426" s="662" t="s">
        <v>6600</v>
      </c>
      <c r="H1426" s="662" t="s">
        <v>6601</v>
      </c>
      <c r="I1426" s="664">
        <v>21083.333333333332</v>
      </c>
      <c r="J1426" s="664">
        <v>3</v>
      </c>
      <c r="K1426" s="665">
        <v>63250</v>
      </c>
    </row>
    <row r="1427" spans="1:11" ht="14.4" customHeight="1" x14ac:dyDescent="0.3">
      <c r="A1427" s="660" t="s">
        <v>577</v>
      </c>
      <c r="B1427" s="661" t="s">
        <v>578</v>
      </c>
      <c r="C1427" s="662" t="s">
        <v>600</v>
      </c>
      <c r="D1427" s="663" t="s">
        <v>2378</v>
      </c>
      <c r="E1427" s="662" t="s">
        <v>6877</v>
      </c>
      <c r="F1427" s="663" t="s">
        <v>6878</v>
      </c>
      <c r="G1427" s="662" t="s">
        <v>6602</v>
      </c>
      <c r="H1427" s="662" t="s">
        <v>6603</v>
      </c>
      <c r="I1427" s="664">
        <v>23000</v>
      </c>
      <c r="J1427" s="664">
        <v>1</v>
      </c>
      <c r="K1427" s="665">
        <v>23000</v>
      </c>
    </row>
    <row r="1428" spans="1:11" ht="14.4" customHeight="1" x14ac:dyDescent="0.3">
      <c r="A1428" s="660" t="s">
        <v>577</v>
      </c>
      <c r="B1428" s="661" t="s">
        <v>578</v>
      </c>
      <c r="C1428" s="662" t="s">
        <v>600</v>
      </c>
      <c r="D1428" s="663" t="s">
        <v>2378</v>
      </c>
      <c r="E1428" s="662" t="s">
        <v>6877</v>
      </c>
      <c r="F1428" s="663" t="s">
        <v>6878</v>
      </c>
      <c r="G1428" s="662" t="s">
        <v>6604</v>
      </c>
      <c r="H1428" s="662" t="s">
        <v>6605</v>
      </c>
      <c r="I1428" s="664">
        <v>6900</v>
      </c>
      <c r="J1428" s="664">
        <v>1</v>
      </c>
      <c r="K1428" s="665">
        <v>6900</v>
      </c>
    </row>
    <row r="1429" spans="1:11" ht="14.4" customHeight="1" x14ac:dyDescent="0.3">
      <c r="A1429" s="660" t="s">
        <v>577</v>
      </c>
      <c r="B1429" s="661" t="s">
        <v>578</v>
      </c>
      <c r="C1429" s="662" t="s">
        <v>600</v>
      </c>
      <c r="D1429" s="663" t="s">
        <v>2378</v>
      </c>
      <c r="E1429" s="662" t="s">
        <v>6877</v>
      </c>
      <c r="F1429" s="663" t="s">
        <v>6878</v>
      </c>
      <c r="G1429" s="662" t="s">
        <v>6606</v>
      </c>
      <c r="H1429" s="662" t="s">
        <v>6607</v>
      </c>
      <c r="I1429" s="664">
        <v>18400</v>
      </c>
      <c r="J1429" s="664">
        <v>1</v>
      </c>
      <c r="K1429" s="665">
        <v>18400</v>
      </c>
    </row>
    <row r="1430" spans="1:11" ht="14.4" customHeight="1" x14ac:dyDescent="0.3">
      <c r="A1430" s="660" t="s">
        <v>577</v>
      </c>
      <c r="B1430" s="661" t="s">
        <v>578</v>
      </c>
      <c r="C1430" s="662" t="s">
        <v>600</v>
      </c>
      <c r="D1430" s="663" t="s">
        <v>2378</v>
      </c>
      <c r="E1430" s="662" t="s">
        <v>6877</v>
      </c>
      <c r="F1430" s="663" t="s">
        <v>6878</v>
      </c>
      <c r="G1430" s="662" t="s">
        <v>6608</v>
      </c>
      <c r="H1430" s="662" t="s">
        <v>6609</v>
      </c>
      <c r="I1430" s="664">
        <v>23000</v>
      </c>
      <c r="J1430" s="664">
        <v>1</v>
      </c>
      <c r="K1430" s="665">
        <v>23000</v>
      </c>
    </row>
    <row r="1431" spans="1:11" ht="14.4" customHeight="1" x14ac:dyDescent="0.3">
      <c r="A1431" s="660" t="s">
        <v>577</v>
      </c>
      <c r="B1431" s="661" t="s">
        <v>578</v>
      </c>
      <c r="C1431" s="662" t="s">
        <v>600</v>
      </c>
      <c r="D1431" s="663" t="s">
        <v>2378</v>
      </c>
      <c r="E1431" s="662" t="s">
        <v>6877</v>
      </c>
      <c r="F1431" s="663" t="s">
        <v>6878</v>
      </c>
      <c r="G1431" s="662" t="s">
        <v>6610</v>
      </c>
      <c r="H1431" s="662" t="s">
        <v>6611</v>
      </c>
      <c r="I1431" s="664">
        <v>18400</v>
      </c>
      <c r="J1431" s="664">
        <v>3</v>
      </c>
      <c r="K1431" s="665">
        <v>55200</v>
      </c>
    </row>
    <row r="1432" spans="1:11" ht="14.4" customHeight="1" x14ac:dyDescent="0.3">
      <c r="A1432" s="660" t="s">
        <v>577</v>
      </c>
      <c r="B1432" s="661" t="s">
        <v>578</v>
      </c>
      <c r="C1432" s="662" t="s">
        <v>600</v>
      </c>
      <c r="D1432" s="663" t="s">
        <v>2378</v>
      </c>
      <c r="E1432" s="662" t="s">
        <v>6877</v>
      </c>
      <c r="F1432" s="663" t="s">
        <v>6878</v>
      </c>
      <c r="G1432" s="662" t="s">
        <v>6612</v>
      </c>
      <c r="H1432" s="662" t="s">
        <v>6613</v>
      </c>
      <c r="I1432" s="664">
        <v>6928.75</v>
      </c>
      <c r="J1432" s="664">
        <v>2</v>
      </c>
      <c r="K1432" s="665">
        <v>13857.5</v>
      </c>
    </row>
    <row r="1433" spans="1:11" ht="14.4" customHeight="1" x14ac:dyDescent="0.3">
      <c r="A1433" s="660" t="s">
        <v>577</v>
      </c>
      <c r="B1433" s="661" t="s">
        <v>578</v>
      </c>
      <c r="C1433" s="662" t="s">
        <v>600</v>
      </c>
      <c r="D1433" s="663" t="s">
        <v>2378</v>
      </c>
      <c r="E1433" s="662" t="s">
        <v>6877</v>
      </c>
      <c r="F1433" s="663" t="s">
        <v>6878</v>
      </c>
      <c r="G1433" s="662" t="s">
        <v>6614</v>
      </c>
      <c r="H1433" s="662" t="s">
        <v>6615</v>
      </c>
      <c r="I1433" s="664">
        <v>6840</v>
      </c>
      <c r="J1433" s="664">
        <v>2</v>
      </c>
      <c r="K1433" s="665">
        <v>13680</v>
      </c>
    </row>
    <row r="1434" spans="1:11" ht="14.4" customHeight="1" x14ac:dyDescent="0.3">
      <c r="A1434" s="660" t="s">
        <v>577</v>
      </c>
      <c r="B1434" s="661" t="s">
        <v>578</v>
      </c>
      <c r="C1434" s="662" t="s">
        <v>600</v>
      </c>
      <c r="D1434" s="663" t="s">
        <v>2378</v>
      </c>
      <c r="E1434" s="662" t="s">
        <v>6877</v>
      </c>
      <c r="F1434" s="663" t="s">
        <v>6878</v>
      </c>
      <c r="G1434" s="662" t="s">
        <v>6616</v>
      </c>
      <c r="H1434" s="662" t="s">
        <v>6617</v>
      </c>
      <c r="I1434" s="664">
        <v>13090.45</v>
      </c>
      <c r="J1434" s="664">
        <v>2</v>
      </c>
      <c r="K1434" s="665">
        <v>26180.9</v>
      </c>
    </row>
    <row r="1435" spans="1:11" ht="14.4" customHeight="1" x14ac:dyDescent="0.3">
      <c r="A1435" s="660" t="s">
        <v>577</v>
      </c>
      <c r="B1435" s="661" t="s">
        <v>578</v>
      </c>
      <c r="C1435" s="662" t="s">
        <v>600</v>
      </c>
      <c r="D1435" s="663" t="s">
        <v>2378</v>
      </c>
      <c r="E1435" s="662" t="s">
        <v>6877</v>
      </c>
      <c r="F1435" s="663" t="s">
        <v>6878</v>
      </c>
      <c r="G1435" s="662" t="s">
        <v>6618</v>
      </c>
      <c r="H1435" s="662" t="s">
        <v>6619</v>
      </c>
      <c r="I1435" s="664">
        <v>6900</v>
      </c>
      <c r="J1435" s="664">
        <v>2</v>
      </c>
      <c r="K1435" s="665">
        <v>13800</v>
      </c>
    </row>
    <row r="1436" spans="1:11" ht="14.4" customHeight="1" x14ac:dyDescent="0.3">
      <c r="A1436" s="660" t="s">
        <v>577</v>
      </c>
      <c r="B1436" s="661" t="s">
        <v>578</v>
      </c>
      <c r="C1436" s="662" t="s">
        <v>600</v>
      </c>
      <c r="D1436" s="663" t="s">
        <v>2378</v>
      </c>
      <c r="E1436" s="662" t="s">
        <v>6877</v>
      </c>
      <c r="F1436" s="663" t="s">
        <v>6878</v>
      </c>
      <c r="G1436" s="662" t="s">
        <v>6620</v>
      </c>
      <c r="H1436" s="662" t="s">
        <v>6621</v>
      </c>
      <c r="I1436" s="664">
        <v>23000</v>
      </c>
      <c r="J1436" s="664">
        <v>3</v>
      </c>
      <c r="K1436" s="665">
        <v>69000</v>
      </c>
    </row>
    <row r="1437" spans="1:11" ht="14.4" customHeight="1" x14ac:dyDescent="0.3">
      <c r="A1437" s="660" t="s">
        <v>577</v>
      </c>
      <c r="B1437" s="661" t="s">
        <v>578</v>
      </c>
      <c r="C1437" s="662" t="s">
        <v>600</v>
      </c>
      <c r="D1437" s="663" t="s">
        <v>2378</v>
      </c>
      <c r="E1437" s="662" t="s">
        <v>6877</v>
      </c>
      <c r="F1437" s="663" t="s">
        <v>6878</v>
      </c>
      <c r="G1437" s="662" t="s">
        <v>6622</v>
      </c>
      <c r="H1437" s="662" t="s">
        <v>6623</v>
      </c>
      <c r="I1437" s="664">
        <v>12254.4</v>
      </c>
      <c r="J1437" s="664">
        <v>1</v>
      </c>
      <c r="K1437" s="665">
        <v>12254.4</v>
      </c>
    </row>
    <row r="1438" spans="1:11" ht="14.4" customHeight="1" x14ac:dyDescent="0.3">
      <c r="A1438" s="660" t="s">
        <v>577</v>
      </c>
      <c r="B1438" s="661" t="s">
        <v>578</v>
      </c>
      <c r="C1438" s="662" t="s">
        <v>600</v>
      </c>
      <c r="D1438" s="663" t="s">
        <v>2378</v>
      </c>
      <c r="E1438" s="662" t="s">
        <v>6877</v>
      </c>
      <c r="F1438" s="663" t="s">
        <v>6878</v>
      </c>
      <c r="G1438" s="662" t="s">
        <v>6624</v>
      </c>
      <c r="H1438" s="662" t="s">
        <v>6625</v>
      </c>
      <c r="I1438" s="664">
        <v>23660.3</v>
      </c>
      <c r="J1438" s="664">
        <v>1</v>
      </c>
      <c r="K1438" s="665">
        <v>23660.3</v>
      </c>
    </row>
    <row r="1439" spans="1:11" ht="14.4" customHeight="1" x14ac:dyDescent="0.3">
      <c r="A1439" s="660" t="s">
        <v>577</v>
      </c>
      <c r="B1439" s="661" t="s">
        <v>578</v>
      </c>
      <c r="C1439" s="662" t="s">
        <v>600</v>
      </c>
      <c r="D1439" s="663" t="s">
        <v>2378</v>
      </c>
      <c r="E1439" s="662" t="s">
        <v>6877</v>
      </c>
      <c r="F1439" s="663" t="s">
        <v>6878</v>
      </c>
      <c r="G1439" s="662" t="s">
        <v>6626</v>
      </c>
      <c r="H1439" s="662" t="s">
        <v>6627</v>
      </c>
      <c r="I1439" s="664">
        <v>19587.27</v>
      </c>
      <c r="J1439" s="664">
        <v>1</v>
      </c>
      <c r="K1439" s="665">
        <v>19587.27</v>
      </c>
    </row>
    <row r="1440" spans="1:11" ht="14.4" customHeight="1" x14ac:dyDescent="0.3">
      <c r="A1440" s="660" t="s">
        <v>577</v>
      </c>
      <c r="B1440" s="661" t="s">
        <v>578</v>
      </c>
      <c r="C1440" s="662" t="s">
        <v>600</v>
      </c>
      <c r="D1440" s="663" t="s">
        <v>2378</v>
      </c>
      <c r="E1440" s="662" t="s">
        <v>6877</v>
      </c>
      <c r="F1440" s="663" t="s">
        <v>6878</v>
      </c>
      <c r="G1440" s="662" t="s">
        <v>6628</v>
      </c>
      <c r="H1440" s="662" t="s">
        <v>6629</v>
      </c>
      <c r="I1440" s="664">
        <v>10997.89</v>
      </c>
      <c r="J1440" s="664">
        <v>2</v>
      </c>
      <c r="K1440" s="665">
        <v>21995.78</v>
      </c>
    </row>
    <row r="1441" spans="1:11" ht="14.4" customHeight="1" x14ac:dyDescent="0.3">
      <c r="A1441" s="660" t="s">
        <v>577</v>
      </c>
      <c r="B1441" s="661" t="s">
        <v>578</v>
      </c>
      <c r="C1441" s="662" t="s">
        <v>600</v>
      </c>
      <c r="D1441" s="663" t="s">
        <v>2378</v>
      </c>
      <c r="E1441" s="662" t="s">
        <v>6877</v>
      </c>
      <c r="F1441" s="663" t="s">
        <v>6878</v>
      </c>
      <c r="G1441" s="662" t="s">
        <v>6630</v>
      </c>
      <c r="H1441" s="662" t="s">
        <v>6631</v>
      </c>
      <c r="I1441" s="664">
        <v>279.3</v>
      </c>
      <c r="J1441" s="664">
        <v>1</v>
      </c>
      <c r="K1441" s="665">
        <v>279.3</v>
      </c>
    </row>
    <row r="1442" spans="1:11" ht="14.4" customHeight="1" x14ac:dyDescent="0.3">
      <c r="A1442" s="660" t="s">
        <v>577</v>
      </c>
      <c r="B1442" s="661" t="s">
        <v>578</v>
      </c>
      <c r="C1442" s="662" t="s">
        <v>600</v>
      </c>
      <c r="D1442" s="663" t="s">
        <v>2378</v>
      </c>
      <c r="E1442" s="662" t="s">
        <v>6877</v>
      </c>
      <c r="F1442" s="663" t="s">
        <v>6878</v>
      </c>
      <c r="G1442" s="662" t="s">
        <v>6632</v>
      </c>
      <c r="H1442" s="662" t="s">
        <v>6633</v>
      </c>
      <c r="I1442" s="664">
        <v>9223.6299999999992</v>
      </c>
      <c r="J1442" s="664">
        <v>1</v>
      </c>
      <c r="K1442" s="665">
        <v>9223.6299999999992</v>
      </c>
    </row>
    <row r="1443" spans="1:11" ht="14.4" customHeight="1" x14ac:dyDescent="0.3">
      <c r="A1443" s="660" t="s">
        <v>577</v>
      </c>
      <c r="B1443" s="661" t="s">
        <v>578</v>
      </c>
      <c r="C1443" s="662" t="s">
        <v>600</v>
      </c>
      <c r="D1443" s="663" t="s">
        <v>2378</v>
      </c>
      <c r="E1443" s="662" t="s">
        <v>6877</v>
      </c>
      <c r="F1443" s="663" t="s">
        <v>6878</v>
      </c>
      <c r="G1443" s="662" t="s">
        <v>6634</v>
      </c>
      <c r="H1443" s="662" t="s">
        <v>6635</v>
      </c>
      <c r="I1443" s="664">
        <v>19550</v>
      </c>
      <c r="J1443" s="664">
        <v>1</v>
      </c>
      <c r="K1443" s="665">
        <v>19550</v>
      </c>
    </row>
    <row r="1444" spans="1:11" ht="14.4" customHeight="1" x14ac:dyDescent="0.3">
      <c r="A1444" s="660" t="s">
        <v>577</v>
      </c>
      <c r="B1444" s="661" t="s">
        <v>578</v>
      </c>
      <c r="C1444" s="662" t="s">
        <v>600</v>
      </c>
      <c r="D1444" s="663" t="s">
        <v>2378</v>
      </c>
      <c r="E1444" s="662" t="s">
        <v>6877</v>
      </c>
      <c r="F1444" s="663" t="s">
        <v>6878</v>
      </c>
      <c r="G1444" s="662" t="s">
        <v>6636</v>
      </c>
      <c r="H1444" s="662" t="s">
        <v>6637</v>
      </c>
      <c r="I1444" s="664">
        <v>10969.95</v>
      </c>
      <c r="J1444" s="664">
        <v>1</v>
      </c>
      <c r="K1444" s="665">
        <v>10969.95</v>
      </c>
    </row>
    <row r="1445" spans="1:11" ht="14.4" customHeight="1" x14ac:dyDescent="0.3">
      <c r="A1445" s="660" t="s">
        <v>577</v>
      </c>
      <c r="B1445" s="661" t="s">
        <v>578</v>
      </c>
      <c r="C1445" s="662" t="s">
        <v>600</v>
      </c>
      <c r="D1445" s="663" t="s">
        <v>2378</v>
      </c>
      <c r="E1445" s="662" t="s">
        <v>6877</v>
      </c>
      <c r="F1445" s="663" t="s">
        <v>6878</v>
      </c>
      <c r="G1445" s="662" t="s">
        <v>6638</v>
      </c>
      <c r="H1445" s="662" t="s">
        <v>6639</v>
      </c>
      <c r="I1445" s="664">
        <v>12836.47</v>
      </c>
      <c r="J1445" s="664">
        <v>1</v>
      </c>
      <c r="K1445" s="665">
        <v>12836.47</v>
      </c>
    </row>
    <row r="1446" spans="1:11" ht="14.4" customHeight="1" x14ac:dyDescent="0.3">
      <c r="A1446" s="660" t="s">
        <v>577</v>
      </c>
      <c r="B1446" s="661" t="s">
        <v>578</v>
      </c>
      <c r="C1446" s="662" t="s">
        <v>600</v>
      </c>
      <c r="D1446" s="663" t="s">
        <v>2378</v>
      </c>
      <c r="E1446" s="662" t="s">
        <v>6877</v>
      </c>
      <c r="F1446" s="663" t="s">
        <v>6878</v>
      </c>
      <c r="G1446" s="662" t="s">
        <v>6640</v>
      </c>
      <c r="H1446" s="662" t="s">
        <v>6641</v>
      </c>
      <c r="I1446" s="664">
        <v>10344.24</v>
      </c>
      <c r="J1446" s="664">
        <v>2</v>
      </c>
      <c r="K1446" s="665">
        <v>20688.48</v>
      </c>
    </row>
    <row r="1447" spans="1:11" ht="14.4" customHeight="1" x14ac:dyDescent="0.3">
      <c r="A1447" s="660" t="s">
        <v>577</v>
      </c>
      <c r="B1447" s="661" t="s">
        <v>578</v>
      </c>
      <c r="C1447" s="662" t="s">
        <v>600</v>
      </c>
      <c r="D1447" s="663" t="s">
        <v>2378</v>
      </c>
      <c r="E1447" s="662" t="s">
        <v>6877</v>
      </c>
      <c r="F1447" s="663" t="s">
        <v>6878</v>
      </c>
      <c r="G1447" s="662" t="s">
        <v>6642</v>
      </c>
      <c r="H1447" s="662" t="s">
        <v>6643</v>
      </c>
      <c r="I1447" s="664">
        <v>2611.7399999999998</v>
      </c>
      <c r="J1447" s="664">
        <v>1</v>
      </c>
      <c r="K1447" s="665">
        <v>2611.7399999999998</v>
      </c>
    </row>
    <row r="1448" spans="1:11" ht="14.4" customHeight="1" x14ac:dyDescent="0.3">
      <c r="A1448" s="660" t="s">
        <v>577</v>
      </c>
      <c r="B1448" s="661" t="s">
        <v>578</v>
      </c>
      <c r="C1448" s="662" t="s">
        <v>600</v>
      </c>
      <c r="D1448" s="663" t="s">
        <v>2378</v>
      </c>
      <c r="E1448" s="662" t="s">
        <v>6877</v>
      </c>
      <c r="F1448" s="663" t="s">
        <v>6878</v>
      </c>
      <c r="G1448" s="662" t="s">
        <v>6644</v>
      </c>
      <c r="H1448" s="662" t="s">
        <v>6645</v>
      </c>
      <c r="I1448" s="664">
        <v>23660.3</v>
      </c>
      <c r="J1448" s="664">
        <v>1</v>
      </c>
      <c r="K1448" s="665">
        <v>23660.3</v>
      </c>
    </row>
    <row r="1449" spans="1:11" ht="14.4" customHeight="1" x14ac:dyDescent="0.3">
      <c r="A1449" s="660" t="s">
        <v>577</v>
      </c>
      <c r="B1449" s="661" t="s">
        <v>578</v>
      </c>
      <c r="C1449" s="662" t="s">
        <v>600</v>
      </c>
      <c r="D1449" s="663" t="s">
        <v>2378</v>
      </c>
      <c r="E1449" s="662" t="s">
        <v>6877</v>
      </c>
      <c r="F1449" s="663" t="s">
        <v>6878</v>
      </c>
      <c r="G1449" s="662" t="s">
        <v>6646</v>
      </c>
      <c r="H1449" s="662" t="s">
        <v>6647</v>
      </c>
      <c r="I1449" s="664">
        <v>21939.46</v>
      </c>
      <c r="J1449" s="664">
        <v>2</v>
      </c>
      <c r="K1449" s="665">
        <v>43878.92</v>
      </c>
    </row>
    <row r="1450" spans="1:11" ht="14.4" customHeight="1" x14ac:dyDescent="0.3">
      <c r="A1450" s="660" t="s">
        <v>577</v>
      </c>
      <c r="B1450" s="661" t="s">
        <v>578</v>
      </c>
      <c r="C1450" s="662" t="s">
        <v>600</v>
      </c>
      <c r="D1450" s="663" t="s">
        <v>2378</v>
      </c>
      <c r="E1450" s="662" t="s">
        <v>6877</v>
      </c>
      <c r="F1450" s="663" t="s">
        <v>6878</v>
      </c>
      <c r="G1450" s="662" t="s">
        <v>6648</v>
      </c>
      <c r="H1450" s="662" t="s">
        <v>6649</v>
      </c>
      <c r="I1450" s="664">
        <v>15394.71</v>
      </c>
      <c r="J1450" s="664">
        <v>2</v>
      </c>
      <c r="K1450" s="665">
        <v>30789.42</v>
      </c>
    </row>
    <row r="1451" spans="1:11" ht="14.4" customHeight="1" x14ac:dyDescent="0.3">
      <c r="A1451" s="660" t="s">
        <v>577</v>
      </c>
      <c r="B1451" s="661" t="s">
        <v>578</v>
      </c>
      <c r="C1451" s="662" t="s">
        <v>600</v>
      </c>
      <c r="D1451" s="663" t="s">
        <v>2378</v>
      </c>
      <c r="E1451" s="662" t="s">
        <v>6877</v>
      </c>
      <c r="F1451" s="663" t="s">
        <v>6878</v>
      </c>
      <c r="G1451" s="662" t="s">
        <v>6650</v>
      </c>
      <c r="H1451" s="662" t="s">
        <v>6651</v>
      </c>
      <c r="I1451" s="664">
        <v>18639.73</v>
      </c>
      <c r="J1451" s="664">
        <v>1</v>
      </c>
      <c r="K1451" s="665">
        <v>18639.73</v>
      </c>
    </row>
    <row r="1452" spans="1:11" ht="14.4" customHeight="1" x14ac:dyDescent="0.3">
      <c r="A1452" s="660" t="s">
        <v>577</v>
      </c>
      <c r="B1452" s="661" t="s">
        <v>578</v>
      </c>
      <c r="C1452" s="662" t="s">
        <v>600</v>
      </c>
      <c r="D1452" s="663" t="s">
        <v>2378</v>
      </c>
      <c r="E1452" s="662" t="s">
        <v>6877</v>
      </c>
      <c r="F1452" s="663" t="s">
        <v>6878</v>
      </c>
      <c r="G1452" s="662" t="s">
        <v>6652</v>
      </c>
      <c r="H1452" s="662" t="s">
        <v>6653</v>
      </c>
      <c r="I1452" s="664">
        <v>22499.99</v>
      </c>
      <c r="J1452" s="664">
        <v>1</v>
      </c>
      <c r="K1452" s="665">
        <v>22499.99</v>
      </c>
    </row>
    <row r="1453" spans="1:11" ht="14.4" customHeight="1" x14ac:dyDescent="0.3">
      <c r="A1453" s="660" t="s">
        <v>577</v>
      </c>
      <c r="B1453" s="661" t="s">
        <v>578</v>
      </c>
      <c r="C1453" s="662" t="s">
        <v>600</v>
      </c>
      <c r="D1453" s="663" t="s">
        <v>2378</v>
      </c>
      <c r="E1453" s="662" t="s">
        <v>6877</v>
      </c>
      <c r="F1453" s="663" t="s">
        <v>6878</v>
      </c>
      <c r="G1453" s="662" t="s">
        <v>6654</v>
      </c>
      <c r="H1453" s="662" t="s">
        <v>6655</v>
      </c>
      <c r="I1453" s="664">
        <v>6900</v>
      </c>
      <c r="J1453" s="664">
        <v>1</v>
      </c>
      <c r="K1453" s="665">
        <v>6900</v>
      </c>
    </row>
    <row r="1454" spans="1:11" ht="14.4" customHeight="1" x14ac:dyDescent="0.3">
      <c r="A1454" s="660" t="s">
        <v>577</v>
      </c>
      <c r="B1454" s="661" t="s">
        <v>578</v>
      </c>
      <c r="C1454" s="662" t="s">
        <v>600</v>
      </c>
      <c r="D1454" s="663" t="s">
        <v>2378</v>
      </c>
      <c r="E1454" s="662" t="s">
        <v>6877</v>
      </c>
      <c r="F1454" s="663" t="s">
        <v>6878</v>
      </c>
      <c r="G1454" s="662" t="s">
        <v>6656</v>
      </c>
      <c r="H1454" s="662" t="s">
        <v>6657</v>
      </c>
      <c r="I1454" s="664">
        <v>10997.89</v>
      </c>
      <c r="J1454" s="664">
        <v>1</v>
      </c>
      <c r="K1454" s="665">
        <v>10997.89</v>
      </c>
    </row>
    <row r="1455" spans="1:11" ht="14.4" customHeight="1" x14ac:dyDescent="0.3">
      <c r="A1455" s="660" t="s">
        <v>577</v>
      </c>
      <c r="B1455" s="661" t="s">
        <v>578</v>
      </c>
      <c r="C1455" s="662" t="s">
        <v>600</v>
      </c>
      <c r="D1455" s="663" t="s">
        <v>2378</v>
      </c>
      <c r="E1455" s="662" t="s">
        <v>6877</v>
      </c>
      <c r="F1455" s="663" t="s">
        <v>6878</v>
      </c>
      <c r="G1455" s="662" t="s">
        <v>6658</v>
      </c>
      <c r="H1455" s="662" t="s">
        <v>6659</v>
      </c>
      <c r="I1455" s="664">
        <v>17825</v>
      </c>
      <c r="J1455" s="664">
        <v>1</v>
      </c>
      <c r="K1455" s="665">
        <v>17825</v>
      </c>
    </row>
    <row r="1456" spans="1:11" ht="14.4" customHeight="1" x14ac:dyDescent="0.3">
      <c r="A1456" s="660" t="s">
        <v>577</v>
      </c>
      <c r="B1456" s="661" t="s">
        <v>578</v>
      </c>
      <c r="C1456" s="662" t="s">
        <v>600</v>
      </c>
      <c r="D1456" s="663" t="s">
        <v>2378</v>
      </c>
      <c r="E1456" s="662" t="s">
        <v>6877</v>
      </c>
      <c r="F1456" s="663" t="s">
        <v>6878</v>
      </c>
      <c r="G1456" s="662" t="s">
        <v>6660</v>
      </c>
      <c r="H1456" s="662" t="s">
        <v>6661</v>
      </c>
      <c r="I1456" s="664">
        <v>8550.25</v>
      </c>
      <c r="J1456" s="664">
        <v>1</v>
      </c>
      <c r="K1456" s="665">
        <v>8550.25</v>
      </c>
    </row>
    <row r="1457" spans="1:11" ht="14.4" customHeight="1" x14ac:dyDescent="0.3">
      <c r="A1457" s="660" t="s">
        <v>577</v>
      </c>
      <c r="B1457" s="661" t="s">
        <v>578</v>
      </c>
      <c r="C1457" s="662" t="s">
        <v>600</v>
      </c>
      <c r="D1457" s="663" t="s">
        <v>2378</v>
      </c>
      <c r="E1457" s="662" t="s">
        <v>6877</v>
      </c>
      <c r="F1457" s="663" t="s">
        <v>6878</v>
      </c>
      <c r="G1457" s="662" t="s">
        <v>6662</v>
      </c>
      <c r="H1457" s="662" t="s">
        <v>6663</v>
      </c>
      <c r="I1457" s="664">
        <v>4191.75</v>
      </c>
      <c r="J1457" s="664">
        <v>1</v>
      </c>
      <c r="K1457" s="665">
        <v>4191.75</v>
      </c>
    </row>
    <row r="1458" spans="1:11" ht="14.4" customHeight="1" x14ac:dyDescent="0.3">
      <c r="A1458" s="660" t="s">
        <v>577</v>
      </c>
      <c r="B1458" s="661" t="s">
        <v>578</v>
      </c>
      <c r="C1458" s="662" t="s">
        <v>600</v>
      </c>
      <c r="D1458" s="663" t="s">
        <v>2378</v>
      </c>
      <c r="E1458" s="662" t="s">
        <v>6877</v>
      </c>
      <c r="F1458" s="663" t="s">
        <v>6878</v>
      </c>
      <c r="G1458" s="662" t="s">
        <v>6664</v>
      </c>
      <c r="H1458" s="662" t="s">
        <v>6665</v>
      </c>
      <c r="I1458" s="664">
        <v>17595</v>
      </c>
      <c r="J1458" s="664">
        <v>1</v>
      </c>
      <c r="K1458" s="665">
        <v>17595</v>
      </c>
    </row>
    <row r="1459" spans="1:11" ht="14.4" customHeight="1" x14ac:dyDescent="0.3">
      <c r="A1459" s="660" t="s">
        <v>577</v>
      </c>
      <c r="B1459" s="661" t="s">
        <v>578</v>
      </c>
      <c r="C1459" s="662" t="s">
        <v>600</v>
      </c>
      <c r="D1459" s="663" t="s">
        <v>2378</v>
      </c>
      <c r="E1459" s="662" t="s">
        <v>6877</v>
      </c>
      <c r="F1459" s="663" t="s">
        <v>6878</v>
      </c>
      <c r="G1459" s="662" t="s">
        <v>6666</v>
      </c>
      <c r="H1459" s="662" t="s">
        <v>6667</v>
      </c>
      <c r="I1459" s="664">
        <v>12305</v>
      </c>
      <c r="J1459" s="664">
        <v>1</v>
      </c>
      <c r="K1459" s="665">
        <v>12305</v>
      </c>
    </row>
    <row r="1460" spans="1:11" ht="14.4" customHeight="1" x14ac:dyDescent="0.3">
      <c r="A1460" s="660" t="s">
        <v>577</v>
      </c>
      <c r="B1460" s="661" t="s">
        <v>578</v>
      </c>
      <c r="C1460" s="662" t="s">
        <v>600</v>
      </c>
      <c r="D1460" s="663" t="s">
        <v>2378</v>
      </c>
      <c r="E1460" s="662" t="s">
        <v>6877</v>
      </c>
      <c r="F1460" s="663" t="s">
        <v>6878</v>
      </c>
      <c r="G1460" s="662" t="s">
        <v>6668</v>
      </c>
      <c r="H1460" s="662" t="s">
        <v>6669</v>
      </c>
      <c r="I1460" s="664">
        <v>18639.73</v>
      </c>
      <c r="J1460" s="664">
        <v>1</v>
      </c>
      <c r="K1460" s="665">
        <v>18639.73</v>
      </c>
    </row>
    <row r="1461" spans="1:11" ht="14.4" customHeight="1" x14ac:dyDescent="0.3">
      <c r="A1461" s="660" t="s">
        <v>577</v>
      </c>
      <c r="B1461" s="661" t="s">
        <v>578</v>
      </c>
      <c r="C1461" s="662" t="s">
        <v>600</v>
      </c>
      <c r="D1461" s="663" t="s">
        <v>2378</v>
      </c>
      <c r="E1461" s="662" t="s">
        <v>6877</v>
      </c>
      <c r="F1461" s="663" t="s">
        <v>6878</v>
      </c>
      <c r="G1461" s="662" t="s">
        <v>6670</v>
      </c>
      <c r="H1461" s="662" t="s">
        <v>6671</v>
      </c>
      <c r="I1461" s="664">
        <v>21939.919999999998</v>
      </c>
      <c r="J1461" s="664">
        <v>1</v>
      </c>
      <c r="K1461" s="665">
        <v>21939.919999999998</v>
      </c>
    </row>
    <row r="1462" spans="1:11" ht="14.4" customHeight="1" x14ac:dyDescent="0.3">
      <c r="A1462" s="660" t="s">
        <v>577</v>
      </c>
      <c r="B1462" s="661" t="s">
        <v>578</v>
      </c>
      <c r="C1462" s="662" t="s">
        <v>600</v>
      </c>
      <c r="D1462" s="663" t="s">
        <v>2378</v>
      </c>
      <c r="E1462" s="662" t="s">
        <v>6877</v>
      </c>
      <c r="F1462" s="663" t="s">
        <v>6878</v>
      </c>
      <c r="G1462" s="662" t="s">
        <v>6672</v>
      </c>
      <c r="H1462" s="662" t="s">
        <v>6673</v>
      </c>
      <c r="I1462" s="664">
        <v>11669.05</v>
      </c>
      <c r="J1462" s="664">
        <v>1</v>
      </c>
      <c r="K1462" s="665">
        <v>11669.05</v>
      </c>
    </row>
    <row r="1463" spans="1:11" ht="14.4" customHeight="1" x14ac:dyDescent="0.3">
      <c r="A1463" s="660" t="s">
        <v>577</v>
      </c>
      <c r="B1463" s="661" t="s">
        <v>578</v>
      </c>
      <c r="C1463" s="662" t="s">
        <v>600</v>
      </c>
      <c r="D1463" s="663" t="s">
        <v>2378</v>
      </c>
      <c r="E1463" s="662" t="s">
        <v>6877</v>
      </c>
      <c r="F1463" s="663" t="s">
        <v>6878</v>
      </c>
      <c r="G1463" s="662" t="s">
        <v>6674</v>
      </c>
      <c r="H1463" s="662" t="s">
        <v>6675</v>
      </c>
      <c r="I1463" s="664">
        <v>22499.99</v>
      </c>
      <c r="J1463" s="664">
        <v>1</v>
      </c>
      <c r="K1463" s="665">
        <v>22499.99</v>
      </c>
    </row>
    <row r="1464" spans="1:11" ht="14.4" customHeight="1" x14ac:dyDescent="0.3">
      <c r="A1464" s="660" t="s">
        <v>577</v>
      </c>
      <c r="B1464" s="661" t="s">
        <v>578</v>
      </c>
      <c r="C1464" s="662" t="s">
        <v>600</v>
      </c>
      <c r="D1464" s="663" t="s">
        <v>2378</v>
      </c>
      <c r="E1464" s="662" t="s">
        <v>6877</v>
      </c>
      <c r="F1464" s="663" t="s">
        <v>6878</v>
      </c>
      <c r="G1464" s="662" t="s">
        <v>6676</v>
      </c>
      <c r="H1464" s="662" t="s">
        <v>6677</v>
      </c>
      <c r="I1464" s="664">
        <v>19899.599999999999</v>
      </c>
      <c r="J1464" s="664">
        <v>1</v>
      </c>
      <c r="K1464" s="665">
        <v>19899.599999999999</v>
      </c>
    </row>
    <row r="1465" spans="1:11" ht="14.4" customHeight="1" x14ac:dyDescent="0.3">
      <c r="A1465" s="660" t="s">
        <v>577</v>
      </c>
      <c r="B1465" s="661" t="s">
        <v>578</v>
      </c>
      <c r="C1465" s="662" t="s">
        <v>600</v>
      </c>
      <c r="D1465" s="663" t="s">
        <v>2378</v>
      </c>
      <c r="E1465" s="662" t="s">
        <v>6877</v>
      </c>
      <c r="F1465" s="663" t="s">
        <v>6878</v>
      </c>
      <c r="G1465" s="662" t="s">
        <v>6678</v>
      </c>
      <c r="H1465" s="662" t="s">
        <v>6679</v>
      </c>
      <c r="I1465" s="664">
        <v>5692.5</v>
      </c>
      <c r="J1465" s="664">
        <v>1</v>
      </c>
      <c r="K1465" s="665">
        <v>5692.5</v>
      </c>
    </row>
    <row r="1466" spans="1:11" ht="14.4" customHeight="1" x14ac:dyDescent="0.3">
      <c r="A1466" s="660" t="s">
        <v>577</v>
      </c>
      <c r="B1466" s="661" t="s">
        <v>578</v>
      </c>
      <c r="C1466" s="662" t="s">
        <v>600</v>
      </c>
      <c r="D1466" s="663" t="s">
        <v>2378</v>
      </c>
      <c r="E1466" s="662" t="s">
        <v>6877</v>
      </c>
      <c r="F1466" s="663" t="s">
        <v>6878</v>
      </c>
      <c r="G1466" s="662" t="s">
        <v>6680</v>
      </c>
      <c r="H1466" s="662" t="s">
        <v>6681</v>
      </c>
      <c r="I1466" s="664">
        <v>44135.61</v>
      </c>
      <c r="J1466" s="664">
        <v>1</v>
      </c>
      <c r="K1466" s="665">
        <v>44135.61</v>
      </c>
    </row>
    <row r="1467" spans="1:11" ht="14.4" customHeight="1" x14ac:dyDescent="0.3">
      <c r="A1467" s="660" t="s">
        <v>577</v>
      </c>
      <c r="B1467" s="661" t="s">
        <v>578</v>
      </c>
      <c r="C1467" s="662" t="s">
        <v>600</v>
      </c>
      <c r="D1467" s="663" t="s">
        <v>2378</v>
      </c>
      <c r="E1467" s="662" t="s">
        <v>6877</v>
      </c>
      <c r="F1467" s="663" t="s">
        <v>6878</v>
      </c>
      <c r="G1467" s="662" t="s">
        <v>6682</v>
      </c>
      <c r="H1467" s="662" t="s">
        <v>6683</v>
      </c>
      <c r="I1467" s="664">
        <v>23660.3</v>
      </c>
      <c r="J1467" s="664">
        <v>1</v>
      </c>
      <c r="K1467" s="665">
        <v>23660.3</v>
      </c>
    </row>
    <row r="1468" spans="1:11" ht="14.4" customHeight="1" x14ac:dyDescent="0.3">
      <c r="A1468" s="660" t="s">
        <v>577</v>
      </c>
      <c r="B1468" s="661" t="s">
        <v>578</v>
      </c>
      <c r="C1468" s="662" t="s">
        <v>600</v>
      </c>
      <c r="D1468" s="663" t="s">
        <v>2378</v>
      </c>
      <c r="E1468" s="662" t="s">
        <v>6877</v>
      </c>
      <c r="F1468" s="663" t="s">
        <v>6878</v>
      </c>
      <c r="G1468" s="662" t="s">
        <v>6684</v>
      </c>
      <c r="H1468" s="662" t="s">
        <v>6685</v>
      </c>
      <c r="I1468" s="664">
        <v>6900</v>
      </c>
      <c r="J1468" s="664">
        <v>1</v>
      </c>
      <c r="K1468" s="665">
        <v>6900</v>
      </c>
    </row>
    <row r="1469" spans="1:11" ht="14.4" customHeight="1" x14ac:dyDescent="0.3">
      <c r="A1469" s="660" t="s">
        <v>577</v>
      </c>
      <c r="B1469" s="661" t="s">
        <v>578</v>
      </c>
      <c r="C1469" s="662" t="s">
        <v>600</v>
      </c>
      <c r="D1469" s="663" t="s">
        <v>2378</v>
      </c>
      <c r="E1469" s="662" t="s">
        <v>6877</v>
      </c>
      <c r="F1469" s="663" t="s">
        <v>6878</v>
      </c>
      <c r="G1469" s="662" t="s">
        <v>6686</v>
      </c>
      <c r="H1469" s="662" t="s">
        <v>6687</v>
      </c>
      <c r="I1469" s="664">
        <v>13000</v>
      </c>
      <c r="J1469" s="664">
        <v>1</v>
      </c>
      <c r="K1469" s="665">
        <v>13000</v>
      </c>
    </row>
    <row r="1470" spans="1:11" ht="14.4" customHeight="1" x14ac:dyDescent="0.3">
      <c r="A1470" s="660" t="s">
        <v>577</v>
      </c>
      <c r="B1470" s="661" t="s">
        <v>578</v>
      </c>
      <c r="C1470" s="662" t="s">
        <v>600</v>
      </c>
      <c r="D1470" s="663" t="s">
        <v>2378</v>
      </c>
      <c r="E1470" s="662" t="s">
        <v>6877</v>
      </c>
      <c r="F1470" s="663" t="s">
        <v>6878</v>
      </c>
      <c r="G1470" s="662" t="s">
        <v>6688</v>
      </c>
      <c r="H1470" s="662" t="s">
        <v>6689</v>
      </c>
      <c r="I1470" s="664">
        <v>12719</v>
      </c>
      <c r="J1470" s="664">
        <v>1</v>
      </c>
      <c r="K1470" s="665">
        <v>12719</v>
      </c>
    </row>
    <row r="1471" spans="1:11" ht="14.4" customHeight="1" x14ac:dyDescent="0.3">
      <c r="A1471" s="660" t="s">
        <v>577</v>
      </c>
      <c r="B1471" s="661" t="s">
        <v>578</v>
      </c>
      <c r="C1471" s="662" t="s">
        <v>600</v>
      </c>
      <c r="D1471" s="663" t="s">
        <v>2378</v>
      </c>
      <c r="E1471" s="662" t="s">
        <v>6877</v>
      </c>
      <c r="F1471" s="663" t="s">
        <v>6878</v>
      </c>
      <c r="G1471" s="662" t="s">
        <v>6690</v>
      </c>
      <c r="H1471" s="662" t="s">
        <v>6691</v>
      </c>
      <c r="I1471" s="664">
        <v>18000</v>
      </c>
      <c r="J1471" s="664">
        <v>1</v>
      </c>
      <c r="K1471" s="665">
        <v>18000</v>
      </c>
    </row>
    <row r="1472" spans="1:11" ht="14.4" customHeight="1" x14ac:dyDescent="0.3">
      <c r="A1472" s="660" t="s">
        <v>577</v>
      </c>
      <c r="B1472" s="661" t="s">
        <v>578</v>
      </c>
      <c r="C1472" s="662" t="s">
        <v>600</v>
      </c>
      <c r="D1472" s="663" t="s">
        <v>2378</v>
      </c>
      <c r="E1472" s="662" t="s">
        <v>6877</v>
      </c>
      <c r="F1472" s="663" t="s">
        <v>6878</v>
      </c>
      <c r="G1472" s="662" t="s">
        <v>6692</v>
      </c>
      <c r="H1472" s="662" t="s">
        <v>6693</v>
      </c>
      <c r="I1472" s="664">
        <v>9013.39</v>
      </c>
      <c r="J1472" s="664">
        <v>1</v>
      </c>
      <c r="K1472" s="665">
        <v>9013.39</v>
      </c>
    </row>
    <row r="1473" spans="1:11" ht="14.4" customHeight="1" x14ac:dyDescent="0.3">
      <c r="A1473" s="660" t="s">
        <v>577</v>
      </c>
      <c r="B1473" s="661" t="s">
        <v>578</v>
      </c>
      <c r="C1473" s="662" t="s">
        <v>600</v>
      </c>
      <c r="D1473" s="663" t="s">
        <v>2378</v>
      </c>
      <c r="E1473" s="662" t="s">
        <v>6877</v>
      </c>
      <c r="F1473" s="663" t="s">
        <v>6878</v>
      </c>
      <c r="G1473" s="662" t="s">
        <v>6694</v>
      </c>
      <c r="H1473" s="662" t="s">
        <v>6695</v>
      </c>
      <c r="I1473" s="664">
        <v>6900</v>
      </c>
      <c r="J1473" s="664">
        <v>1</v>
      </c>
      <c r="K1473" s="665">
        <v>6900</v>
      </c>
    </row>
    <row r="1474" spans="1:11" ht="14.4" customHeight="1" x14ac:dyDescent="0.3">
      <c r="A1474" s="660" t="s">
        <v>577</v>
      </c>
      <c r="B1474" s="661" t="s">
        <v>578</v>
      </c>
      <c r="C1474" s="662" t="s">
        <v>600</v>
      </c>
      <c r="D1474" s="663" t="s">
        <v>2378</v>
      </c>
      <c r="E1474" s="662" t="s">
        <v>6877</v>
      </c>
      <c r="F1474" s="663" t="s">
        <v>6878</v>
      </c>
      <c r="G1474" s="662" t="s">
        <v>6696</v>
      </c>
      <c r="H1474" s="662" t="s">
        <v>6697</v>
      </c>
      <c r="I1474" s="664">
        <v>23660.3</v>
      </c>
      <c r="J1474" s="664">
        <v>1</v>
      </c>
      <c r="K1474" s="665">
        <v>23660.3</v>
      </c>
    </row>
    <row r="1475" spans="1:11" ht="14.4" customHeight="1" x14ac:dyDescent="0.3">
      <c r="A1475" s="660" t="s">
        <v>577</v>
      </c>
      <c r="B1475" s="661" t="s">
        <v>578</v>
      </c>
      <c r="C1475" s="662" t="s">
        <v>600</v>
      </c>
      <c r="D1475" s="663" t="s">
        <v>2378</v>
      </c>
      <c r="E1475" s="662" t="s">
        <v>6877</v>
      </c>
      <c r="F1475" s="663" t="s">
        <v>6878</v>
      </c>
      <c r="G1475" s="662" t="s">
        <v>6698</v>
      </c>
      <c r="H1475" s="662" t="s">
        <v>6699</v>
      </c>
      <c r="I1475" s="664">
        <v>6900</v>
      </c>
      <c r="J1475" s="664">
        <v>1</v>
      </c>
      <c r="K1475" s="665">
        <v>6900</v>
      </c>
    </row>
    <row r="1476" spans="1:11" ht="14.4" customHeight="1" x14ac:dyDescent="0.3">
      <c r="A1476" s="660" t="s">
        <v>577</v>
      </c>
      <c r="B1476" s="661" t="s">
        <v>578</v>
      </c>
      <c r="C1476" s="662" t="s">
        <v>600</v>
      </c>
      <c r="D1476" s="663" t="s">
        <v>2378</v>
      </c>
      <c r="E1476" s="662" t="s">
        <v>6877</v>
      </c>
      <c r="F1476" s="663" t="s">
        <v>6878</v>
      </c>
      <c r="G1476" s="662" t="s">
        <v>6700</v>
      </c>
      <c r="H1476" s="662" t="s">
        <v>6701</v>
      </c>
      <c r="I1476" s="664">
        <v>33999.99</v>
      </c>
      <c r="J1476" s="664">
        <v>1</v>
      </c>
      <c r="K1476" s="665">
        <v>33999.99</v>
      </c>
    </row>
    <row r="1477" spans="1:11" ht="14.4" customHeight="1" x14ac:dyDescent="0.3">
      <c r="A1477" s="660" t="s">
        <v>577</v>
      </c>
      <c r="B1477" s="661" t="s">
        <v>578</v>
      </c>
      <c r="C1477" s="662" t="s">
        <v>600</v>
      </c>
      <c r="D1477" s="663" t="s">
        <v>2378</v>
      </c>
      <c r="E1477" s="662" t="s">
        <v>6877</v>
      </c>
      <c r="F1477" s="663" t="s">
        <v>6878</v>
      </c>
      <c r="G1477" s="662" t="s">
        <v>6702</v>
      </c>
      <c r="H1477" s="662" t="s">
        <v>6703</v>
      </c>
      <c r="I1477" s="664">
        <v>6900</v>
      </c>
      <c r="J1477" s="664">
        <v>1</v>
      </c>
      <c r="K1477" s="665">
        <v>6900</v>
      </c>
    </row>
    <row r="1478" spans="1:11" ht="14.4" customHeight="1" x14ac:dyDescent="0.3">
      <c r="A1478" s="660" t="s">
        <v>577</v>
      </c>
      <c r="B1478" s="661" t="s">
        <v>578</v>
      </c>
      <c r="C1478" s="662" t="s">
        <v>600</v>
      </c>
      <c r="D1478" s="663" t="s">
        <v>2378</v>
      </c>
      <c r="E1478" s="662" t="s">
        <v>6877</v>
      </c>
      <c r="F1478" s="663" t="s">
        <v>6878</v>
      </c>
      <c r="G1478" s="662" t="s">
        <v>6704</v>
      </c>
      <c r="H1478" s="662" t="s">
        <v>6705</v>
      </c>
      <c r="I1478" s="664">
        <v>14093.25</v>
      </c>
      <c r="J1478" s="664">
        <v>1</v>
      </c>
      <c r="K1478" s="665">
        <v>14093.25</v>
      </c>
    </row>
    <row r="1479" spans="1:11" ht="14.4" customHeight="1" x14ac:dyDescent="0.3">
      <c r="A1479" s="660" t="s">
        <v>577</v>
      </c>
      <c r="B1479" s="661" t="s">
        <v>578</v>
      </c>
      <c r="C1479" s="662" t="s">
        <v>600</v>
      </c>
      <c r="D1479" s="663" t="s">
        <v>2378</v>
      </c>
      <c r="E1479" s="662" t="s">
        <v>6877</v>
      </c>
      <c r="F1479" s="663" t="s">
        <v>6878</v>
      </c>
      <c r="G1479" s="662" t="s">
        <v>6706</v>
      </c>
      <c r="H1479" s="662" t="s">
        <v>6707</v>
      </c>
      <c r="I1479" s="664">
        <v>23660.3</v>
      </c>
      <c r="J1479" s="664">
        <v>1</v>
      </c>
      <c r="K1479" s="665">
        <v>23660.3</v>
      </c>
    </row>
    <row r="1480" spans="1:11" ht="14.4" customHeight="1" x14ac:dyDescent="0.3">
      <c r="A1480" s="660" t="s">
        <v>577</v>
      </c>
      <c r="B1480" s="661" t="s">
        <v>578</v>
      </c>
      <c r="C1480" s="662" t="s">
        <v>600</v>
      </c>
      <c r="D1480" s="663" t="s">
        <v>2378</v>
      </c>
      <c r="E1480" s="662" t="s">
        <v>6877</v>
      </c>
      <c r="F1480" s="663" t="s">
        <v>6878</v>
      </c>
      <c r="G1480" s="662" t="s">
        <v>6708</v>
      </c>
      <c r="H1480" s="662" t="s">
        <v>6709</v>
      </c>
      <c r="I1480" s="664">
        <v>18000</v>
      </c>
      <c r="J1480" s="664">
        <v>1</v>
      </c>
      <c r="K1480" s="665">
        <v>18000</v>
      </c>
    </row>
    <row r="1481" spans="1:11" ht="14.4" customHeight="1" x14ac:dyDescent="0.3">
      <c r="A1481" s="660" t="s">
        <v>577</v>
      </c>
      <c r="B1481" s="661" t="s">
        <v>578</v>
      </c>
      <c r="C1481" s="662" t="s">
        <v>600</v>
      </c>
      <c r="D1481" s="663" t="s">
        <v>2378</v>
      </c>
      <c r="E1481" s="662" t="s">
        <v>6877</v>
      </c>
      <c r="F1481" s="663" t="s">
        <v>6878</v>
      </c>
      <c r="G1481" s="662" t="s">
        <v>6710</v>
      </c>
      <c r="H1481" s="662" t="s">
        <v>6711</v>
      </c>
      <c r="I1481" s="664">
        <v>18000</v>
      </c>
      <c r="J1481" s="664">
        <v>1</v>
      </c>
      <c r="K1481" s="665">
        <v>18000</v>
      </c>
    </row>
    <row r="1482" spans="1:11" ht="14.4" customHeight="1" x14ac:dyDescent="0.3">
      <c r="A1482" s="660" t="s">
        <v>577</v>
      </c>
      <c r="B1482" s="661" t="s">
        <v>578</v>
      </c>
      <c r="C1482" s="662" t="s">
        <v>600</v>
      </c>
      <c r="D1482" s="663" t="s">
        <v>2378</v>
      </c>
      <c r="E1482" s="662" t="s">
        <v>6877</v>
      </c>
      <c r="F1482" s="663" t="s">
        <v>6878</v>
      </c>
      <c r="G1482" s="662" t="s">
        <v>6712</v>
      </c>
      <c r="H1482" s="662" t="s">
        <v>6713</v>
      </c>
      <c r="I1482" s="664">
        <v>18000</v>
      </c>
      <c r="J1482" s="664">
        <v>1</v>
      </c>
      <c r="K1482" s="665">
        <v>18000</v>
      </c>
    </row>
    <row r="1483" spans="1:11" ht="14.4" customHeight="1" x14ac:dyDescent="0.3">
      <c r="A1483" s="660" t="s">
        <v>577</v>
      </c>
      <c r="B1483" s="661" t="s">
        <v>578</v>
      </c>
      <c r="C1483" s="662" t="s">
        <v>600</v>
      </c>
      <c r="D1483" s="663" t="s">
        <v>2378</v>
      </c>
      <c r="E1483" s="662" t="s">
        <v>6877</v>
      </c>
      <c r="F1483" s="663" t="s">
        <v>6878</v>
      </c>
      <c r="G1483" s="662" t="s">
        <v>6714</v>
      </c>
      <c r="H1483" s="662" t="s">
        <v>6715</v>
      </c>
      <c r="I1483" s="664">
        <v>9013.39</v>
      </c>
      <c r="J1483" s="664">
        <v>1</v>
      </c>
      <c r="K1483" s="665">
        <v>9013.39</v>
      </c>
    </row>
    <row r="1484" spans="1:11" ht="14.4" customHeight="1" x14ac:dyDescent="0.3">
      <c r="A1484" s="660" t="s">
        <v>577</v>
      </c>
      <c r="B1484" s="661" t="s">
        <v>578</v>
      </c>
      <c r="C1484" s="662" t="s">
        <v>600</v>
      </c>
      <c r="D1484" s="663" t="s">
        <v>2378</v>
      </c>
      <c r="E1484" s="662" t="s">
        <v>6877</v>
      </c>
      <c r="F1484" s="663" t="s">
        <v>6878</v>
      </c>
      <c r="G1484" s="662" t="s">
        <v>6716</v>
      </c>
      <c r="H1484" s="662" t="s">
        <v>6717</v>
      </c>
      <c r="I1484" s="664">
        <v>10720</v>
      </c>
      <c r="J1484" s="664">
        <v>1</v>
      </c>
      <c r="K1484" s="665">
        <v>10720</v>
      </c>
    </row>
    <row r="1485" spans="1:11" ht="14.4" customHeight="1" x14ac:dyDescent="0.3">
      <c r="A1485" s="660" t="s">
        <v>577</v>
      </c>
      <c r="B1485" s="661" t="s">
        <v>578</v>
      </c>
      <c r="C1485" s="662" t="s">
        <v>600</v>
      </c>
      <c r="D1485" s="663" t="s">
        <v>2378</v>
      </c>
      <c r="E1485" s="662" t="s">
        <v>6879</v>
      </c>
      <c r="F1485" s="663" t="s">
        <v>6880</v>
      </c>
      <c r="G1485" s="662" t="s">
        <v>6718</v>
      </c>
      <c r="H1485" s="662" t="s">
        <v>6719</v>
      </c>
      <c r="I1485" s="664">
        <v>36179</v>
      </c>
      <c r="J1485" s="664">
        <v>1</v>
      </c>
      <c r="K1485" s="665">
        <v>36179</v>
      </c>
    </row>
    <row r="1486" spans="1:11" ht="14.4" customHeight="1" x14ac:dyDescent="0.3">
      <c r="A1486" s="660" t="s">
        <v>577</v>
      </c>
      <c r="B1486" s="661" t="s">
        <v>578</v>
      </c>
      <c r="C1486" s="662" t="s">
        <v>600</v>
      </c>
      <c r="D1486" s="663" t="s">
        <v>2378</v>
      </c>
      <c r="E1486" s="662" t="s">
        <v>6865</v>
      </c>
      <c r="F1486" s="663" t="s">
        <v>6866</v>
      </c>
      <c r="G1486" s="662" t="s">
        <v>6720</v>
      </c>
      <c r="H1486" s="662" t="s">
        <v>6721</v>
      </c>
      <c r="I1486" s="664">
        <v>297.66000000000003</v>
      </c>
      <c r="J1486" s="664">
        <v>200</v>
      </c>
      <c r="K1486" s="665">
        <v>59532</v>
      </c>
    </row>
    <row r="1487" spans="1:11" ht="14.4" customHeight="1" x14ac:dyDescent="0.3">
      <c r="A1487" s="660" t="s">
        <v>577</v>
      </c>
      <c r="B1487" s="661" t="s">
        <v>578</v>
      </c>
      <c r="C1487" s="662" t="s">
        <v>600</v>
      </c>
      <c r="D1487" s="663" t="s">
        <v>2378</v>
      </c>
      <c r="E1487" s="662" t="s">
        <v>6881</v>
      </c>
      <c r="F1487" s="663" t="s">
        <v>6882</v>
      </c>
      <c r="G1487" s="662" t="s">
        <v>6722</v>
      </c>
      <c r="H1487" s="662" t="s">
        <v>6723</v>
      </c>
      <c r="I1487" s="664">
        <v>67.5</v>
      </c>
      <c r="J1487" s="664">
        <v>1080</v>
      </c>
      <c r="K1487" s="665">
        <v>72903</v>
      </c>
    </row>
    <row r="1488" spans="1:11" ht="14.4" customHeight="1" x14ac:dyDescent="0.3">
      <c r="A1488" s="660" t="s">
        <v>577</v>
      </c>
      <c r="B1488" s="661" t="s">
        <v>578</v>
      </c>
      <c r="C1488" s="662" t="s">
        <v>600</v>
      </c>
      <c r="D1488" s="663" t="s">
        <v>2378</v>
      </c>
      <c r="E1488" s="662" t="s">
        <v>6881</v>
      </c>
      <c r="F1488" s="663" t="s">
        <v>6882</v>
      </c>
      <c r="G1488" s="662" t="s">
        <v>6722</v>
      </c>
      <c r="H1488" s="662" t="s">
        <v>6724</v>
      </c>
      <c r="I1488" s="664">
        <v>67.5</v>
      </c>
      <c r="J1488" s="664">
        <v>540</v>
      </c>
      <c r="K1488" s="665">
        <v>36451.5</v>
      </c>
    </row>
    <row r="1489" spans="1:11" ht="14.4" customHeight="1" x14ac:dyDescent="0.3">
      <c r="A1489" s="660" t="s">
        <v>577</v>
      </c>
      <c r="B1489" s="661" t="s">
        <v>578</v>
      </c>
      <c r="C1489" s="662" t="s">
        <v>600</v>
      </c>
      <c r="D1489" s="663" t="s">
        <v>2378</v>
      </c>
      <c r="E1489" s="662" t="s">
        <v>6881</v>
      </c>
      <c r="F1489" s="663" t="s">
        <v>6882</v>
      </c>
      <c r="G1489" s="662" t="s">
        <v>6725</v>
      </c>
      <c r="H1489" s="662" t="s">
        <v>6726</v>
      </c>
      <c r="I1489" s="664">
        <v>35.619999999999997</v>
      </c>
      <c r="J1489" s="664">
        <v>792</v>
      </c>
      <c r="K1489" s="665">
        <v>28207.48</v>
      </c>
    </row>
    <row r="1490" spans="1:11" ht="14.4" customHeight="1" x14ac:dyDescent="0.3">
      <c r="A1490" s="660" t="s">
        <v>577</v>
      </c>
      <c r="B1490" s="661" t="s">
        <v>578</v>
      </c>
      <c r="C1490" s="662" t="s">
        <v>600</v>
      </c>
      <c r="D1490" s="663" t="s">
        <v>2378</v>
      </c>
      <c r="E1490" s="662" t="s">
        <v>6881</v>
      </c>
      <c r="F1490" s="663" t="s">
        <v>6882</v>
      </c>
      <c r="G1490" s="662" t="s">
        <v>6727</v>
      </c>
      <c r="H1490" s="662" t="s">
        <v>6728</v>
      </c>
      <c r="I1490" s="664">
        <v>33.729999999999997</v>
      </c>
      <c r="J1490" s="664">
        <v>432</v>
      </c>
      <c r="K1490" s="665">
        <v>14571.150000000001</v>
      </c>
    </row>
    <row r="1491" spans="1:11" ht="14.4" customHeight="1" x14ac:dyDescent="0.3">
      <c r="A1491" s="660" t="s">
        <v>577</v>
      </c>
      <c r="B1491" s="661" t="s">
        <v>578</v>
      </c>
      <c r="C1491" s="662" t="s">
        <v>600</v>
      </c>
      <c r="D1491" s="663" t="s">
        <v>2378</v>
      </c>
      <c r="E1491" s="662" t="s">
        <v>6881</v>
      </c>
      <c r="F1491" s="663" t="s">
        <v>6882</v>
      </c>
      <c r="G1491" s="662" t="s">
        <v>6727</v>
      </c>
      <c r="H1491" s="662" t="s">
        <v>6729</v>
      </c>
      <c r="I1491" s="664">
        <v>33.729999999999997</v>
      </c>
      <c r="J1491" s="664">
        <v>288</v>
      </c>
      <c r="K1491" s="665">
        <v>9714.1</v>
      </c>
    </row>
    <row r="1492" spans="1:11" ht="14.4" customHeight="1" x14ac:dyDescent="0.3">
      <c r="A1492" s="660" t="s">
        <v>577</v>
      </c>
      <c r="B1492" s="661" t="s">
        <v>578</v>
      </c>
      <c r="C1492" s="662" t="s">
        <v>600</v>
      </c>
      <c r="D1492" s="663" t="s">
        <v>2378</v>
      </c>
      <c r="E1492" s="662" t="s">
        <v>6881</v>
      </c>
      <c r="F1492" s="663" t="s">
        <v>6882</v>
      </c>
      <c r="G1492" s="662" t="s">
        <v>6730</v>
      </c>
      <c r="H1492" s="662" t="s">
        <v>6731</v>
      </c>
      <c r="I1492" s="664">
        <v>64.62</v>
      </c>
      <c r="J1492" s="664">
        <v>648</v>
      </c>
      <c r="K1492" s="665">
        <v>41872.810000000005</v>
      </c>
    </row>
    <row r="1493" spans="1:11" ht="14.4" customHeight="1" x14ac:dyDescent="0.3">
      <c r="A1493" s="660" t="s">
        <v>577</v>
      </c>
      <c r="B1493" s="661" t="s">
        <v>578</v>
      </c>
      <c r="C1493" s="662" t="s">
        <v>600</v>
      </c>
      <c r="D1493" s="663" t="s">
        <v>2378</v>
      </c>
      <c r="E1493" s="662" t="s">
        <v>6881</v>
      </c>
      <c r="F1493" s="663" t="s">
        <v>6882</v>
      </c>
      <c r="G1493" s="662" t="s">
        <v>6730</v>
      </c>
      <c r="H1493" s="662" t="s">
        <v>6732</v>
      </c>
      <c r="I1493" s="664">
        <v>64.62</v>
      </c>
      <c r="J1493" s="664">
        <v>612</v>
      </c>
      <c r="K1493" s="665">
        <v>39546.519999999997</v>
      </c>
    </row>
    <row r="1494" spans="1:11" ht="14.4" customHeight="1" x14ac:dyDescent="0.3">
      <c r="A1494" s="660" t="s">
        <v>577</v>
      </c>
      <c r="B1494" s="661" t="s">
        <v>578</v>
      </c>
      <c r="C1494" s="662" t="s">
        <v>600</v>
      </c>
      <c r="D1494" s="663" t="s">
        <v>2378</v>
      </c>
      <c r="E1494" s="662" t="s">
        <v>6881</v>
      </c>
      <c r="F1494" s="663" t="s">
        <v>6882</v>
      </c>
      <c r="G1494" s="662" t="s">
        <v>6733</v>
      </c>
      <c r="H1494" s="662" t="s">
        <v>6734</v>
      </c>
      <c r="I1494" s="664">
        <v>36.729999999999997</v>
      </c>
      <c r="J1494" s="664">
        <v>72</v>
      </c>
      <c r="K1494" s="665">
        <v>2644.74</v>
      </c>
    </row>
    <row r="1495" spans="1:11" ht="14.4" customHeight="1" x14ac:dyDescent="0.3">
      <c r="A1495" s="660" t="s">
        <v>577</v>
      </c>
      <c r="B1495" s="661" t="s">
        <v>578</v>
      </c>
      <c r="C1495" s="662" t="s">
        <v>600</v>
      </c>
      <c r="D1495" s="663" t="s">
        <v>2378</v>
      </c>
      <c r="E1495" s="662" t="s">
        <v>6881</v>
      </c>
      <c r="F1495" s="663" t="s">
        <v>6882</v>
      </c>
      <c r="G1495" s="662" t="s">
        <v>6735</v>
      </c>
      <c r="H1495" s="662" t="s">
        <v>6736</v>
      </c>
      <c r="I1495" s="664">
        <v>33.47</v>
      </c>
      <c r="J1495" s="664">
        <v>1224</v>
      </c>
      <c r="K1495" s="665">
        <v>40972.130000000005</v>
      </c>
    </row>
    <row r="1496" spans="1:11" ht="14.4" customHeight="1" x14ac:dyDescent="0.3">
      <c r="A1496" s="660" t="s">
        <v>577</v>
      </c>
      <c r="B1496" s="661" t="s">
        <v>578</v>
      </c>
      <c r="C1496" s="662" t="s">
        <v>600</v>
      </c>
      <c r="D1496" s="663" t="s">
        <v>2378</v>
      </c>
      <c r="E1496" s="662" t="s">
        <v>6881</v>
      </c>
      <c r="F1496" s="663" t="s">
        <v>6882</v>
      </c>
      <c r="G1496" s="662" t="s">
        <v>6737</v>
      </c>
      <c r="H1496" s="662" t="s">
        <v>6738</v>
      </c>
      <c r="I1496" s="664">
        <v>34.119999999999997</v>
      </c>
      <c r="J1496" s="664">
        <v>288</v>
      </c>
      <c r="K1496" s="665">
        <v>9826.7000000000007</v>
      </c>
    </row>
    <row r="1497" spans="1:11" ht="14.4" customHeight="1" x14ac:dyDescent="0.3">
      <c r="A1497" s="660" t="s">
        <v>577</v>
      </c>
      <c r="B1497" s="661" t="s">
        <v>578</v>
      </c>
      <c r="C1497" s="662" t="s">
        <v>600</v>
      </c>
      <c r="D1497" s="663" t="s">
        <v>2378</v>
      </c>
      <c r="E1497" s="662" t="s">
        <v>6881</v>
      </c>
      <c r="F1497" s="663" t="s">
        <v>6882</v>
      </c>
      <c r="G1497" s="662" t="s">
        <v>6737</v>
      </c>
      <c r="H1497" s="662" t="s">
        <v>6739</v>
      </c>
      <c r="I1497" s="664">
        <v>34.119999999999997</v>
      </c>
      <c r="J1497" s="664">
        <v>108</v>
      </c>
      <c r="K1497" s="665">
        <v>3685.0199999999995</v>
      </c>
    </row>
    <row r="1498" spans="1:11" ht="14.4" customHeight="1" x14ac:dyDescent="0.3">
      <c r="A1498" s="660" t="s">
        <v>577</v>
      </c>
      <c r="B1498" s="661" t="s">
        <v>578</v>
      </c>
      <c r="C1498" s="662" t="s">
        <v>600</v>
      </c>
      <c r="D1498" s="663" t="s">
        <v>2378</v>
      </c>
      <c r="E1498" s="662" t="s">
        <v>6881</v>
      </c>
      <c r="F1498" s="663" t="s">
        <v>6882</v>
      </c>
      <c r="G1498" s="662" t="s">
        <v>6740</v>
      </c>
      <c r="H1498" s="662" t="s">
        <v>6741</v>
      </c>
      <c r="I1498" s="664">
        <v>39.1</v>
      </c>
      <c r="J1498" s="664">
        <v>468</v>
      </c>
      <c r="K1498" s="665">
        <v>18298.8</v>
      </c>
    </row>
    <row r="1499" spans="1:11" ht="14.4" customHeight="1" x14ac:dyDescent="0.3">
      <c r="A1499" s="660" t="s">
        <v>577</v>
      </c>
      <c r="B1499" s="661" t="s">
        <v>578</v>
      </c>
      <c r="C1499" s="662" t="s">
        <v>600</v>
      </c>
      <c r="D1499" s="663" t="s">
        <v>2378</v>
      </c>
      <c r="E1499" s="662" t="s">
        <v>6881</v>
      </c>
      <c r="F1499" s="663" t="s">
        <v>6882</v>
      </c>
      <c r="G1499" s="662" t="s">
        <v>6740</v>
      </c>
      <c r="H1499" s="662" t="s">
        <v>6742</v>
      </c>
      <c r="I1499" s="664">
        <v>39.1</v>
      </c>
      <c r="J1499" s="664">
        <v>288</v>
      </c>
      <c r="K1499" s="665">
        <v>11260.8</v>
      </c>
    </row>
    <row r="1500" spans="1:11" ht="14.4" customHeight="1" x14ac:dyDescent="0.3">
      <c r="A1500" s="660" t="s">
        <v>577</v>
      </c>
      <c r="B1500" s="661" t="s">
        <v>578</v>
      </c>
      <c r="C1500" s="662" t="s">
        <v>600</v>
      </c>
      <c r="D1500" s="663" t="s">
        <v>2378</v>
      </c>
      <c r="E1500" s="662" t="s">
        <v>6881</v>
      </c>
      <c r="F1500" s="663" t="s">
        <v>6882</v>
      </c>
      <c r="G1500" s="662" t="s">
        <v>6743</v>
      </c>
      <c r="H1500" s="662" t="s">
        <v>6744</v>
      </c>
      <c r="I1500" s="664">
        <v>30.32</v>
      </c>
      <c r="J1500" s="664">
        <v>72</v>
      </c>
      <c r="K1500" s="665">
        <v>2182.88</v>
      </c>
    </row>
    <row r="1501" spans="1:11" ht="14.4" customHeight="1" x14ac:dyDescent="0.3">
      <c r="A1501" s="660" t="s">
        <v>577</v>
      </c>
      <c r="B1501" s="661" t="s">
        <v>578</v>
      </c>
      <c r="C1501" s="662" t="s">
        <v>600</v>
      </c>
      <c r="D1501" s="663" t="s">
        <v>2378</v>
      </c>
      <c r="E1501" s="662" t="s">
        <v>6881</v>
      </c>
      <c r="F1501" s="663" t="s">
        <v>6882</v>
      </c>
      <c r="G1501" s="662" t="s">
        <v>6745</v>
      </c>
      <c r="H1501" s="662" t="s">
        <v>6746</v>
      </c>
      <c r="I1501" s="664">
        <v>162.78</v>
      </c>
      <c r="J1501" s="664">
        <v>72</v>
      </c>
      <c r="K1501" s="665">
        <v>11720.24</v>
      </c>
    </row>
    <row r="1502" spans="1:11" ht="14.4" customHeight="1" x14ac:dyDescent="0.3">
      <c r="A1502" s="660" t="s">
        <v>577</v>
      </c>
      <c r="B1502" s="661" t="s">
        <v>578</v>
      </c>
      <c r="C1502" s="662" t="s">
        <v>600</v>
      </c>
      <c r="D1502" s="663" t="s">
        <v>2378</v>
      </c>
      <c r="E1502" s="662" t="s">
        <v>6881</v>
      </c>
      <c r="F1502" s="663" t="s">
        <v>6882</v>
      </c>
      <c r="G1502" s="662" t="s">
        <v>6747</v>
      </c>
      <c r="H1502" s="662" t="s">
        <v>6748</v>
      </c>
      <c r="I1502" s="664">
        <v>35.54</v>
      </c>
      <c r="J1502" s="664">
        <v>792</v>
      </c>
      <c r="K1502" s="665">
        <v>28147.02</v>
      </c>
    </row>
    <row r="1503" spans="1:11" ht="14.4" customHeight="1" x14ac:dyDescent="0.3">
      <c r="A1503" s="660" t="s">
        <v>577</v>
      </c>
      <c r="B1503" s="661" t="s">
        <v>578</v>
      </c>
      <c r="C1503" s="662" t="s">
        <v>600</v>
      </c>
      <c r="D1503" s="663" t="s">
        <v>2378</v>
      </c>
      <c r="E1503" s="662" t="s">
        <v>6881</v>
      </c>
      <c r="F1503" s="663" t="s">
        <v>6882</v>
      </c>
      <c r="G1503" s="662" t="s">
        <v>6749</v>
      </c>
      <c r="H1503" s="662" t="s">
        <v>6750</v>
      </c>
      <c r="I1503" s="664">
        <v>457.59999999999997</v>
      </c>
      <c r="J1503" s="664">
        <v>84</v>
      </c>
      <c r="K1503" s="665">
        <v>38438.75</v>
      </c>
    </row>
    <row r="1504" spans="1:11" ht="14.4" customHeight="1" x14ac:dyDescent="0.3">
      <c r="A1504" s="660" t="s">
        <v>577</v>
      </c>
      <c r="B1504" s="661" t="s">
        <v>578</v>
      </c>
      <c r="C1504" s="662" t="s">
        <v>600</v>
      </c>
      <c r="D1504" s="663" t="s">
        <v>2378</v>
      </c>
      <c r="E1504" s="662" t="s">
        <v>6881</v>
      </c>
      <c r="F1504" s="663" t="s">
        <v>6882</v>
      </c>
      <c r="G1504" s="662" t="s">
        <v>6751</v>
      </c>
      <c r="H1504" s="662" t="s">
        <v>6752</v>
      </c>
      <c r="I1504" s="664">
        <v>93.17</v>
      </c>
      <c r="J1504" s="664">
        <v>72</v>
      </c>
      <c r="K1504" s="665">
        <v>6708.18</v>
      </c>
    </row>
    <row r="1505" spans="1:11" ht="14.4" customHeight="1" x14ac:dyDescent="0.3">
      <c r="A1505" s="660" t="s">
        <v>577</v>
      </c>
      <c r="B1505" s="661" t="s">
        <v>578</v>
      </c>
      <c r="C1505" s="662" t="s">
        <v>600</v>
      </c>
      <c r="D1505" s="663" t="s">
        <v>2378</v>
      </c>
      <c r="E1505" s="662" t="s">
        <v>6881</v>
      </c>
      <c r="F1505" s="663" t="s">
        <v>6882</v>
      </c>
      <c r="G1505" s="662" t="s">
        <v>6751</v>
      </c>
      <c r="H1505" s="662" t="s">
        <v>6753</v>
      </c>
      <c r="I1505" s="664">
        <v>93.17</v>
      </c>
      <c r="J1505" s="664">
        <v>144</v>
      </c>
      <c r="K1505" s="665">
        <v>13416.36</v>
      </c>
    </row>
    <row r="1506" spans="1:11" ht="14.4" customHeight="1" x14ac:dyDescent="0.3">
      <c r="A1506" s="660" t="s">
        <v>577</v>
      </c>
      <c r="B1506" s="661" t="s">
        <v>578</v>
      </c>
      <c r="C1506" s="662" t="s">
        <v>600</v>
      </c>
      <c r="D1506" s="663" t="s">
        <v>2378</v>
      </c>
      <c r="E1506" s="662" t="s">
        <v>6881</v>
      </c>
      <c r="F1506" s="663" t="s">
        <v>6882</v>
      </c>
      <c r="G1506" s="662" t="s">
        <v>6754</v>
      </c>
      <c r="H1506" s="662" t="s">
        <v>6755</v>
      </c>
      <c r="I1506" s="664">
        <v>50.12</v>
      </c>
      <c r="J1506" s="664">
        <v>720</v>
      </c>
      <c r="K1506" s="665">
        <v>36084.239999999998</v>
      </c>
    </row>
    <row r="1507" spans="1:11" ht="14.4" customHeight="1" x14ac:dyDescent="0.3">
      <c r="A1507" s="660" t="s">
        <v>577</v>
      </c>
      <c r="B1507" s="661" t="s">
        <v>578</v>
      </c>
      <c r="C1507" s="662" t="s">
        <v>600</v>
      </c>
      <c r="D1507" s="663" t="s">
        <v>2378</v>
      </c>
      <c r="E1507" s="662" t="s">
        <v>6881</v>
      </c>
      <c r="F1507" s="663" t="s">
        <v>6882</v>
      </c>
      <c r="G1507" s="662" t="s">
        <v>6756</v>
      </c>
      <c r="H1507" s="662" t="s">
        <v>6757</v>
      </c>
      <c r="I1507" s="664">
        <v>161.16999999999999</v>
      </c>
      <c r="J1507" s="664">
        <v>264</v>
      </c>
      <c r="K1507" s="665">
        <v>42548.93</v>
      </c>
    </row>
    <row r="1508" spans="1:11" ht="14.4" customHeight="1" x14ac:dyDescent="0.3">
      <c r="A1508" s="660" t="s">
        <v>577</v>
      </c>
      <c r="B1508" s="661" t="s">
        <v>578</v>
      </c>
      <c r="C1508" s="662" t="s">
        <v>600</v>
      </c>
      <c r="D1508" s="663" t="s">
        <v>2378</v>
      </c>
      <c r="E1508" s="662" t="s">
        <v>6881</v>
      </c>
      <c r="F1508" s="663" t="s">
        <v>6882</v>
      </c>
      <c r="G1508" s="662" t="s">
        <v>6756</v>
      </c>
      <c r="H1508" s="662" t="s">
        <v>6758</v>
      </c>
      <c r="I1508" s="664">
        <v>161.16999999999999</v>
      </c>
      <c r="J1508" s="664">
        <v>288</v>
      </c>
      <c r="K1508" s="665">
        <v>46416.99</v>
      </c>
    </row>
    <row r="1509" spans="1:11" ht="14.4" customHeight="1" x14ac:dyDescent="0.3">
      <c r="A1509" s="660" t="s">
        <v>577</v>
      </c>
      <c r="B1509" s="661" t="s">
        <v>578</v>
      </c>
      <c r="C1509" s="662" t="s">
        <v>600</v>
      </c>
      <c r="D1509" s="663" t="s">
        <v>2378</v>
      </c>
      <c r="E1509" s="662" t="s">
        <v>6881</v>
      </c>
      <c r="F1509" s="663" t="s">
        <v>6882</v>
      </c>
      <c r="G1509" s="662" t="s">
        <v>6759</v>
      </c>
      <c r="H1509" s="662" t="s">
        <v>6760</v>
      </c>
      <c r="I1509" s="664">
        <v>40.31</v>
      </c>
      <c r="J1509" s="664">
        <v>540</v>
      </c>
      <c r="K1509" s="665">
        <v>21769.5</v>
      </c>
    </row>
    <row r="1510" spans="1:11" ht="14.4" customHeight="1" x14ac:dyDescent="0.3">
      <c r="A1510" s="660" t="s">
        <v>577</v>
      </c>
      <c r="B1510" s="661" t="s">
        <v>578</v>
      </c>
      <c r="C1510" s="662" t="s">
        <v>600</v>
      </c>
      <c r="D1510" s="663" t="s">
        <v>2378</v>
      </c>
      <c r="E1510" s="662" t="s">
        <v>6881</v>
      </c>
      <c r="F1510" s="663" t="s">
        <v>6882</v>
      </c>
      <c r="G1510" s="662" t="s">
        <v>6761</v>
      </c>
      <c r="H1510" s="662" t="s">
        <v>6762</v>
      </c>
      <c r="I1510" s="664">
        <v>111.33</v>
      </c>
      <c r="J1510" s="664">
        <v>72</v>
      </c>
      <c r="K1510" s="665">
        <v>8015.87</v>
      </c>
    </row>
    <row r="1511" spans="1:11" ht="14.4" customHeight="1" x14ac:dyDescent="0.3">
      <c r="A1511" s="660" t="s">
        <v>577</v>
      </c>
      <c r="B1511" s="661" t="s">
        <v>578</v>
      </c>
      <c r="C1511" s="662" t="s">
        <v>600</v>
      </c>
      <c r="D1511" s="663" t="s">
        <v>2378</v>
      </c>
      <c r="E1511" s="662" t="s">
        <v>6881</v>
      </c>
      <c r="F1511" s="663" t="s">
        <v>6882</v>
      </c>
      <c r="G1511" s="662" t="s">
        <v>6763</v>
      </c>
      <c r="H1511" s="662" t="s">
        <v>6764</v>
      </c>
      <c r="I1511" s="664">
        <v>457.6</v>
      </c>
      <c r="J1511" s="664">
        <v>60</v>
      </c>
      <c r="K1511" s="665">
        <v>27456.25</v>
      </c>
    </row>
    <row r="1512" spans="1:11" ht="14.4" customHeight="1" x14ac:dyDescent="0.3">
      <c r="A1512" s="660" t="s">
        <v>577</v>
      </c>
      <c r="B1512" s="661" t="s">
        <v>578</v>
      </c>
      <c r="C1512" s="662" t="s">
        <v>600</v>
      </c>
      <c r="D1512" s="663" t="s">
        <v>2378</v>
      </c>
      <c r="E1512" s="662" t="s">
        <v>6881</v>
      </c>
      <c r="F1512" s="663" t="s">
        <v>6882</v>
      </c>
      <c r="G1512" s="662" t="s">
        <v>6765</v>
      </c>
      <c r="H1512" s="662" t="s">
        <v>6766</v>
      </c>
      <c r="I1512" s="664">
        <v>60.4</v>
      </c>
      <c r="J1512" s="664">
        <v>180</v>
      </c>
      <c r="K1512" s="665">
        <v>10871.99</v>
      </c>
    </row>
    <row r="1513" spans="1:11" ht="14.4" customHeight="1" x14ac:dyDescent="0.3">
      <c r="A1513" s="660" t="s">
        <v>577</v>
      </c>
      <c r="B1513" s="661" t="s">
        <v>578</v>
      </c>
      <c r="C1513" s="662" t="s">
        <v>600</v>
      </c>
      <c r="D1513" s="663" t="s">
        <v>2378</v>
      </c>
      <c r="E1513" s="662" t="s">
        <v>6881</v>
      </c>
      <c r="F1513" s="663" t="s">
        <v>6882</v>
      </c>
      <c r="G1513" s="662" t="s">
        <v>6767</v>
      </c>
      <c r="H1513" s="662" t="s">
        <v>6768</v>
      </c>
      <c r="I1513" s="664">
        <v>144.19</v>
      </c>
      <c r="J1513" s="664">
        <v>72</v>
      </c>
      <c r="K1513" s="665">
        <v>10381.74</v>
      </c>
    </row>
    <row r="1514" spans="1:11" ht="14.4" customHeight="1" x14ac:dyDescent="0.3">
      <c r="A1514" s="660" t="s">
        <v>577</v>
      </c>
      <c r="B1514" s="661" t="s">
        <v>578</v>
      </c>
      <c r="C1514" s="662" t="s">
        <v>600</v>
      </c>
      <c r="D1514" s="663" t="s">
        <v>2378</v>
      </c>
      <c r="E1514" s="662" t="s">
        <v>6867</v>
      </c>
      <c r="F1514" s="663" t="s">
        <v>6868</v>
      </c>
      <c r="G1514" s="662" t="s">
        <v>4525</v>
      </c>
      <c r="H1514" s="662" t="s">
        <v>4526</v>
      </c>
      <c r="I1514" s="664">
        <v>0.3</v>
      </c>
      <c r="J1514" s="664">
        <v>100</v>
      </c>
      <c r="K1514" s="665">
        <v>30</v>
      </c>
    </row>
    <row r="1515" spans="1:11" ht="14.4" customHeight="1" x14ac:dyDescent="0.3">
      <c r="A1515" s="660" t="s">
        <v>577</v>
      </c>
      <c r="B1515" s="661" t="s">
        <v>578</v>
      </c>
      <c r="C1515" s="662" t="s">
        <v>600</v>
      </c>
      <c r="D1515" s="663" t="s">
        <v>2378</v>
      </c>
      <c r="E1515" s="662" t="s">
        <v>6867</v>
      </c>
      <c r="F1515" s="663" t="s">
        <v>6868</v>
      </c>
      <c r="G1515" s="662" t="s">
        <v>6769</v>
      </c>
      <c r="H1515" s="662" t="s">
        <v>6770</v>
      </c>
      <c r="I1515" s="664">
        <v>0.67666666666666675</v>
      </c>
      <c r="J1515" s="664">
        <v>400</v>
      </c>
      <c r="K1515" s="665">
        <v>271</v>
      </c>
    </row>
    <row r="1516" spans="1:11" ht="14.4" customHeight="1" x14ac:dyDescent="0.3">
      <c r="A1516" s="660" t="s">
        <v>577</v>
      </c>
      <c r="B1516" s="661" t="s">
        <v>578</v>
      </c>
      <c r="C1516" s="662" t="s">
        <v>600</v>
      </c>
      <c r="D1516" s="663" t="s">
        <v>2378</v>
      </c>
      <c r="E1516" s="662" t="s">
        <v>6867</v>
      </c>
      <c r="F1516" s="663" t="s">
        <v>6868</v>
      </c>
      <c r="G1516" s="662" t="s">
        <v>6769</v>
      </c>
      <c r="H1516" s="662" t="s">
        <v>6771</v>
      </c>
      <c r="I1516" s="664">
        <v>0.67500000000000004</v>
      </c>
      <c r="J1516" s="664">
        <v>300</v>
      </c>
      <c r="K1516" s="665">
        <v>202</v>
      </c>
    </row>
    <row r="1517" spans="1:11" ht="14.4" customHeight="1" x14ac:dyDescent="0.3">
      <c r="A1517" s="660" t="s">
        <v>577</v>
      </c>
      <c r="B1517" s="661" t="s">
        <v>578</v>
      </c>
      <c r="C1517" s="662" t="s">
        <v>600</v>
      </c>
      <c r="D1517" s="663" t="s">
        <v>2378</v>
      </c>
      <c r="E1517" s="662" t="s">
        <v>6867</v>
      </c>
      <c r="F1517" s="663" t="s">
        <v>6868</v>
      </c>
      <c r="G1517" s="662" t="s">
        <v>6772</v>
      </c>
      <c r="H1517" s="662" t="s">
        <v>6773</v>
      </c>
      <c r="I1517" s="664">
        <v>10.989999999999998</v>
      </c>
      <c r="J1517" s="664">
        <v>700</v>
      </c>
      <c r="K1517" s="665">
        <v>7691.090000000002</v>
      </c>
    </row>
    <row r="1518" spans="1:11" ht="14.4" customHeight="1" x14ac:dyDescent="0.3">
      <c r="A1518" s="660" t="s">
        <v>577</v>
      </c>
      <c r="B1518" s="661" t="s">
        <v>578</v>
      </c>
      <c r="C1518" s="662" t="s">
        <v>600</v>
      </c>
      <c r="D1518" s="663" t="s">
        <v>2378</v>
      </c>
      <c r="E1518" s="662" t="s">
        <v>6867</v>
      </c>
      <c r="F1518" s="663" t="s">
        <v>6868</v>
      </c>
      <c r="G1518" s="662" t="s">
        <v>6774</v>
      </c>
      <c r="H1518" s="662" t="s">
        <v>6775</v>
      </c>
      <c r="I1518" s="664">
        <v>10.99</v>
      </c>
      <c r="J1518" s="664">
        <v>50</v>
      </c>
      <c r="K1518" s="665">
        <v>549.34</v>
      </c>
    </row>
    <row r="1519" spans="1:11" ht="14.4" customHeight="1" x14ac:dyDescent="0.3">
      <c r="A1519" s="660" t="s">
        <v>577</v>
      </c>
      <c r="B1519" s="661" t="s">
        <v>578</v>
      </c>
      <c r="C1519" s="662" t="s">
        <v>600</v>
      </c>
      <c r="D1519" s="663" t="s">
        <v>2378</v>
      </c>
      <c r="E1519" s="662" t="s">
        <v>6867</v>
      </c>
      <c r="F1519" s="663" t="s">
        <v>6868</v>
      </c>
      <c r="G1519" s="662" t="s">
        <v>6776</v>
      </c>
      <c r="H1519" s="662" t="s">
        <v>6777</v>
      </c>
      <c r="I1519" s="664">
        <v>10.99</v>
      </c>
      <c r="J1519" s="664">
        <v>150</v>
      </c>
      <c r="K1519" s="665">
        <v>1648.02</v>
      </c>
    </row>
    <row r="1520" spans="1:11" ht="14.4" customHeight="1" x14ac:dyDescent="0.3">
      <c r="A1520" s="660" t="s">
        <v>577</v>
      </c>
      <c r="B1520" s="661" t="s">
        <v>578</v>
      </c>
      <c r="C1520" s="662" t="s">
        <v>600</v>
      </c>
      <c r="D1520" s="663" t="s">
        <v>2378</v>
      </c>
      <c r="E1520" s="662" t="s">
        <v>6867</v>
      </c>
      <c r="F1520" s="663" t="s">
        <v>6868</v>
      </c>
      <c r="G1520" s="662" t="s">
        <v>6778</v>
      </c>
      <c r="H1520" s="662" t="s">
        <v>6779</v>
      </c>
      <c r="I1520" s="664">
        <v>10.450000000000001</v>
      </c>
      <c r="J1520" s="664">
        <v>850</v>
      </c>
      <c r="K1520" s="665">
        <v>8885.8000000000011</v>
      </c>
    </row>
    <row r="1521" spans="1:11" ht="14.4" customHeight="1" x14ac:dyDescent="0.3">
      <c r="A1521" s="660" t="s">
        <v>577</v>
      </c>
      <c r="B1521" s="661" t="s">
        <v>578</v>
      </c>
      <c r="C1521" s="662" t="s">
        <v>600</v>
      </c>
      <c r="D1521" s="663" t="s">
        <v>2378</v>
      </c>
      <c r="E1521" s="662" t="s">
        <v>6867</v>
      </c>
      <c r="F1521" s="663" t="s">
        <v>6868</v>
      </c>
      <c r="G1521" s="662" t="s">
        <v>6780</v>
      </c>
      <c r="H1521" s="662" t="s">
        <v>6781</v>
      </c>
      <c r="I1521" s="664">
        <v>10.451111111111112</v>
      </c>
      <c r="J1521" s="664">
        <v>800</v>
      </c>
      <c r="K1521" s="665">
        <v>8363.6500000000015</v>
      </c>
    </row>
    <row r="1522" spans="1:11" ht="14.4" customHeight="1" x14ac:dyDescent="0.3">
      <c r="A1522" s="660" t="s">
        <v>577</v>
      </c>
      <c r="B1522" s="661" t="s">
        <v>578</v>
      </c>
      <c r="C1522" s="662" t="s">
        <v>600</v>
      </c>
      <c r="D1522" s="663" t="s">
        <v>2378</v>
      </c>
      <c r="E1522" s="662" t="s">
        <v>6867</v>
      </c>
      <c r="F1522" s="663" t="s">
        <v>6868</v>
      </c>
      <c r="G1522" s="662" t="s">
        <v>6782</v>
      </c>
      <c r="H1522" s="662" t="s">
        <v>6783</v>
      </c>
      <c r="I1522" s="664">
        <v>10.45</v>
      </c>
      <c r="J1522" s="664">
        <v>300</v>
      </c>
      <c r="K1522" s="665">
        <v>3136.32</v>
      </c>
    </row>
    <row r="1523" spans="1:11" ht="14.4" customHeight="1" x14ac:dyDescent="0.3">
      <c r="A1523" s="660" t="s">
        <v>577</v>
      </c>
      <c r="B1523" s="661" t="s">
        <v>578</v>
      </c>
      <c r="C1523" s="662" t="s">
        <v>600</v>
      </c>
      <c r="D1523" s="663" t="s">
        <v>2378</v>
      </c>
      <c r="E1523" s="662" t="s">
        <v>6867</v>
      </c>
      <c r="F1523" s="663" t="s">
        <v>6868</v>
      </c>
      <c r="G1523" s="662" t="s">
        <v>4527</v>
      </c>
      <c r="H1523" s="662" t="s">
        <v>4528</v>
      </c>
      <c r="I1523" s="664">
        <v>0.39100000000000001</v>
      </c>
      <c r="J1523" s="664">
        <v>1700</v>
      </c>
      <c r="K1523" s="665">
        <v>694</v>
      </c>
    </row>
    <row r="1524" spans="1:11" ht="14.4" customHeight="1" x14ac:dyDescent="0.3">
      <c r="A1524" s="660" t="s">
        <v>577</v>
      </c>
      <c r="B1524" s="661" t="s">
        <v>578</v>
      </c>
      <c r="C1524" s="662" t="s">
        <v>600</v>
      </c>
      <c r="D1524" s="663" t="s">
        <v>2378</v>
      </c>
      <c r="E1524" s="662" t="s">
        <v>6867</v>
      </c>
      <c r="F1524" s="663" t="s">
        <v>6868</v>
      </c>
      <c r="G1524" s="662" t="s">
        <v>6784</v>
      </c>
      <c r="H1524" s="662" t="s">
        <v>6785</v>
      </c>
      <c r="I1524" s="664">
        <v>13.21</v>
      </c>
      <c r="J1524" s="664">
        <v>350</v>
      </c>
      <c r="K1524" s="665">
        <v>4624.62</v>
      </c>
    </row>
    <row r="1525" spans="1:11" ht="14.4" customHeight="1" x14ac:dyDescent="0.3">
      <c r="A1525" s="660" t="s">
        <v>577</v>
      </c>
      <c r="B1525" s="661" t="s">
        <v>578</v>
      </c>
      <c r="C1525" s="662" t="s">
        <v>600</v>
      </c>
      <c r="D1525" s="663" t="s">
        <v>2378</v>
      </c>
      <c r="E1525" s="662" t="s">
        <v>6867</v>
      </c>
      <c r="F1525" s="663" t="s">
        <v>6868</v>
      </c>
      <c r="G1525" s="662" t="s">
        <v>6786</v>
      </c>
      <c r="H1525" s="662" t="s">
        <v>6787</v>
      </c>
      <c r="I1525" s="664">
        <v>13.21</v>
      </c>
      <c r="J1525" s="664">
        <v>300</v>
      </c>
      <c r="K1525" s="665">
        <v>3963.96</v>
      </c>
    </row>
    <row r="1526" spans="1:11" ht="14.4" customHeight="1" x14ac:dyDescent="0.3">
      <c r="A1526" s="660" t="s">
        <v>577</v>
      </c>
      <c r="B1526" s="661" t="s">
        <v>578</v>
      </c>
      <c r="C1526" s="662" t="s">
        <v>600</v>
      </c>
      <c r="D1526" s="663" t="s">
        <v>2378</v>
      </c>
      <c r="E1526" s="662" t="s">
        <v>6867</v>
      </c>
      <c r="F1526" s="663" t="s">
        <v>6868</v>
      </c>
      <c r="G1526" s="662" t="s">
        <v>6788</v>
      </c>
      <c r="H1526" s="662" t="s">
        <v>6789</v>
      </c>
      <c r="I1526" s="664">
        <v>2904</v>
      </c>
      <c r="J1526" s="664">
        <v>10</v>
      </c>
      <c r="K1526" s="665">
        <v>29040</v>
      </c>
    </row>
    <row r="1527" spans="1:11" ht="14.4" customHeight="1" x14ac:dyDescent="0.3">
      <c r="A1527" s="660" t="s">
        <v>577</v>
      </c>
      <c r="B1527" s="661" t="s">
        <v>578</v>
      </c>
      <c r="C1527" s="662" t="s">
        <v>600</v>
      </c>
      <c r="D1527" s="663" t="s">
        <v>2378</v>
      </c>
      <c r="E1527" s="662" t="s">
        <v>6867</v>
      </c>
      <c r="F1527" s="663" t="s">
        <v>6868</v>
      </c>
      <c r="G1527" s="662" t="s">
        <v>6788</v>
      </c>
      <c r="H1527" s="662" t="s">
        <v>6790</v>
      </c>
      <c r="I1527" s="664">
        <v>1482.4312500000001</v>
      </c>
      <c r="J1527" s="664">
        <v>79</v>
      </c>
      <c r="K1527" s="665">
        <v>107695.81</v>
      </c>
    </row>
    <row r="1528" spans="1:11" ht="14.4" customHeight="1" x14ac:dyDescent="0.3">
      <c r="A1528" s="660" t="s">
        <v>577</v>
      </c>
      <c r="B1528" s="661" t="s">
        <v>578</v>
      </c>
      <c r="C1528" s="662" t="s">
        <v>600</v>
      </c>
      <c r="D1528" s="663" t="s">
        <v>2378</v>
      </c>
      <c r="E1528" s="662" t="s">
        <v>6867</v>
      </c>
      <c r="F1528" s="663" t="s">
        <v>6868</v>
      </c>
      <c r="G1528" s="662" t="s">
        <v>6791</v>
      </c>
      <c r="H1528" s="662" t="s">
        <v>6792</v>
      </c>
      <c r="I1528" s="664">
        <v>4840.22</v>
      </c>
      <c r="J1528" s="664">
        <v>4</v>
      </c>
      <c r="K1528" s="665">
        <v>14521.32</v>
      </c>
    </row>
    <row r="1529" spans="1:11" ht="14.4" customHeight="1" x14ac:dyDescent="0.3">
      <c r="A1529" s="660" t="s">
        <v>577</v>
      </c>
      <c r="B1529" s="661" t="s">
        <v>578</v>
      </c>
      <c r="C1529" s="662" t="s">
        <v>600</v>
      </c>
      <c r="D1529" s="663" t="s">
        <v>2378</v>
      </c>
      <c r="E1529" s="662" t="s">
        <v>6867</v>
      </c>
      <c r="F1529" s="663" t="s">
        <v>6868</v>
      </c>
      <c r="G1529" s="662" t="s">
        <v>6793</v>
      </c>
      <c r="H1529" s="662" t="s">
        <v>6794</v>
      </c>
      <c r="I1529" s="664">
        <v>13.21</v>
      </c>
      <c r="J1529" s="664">
        <v>50</v>
      </c>
      <c r="K1529" s="665">
        <v>660.66</v>
      </c>
    </row>
    <row r="1530" spans="1:11" ht="14.4" customHeight="1" x14ac:dyDescent="0.3">
      <c r="A1530" s="660" t="s">
        <v>577</v>
      </c>
      <c r="B1530" s="661" t="s">
        <v>578</v>
      </c>
      <c r="C1530" s="662" t="s">
        <v>600</v>
      </c>
      <c r="D1530" s="663" t="s">
        <v>2378</v>
      </c>
      <c r="E1530" s="662" t="s">
        <v>6867</v>
      </c>
      <c r="F1530" s="663" t="s">
        <v>6868</v>
      </c>
      <c r="G1530" s="662" t="s">
        <v>6795</v>
      </c>
      <c r="H1530" s="662" t="s">
        <v>6796</v>
      </c>
      <c r="I1530" s="664">
        <v>4840.22</v>
      </c>
      <c r="J1530" s="664">
        <v>3</v>
      </c>
      <c r="K1530" s="665">
        <v>14520.66</v>
      </c>
    </row>
    <row r="1531" spans="1:11" ht="14.4" customHeight="1" x14ac:dyDescent="0.3">
      <c r="A1531" s="660" t="s">
        <v>577</v>
      </c>
      <c r="B1531" s="661" t="s">
        <v>578</v>
      </c>
      <c r="C1531" s="662" t="s">
        <v>600</v>
      </c>
      <c r="D1531" s="663" t="s">
        <v>2378</v>
      </c>
      <c r="E1531" s="662" t="s">
        <v>6867</v>
      </c>
      <c r="F1531" s="663" t="s">
        <v>6868</v>
      </c>
      <c r="G1531" s="662" t="s">
        <v>6797</v>
      </c>
      <c r="H1531" s="662" t="s">
        <v>6798</v>
      </c>
      <c r="I1531" s="664">
        <v>2057.33</v>
      </c>
      <c r="J1531" s="664">
        <v>6</v>
      </c>
      <c r="K1531" s="665">
        <v>20565.82</v>
      </c>
    </row>
    <row r="1532" spans="1:11" ht="14.4" customHeight="1" x14ac:dyDescent="0.3">
      <c r="A1532" s="660" t="s">
        <v>577</v>
      </c>
      <c r="B1532" s="661" t="s">
        <v>578</v>
      </c>
      <c r="C1532" s="662" t="s">
        <v>600</v>
      </c>
      <c r="D1532" s="663" t="s">
        <v>2378</v>
      </c>
      <c r="E1532" s="662" t="s">
        <v>6867</v>
      </c>
      <c r="F1532" s="663" t="s">
        <v>6868</v>
      </c>
      <c r="G1532" s="662" t="s">
        <v>6799</v>
      </c>
      <c r="H1532" s="662" t="s">
        <v>6800</v>
      </c>
      <c r="I1532" s="664">
        <v>11.36</v>
      </c>
      <c r="J1532" s="664">
        <v>100</v>
      </c>
      <c r="K1532" s="665">
        <v>1136.19</v>
      </c>
    </row>
    <row r="1533" spans="1:11" ht="14.4" customHeight="1" x14ac:dyDescent="0.3">
      <c r="A1533" s="660" t="s">
        <v>577</v>
      </c>
      <c r="B1533" s="661" t="s">
        <v>578</v>
      </c>
      <c r="C1533" s="662" t="s">
        <v>600</v>
      </c>
      <c r="D1533" s="663" t="s">
        <v>2378</v>
      </c>
      <c r="E1533" s="662" t="s">
        <v>6867</v>
      </c>
      <c r="F1533" s="663" t="s">
        <v>6868</v>
      </c>
      <c r="G1533" s="662" t="s">
        <v>6801</v>
      </c>
      <c r="H1533" s="662" t="s">
        <v>6802</v>
      </c>
      <c r="I1533" s="664">
        <v>13.21</v>
      </c>
      <c r="J1533" s="664">
        <v>50</v>
      </c>
      <c r="K1533" s="665">
        <v>660.66</v>
      </c>
    </row>
    <row r="1534" spans="1:11" ht="14.4" customHeight="1" x14ac:dyDescent="0.3">
      <c r="A1534" s="660" t="s">
        <v>577</v>
      </c>
      <c r="B1534" s="661" t="s">
        <v>578</v>
      </c>
      <c r="C1534" s="662" t="s">
        <v>600</v>
      </c>
      <c r="D1534" s="663" t="s">
        <v>2378</v>
      </c>
      <c r="E1534" s="662" t="s">
        <v>6869</v>
      </c>
      <c r="F1534" s="663" t="s">
        <v>6870</v>
      </c>
      <c r="G1534" s="662" t="s">
        <v>6803</v>
      </c>
      <c r="H1534" s="662" t="s">
        <v>6804</v>
      </c>
      <c r="I1534" s="664">
        <v>20.69</v>
      </c>
      <c r="J1534" s="664">
        <v>100</v>
      </c>
      <c r="K1534" s="665">
        <v>2069.1</v>
      </c>
    </row>
    <row r="1535" spans="1:11" ht="14.4" customHeight="1" x14ac:dyDescent="0.3">
      <c r="A1535" s="660" t="s">
        <v>577</v>
      </c>
      <c r="B1535" s="661" t="s">
        <v>578</v>
      </c>
      <c r="C1535" s="662" t="s">
        <v>600</v>
      </c>
      <c r="D1535" s="663" t="s">
        <v>2378</v>
      </c>
      <c r="E1535" s="662" t="s">
        <v>6869</v>
      </c>
      <c r="F1535" s="663" t="s">
        <v>6870</v>
      </c>
      <c r="G1535" s="662" t="s">
        <v>6805</v>
      </c>
      <c r="H1535" s="662" t="s">
        <v>6806</v>
      </c>
      <c r="I1535" s="664">
        <v>7.4985714285714291</v>
      </c>
      <c r="J1535" s="664">
        <v>1150</v>
      </c>
      <c r="K1535" s="665">
        <v>8623</v>
      </c>
    </row>
    <row r="1536" spans="1:11" ht="14.4" customHeight="1" x14ac:dyDescent="0.3">
      <c r="A1536" s="660" t="s">
        <v>577</v>
      </c>
      <c r="B1536" s="661" t="s">
        <v>578</v>
      </c>
      <c r="C1536" s="662" t="s">
        <v>600</v>
      </c>
      <c r="D1536" s="663" t="s">
        <v>2378</v>
      </c>
      <c r="E1536" s="662" t="s">
        <v>6869</v>
      </c>
      <c r="F1536" s="663" t="s">
        <v>6870</v>
      </c>
      <c r="G1536" s="662" t="s">
        <v>6807</v>
      </c>
      <c r="H1536" s="662" t="s">
        <v>6808</v>
      </c>
      <c r="I1536" s="664">
        <v>7.51</v>
      </c>
      <c r="J1536" s="664">
        <v>260</v>
      </c>
      <c r="K1536" s="665">
        <v>1952.3</v>
      </c>
    </row>
    <row r="1537" spans="1:11" ht="14.4" customHeight="1" x14ac:dyDescent="0.3">
      <c r="A1537" s="660" t="s">
        <v>577</v>
      </c>
      <c r="B1537" s="661" t="s">
        <v>578</v>
      </c>
      <c r="C1537" s="662" t="s">
        <v>600</v>
      </c>
      <c r="D1537" s="663" t="s">
        <v>2378</v>
      </c>
      <c r="E1537" s="662" t="s">
        <v>6869</v>
      </c>
      <c r="F1537" s="663" t="s">
        <v>6870</v>
      </c>
      <c r="G1537" s="662" t="s">
        <v>6807</v>
      </c>
      <c r="H1537" s="662" t="s">
        <v>6809</v>
      </c>
      <c r="I1537" s="664">
        <v>7.5049999999999999</v>
      </c>
      <c r="J1537" s="664">
        <v>250</v>
      </c>
      <c r="K1537" s="665">
        <v>1876.5</v>
      </c>
    </row>
    <row r="1538" spans="1:11" ht="14.4" customHeight="1" x14ac:dyDescent="0.3">
      <c r="A1538" s="660" t="s">
        <v>577</v>
      </c>
      <c r="B1538" s="661" t="s">
        <v>578</v>
      </c>
      <c r="C1538" s="662" t="s">
        <v>600</v>
      </c>
      <c r="D1538" s="663" t="s">
        <v>2378</v>
      </c>
      <c r="E1538" s="662" t="s">
        <v>6869</v>
      </c>
      <c r="F1538" s="663" t="s">
        <v>6870</v>
      </c>
      <c r="G1538" s="662" t="s">
        <v>6807</v>
      </c>
      <c r="H1538" s="662" t="s">
        <v>6810</v>
      </c>
      <c r="I1538" s="664">
        <v>7.5</v>
      </c>
      <c r="J1538" s="664">
        <v>550</v>
      </c>
      <c r="K1538" s="665">
        <v>4125</v>
      </c>
    </row>
    <row r="1539" spans="1:11" ht="14.4" customHeight="1" x14ac:dyDescent="0.3">
      <c r="A1539" s="660" t="s">
        <v>577</v>
      </c>
      <c r="B1539" s="661" t="s">
        <v>578</v>
      </c>
      <c r="C1539" s="662" t="s">
        <v>600</v>
      </c>
      <c r="D1539" s="663" t="s">
        <v>2378</v>
      </c>
      <c r="E1539" s="662" t="s">
        <v>6869</v>
      </c>
      <c r="F1539" s="663" t="s">
        <v>6870</v>
      </c>
      <c r="G1539" s="662" t="s">
        <v>6811</v>
      </c>
      <c r="H1539" s="662" t="s">
        <v>6812</v>
      </c>
      <c r="I1539" s="664">
        <v>7.5066666666666668</v>
      </c>
      <c r="J1539" s="664">
        <v>600</v>
      </c>
      <c r="K1539" s="665">
        <v>4504</v>
      </c>
    </row>
    <row r="1540" spans="1:11" ht="14.4" customHeight="1" x14ac:dyDescent="0.3">
      <c r="A1540" s="660" t="s">
        <v>577</v>
      </c>
      <c r="B1540" s="661" t="s">
        <v>578</v>
      </c>
      <c r="C1540" s="662" t="s">
        <v>600</v>
      </c>
      <c r="D1540" s="663" t="s">
        <v>2378</v>
      </c>
      <c r="E1540" s="662" t="s">
        <v>6869</v>
      </c>
      <c r="F1540" s="663" t="s">
        <v>6870</v>
      </c>
      <c r="G1540" s="662" t="s">
        <v>6811</v>
      </c>
      <c r="H1540" s="662" t="s">
        <v>6813</v>
      </c>
      <c r="I1540" s="664">
        <v>7.5049999999999999</v>
      </c>
      <c r="J1540" s="664">
        <v>600</v>
      </c>
      <c r="K1540" s="665">
        <v>4502.5</v>
      </c>
    </row>
    <row r="1541" spans="1:11" ht="14.4" customHeight="1" x14ac:dyDescent="0.3">
      <c r="A1541" s="660" t="s">
        <v>577</v>
      </c>
      <c r="B1541" s="661" t="s">
        <v>578</v>
      </c>
      <c r="C1541" s="662" t="s">
        <v>600</v>
      </c>
      <c r="D1541" s="663" t="s">
        <v>2378</v>
      </c>
      <c r="E1541" s="662" t="s">
        <v>6869</v>
      </c>
      <c r="F1541" s="663" t="s">
        <v>6870</v>
      </c>
      <c r="G1541" s="662" t="s">
        <v>6811</v>
      </c>
      <c r="H1541" s="662" t="s">
        <v>6814</v>
      </c>
      <c r="I1541" s="664">
        <v>7.5019999999999998</v>
      </c>
      <c r="J1541" s="664">
        <v>950</v>
      </c>
      <c r="K1541" s="665">
        <v>7126.5</v>
      </c>
    </row>
    <row r="1542" spans="1:11" ht="14.4" customHeight="1" x14ac:dyDescent="0.3">
      <c r="A1542" s="660" t="s">
        <v>577</v>
      </c>
      <c r="B1542" s="661" t="s">
        <v>578</v>
      </c>
      <c r="C1542" s="662" t="s">
        <v>600</v>
      </c>
      <c r="D1542" s="663" t="s">
        <v>2378</v>
      </c>
      <c r="E1542" s="662" t="s">
        <v>6869</v>
      </c>
      <c r="F1542" s="663" t="s">
        <v>6870</v>
      </c>
      <c r="G1542" s="662" t="s">
        <v>6815</v>
      </c>
      <c r="H1542" s="662" t="s">
        <v>6816</v>
      </c>
      <c r="I1542" s="664">
        <v>7.503333333333333</v>
      </c>
      <c r="J1542" s="664">
        <v>700</v>
      </c>
      <c r="K1542" s="665">
        <v>5252</v>
      </c>
    </row>
    <row r="1543" spans="1:11" ht="14.4" customHeight="1" x14ac:dyDescent="0.3">
      <c r="A1543" s="660" t="s">
        <v>577</v>
      </c>
      <c r="B1543" s="661" t="s">
        <v>578</v>
      </c>
      <c r="C1543" s="662" t="s">
        <v>600</v>
      </c>
      <c r="D1543" s="663" t="s">
        <v>2378</v>
      </c>
      <c r="E1543" s="662" t="s">
        <v>6869</v>
      </c>
      <c r="F1543" s="663" t="s">
        <v>6870</v>
      </c>
      <c r="G1543" s="662" t="s">
        <v>6815</v>
      </c>
      <c r="H1543" s="662" t="s">
        <v>6817</v>
      </c>
      <c r="I1543" s="664">
        <v>7.501666666666666</v>
      </c>
      <c r="J1543" s="664">
        <v>1400</v>
      </c>
      <c r="K1543" s="665">
        <v>10502.5</v>
      </c>
    </row>
    <row r="1544" spans="1:11" ht="14.4" customHeight="1" x14ac:dyDescent="0.3">
      <c r="A1544" s="660" t="s">
        <v>577</v>
      </c>
      <c r="B1544" s="661" t="s">
        <v>578</v>
      </c>
      <c r="C1544" s="662" t="s">
        <v>600</v>
      </c>
      <c r="D1544" s="663" t="s">
        <v>2378</v>
      </c>
      <c r="E1544" s="662" t="s">
        <v>6869</v>
      </c>
      <c r="F1544" s="663" t="s">
        <v>6870</v>
      </c>
      <c r="G1544" s="662" t="s">
        <v>6815</v>
      </c>
      <c r="H1544" s="662" t="s">
        <v>6818</v>
      </c>
      <c r="I1544" s="664">
        <v>7.503333333333333</v>
      </c>
      <c r="J1544" s="664">
        <v>1450</v>
      </c>
      <c r="K1544" s="665">
        <v>10878.6</v>
      </c>
    </row>
    <row r="1545" spans="1:11" ht="14.4" customHeight="1" x14ac:dyDescent="0.3">
      <c r="A1545" s="660" t="s">
        <v>577</v>
      </c>
      <c r="B1545" s="661" t="s">
        <v>578</v>
      </c>
      <c r="C1545" s="662" t="s">
        <v>600</v>
      </c>
      <c r="D1545" s="663" t="s">
        <v>2378</v>
      </c>
      <c r="E1545" s="662" t="s">
        <v>6869</v>
      </c>
      <c r="F1545" s="663" t="s">
        <v>6870</v>
      </c>
      <c r="G1545" s="662" t="s">
        <v>6819</v>
      </c>
      <c r="H1545" s="662" t="s">
        <v>6820</v>
      </c>
      <c r="I1545" s="664">
        <v>7.5066666666666668</v>
      </c>
      <c r="J1545" s="664">
        <v>587</v>
      </c>
      <c r="K1545" s="665">
        <v>4406.3500000000004</v>
      </c>
    </row>
    <row r="1546" spans="1:11" ht="14.4" customHeight="1" x14ac:dyDescent="0.3">
      <c r="A1546" s="660" t="s">
        <v>577</v>
      </c>
      <c r="B1546" s="661" t="s">
        <v>578</v>
      </c>
      <c r="C1546" s="662" t="s">
        <v>600</v>
      </c>
      <c r="D1546" s="663" t="s">
        <v>2378</v>
      </c>
      <c r="E1546" s="662" t="s">
        <v>6869</v>
      </c>
      <c r="F1546" s="663" t="s">
        <v>6870</v>
      </c>
      <c r="G1546" s="662" t="s">
        <v>6819</v>
      </c>
      <c r="H1546" s="662" t="s">
        <v>6821</v>
      </c>
      <c r="I1546" s="664">
        <v>7.5014285714285709</v>
      </c>
      <c r="J1546" s="664">
        <v>1050</v>
      </c>
      <c r="K1546" s="665">
        <v>7876</v>
      </c>
    </row>
    <row r="1547" spans="1:11" ht="14.4" customHeight="1" x14ac:dyDescent="0.3">
      <c r="A1547" s="660" t="s">
        <v>577</v>
      </c>
      <c r="B1547" s="661" t="s">
        <v>578</v>
      </c>
      <c r="C1547" s="662" t="s">
        <v>600</v>
      </c>
      <c r="D1547" s="663" t="s">
        <v>2378</v>
      </c>
      <c r="E1547" s="662" t="s">
        <v>6869</v>
      </c>
      <c r="F1547" s="663" t="s">
        <v>6870</v>
      </c>
      <c r="G1547" s="662" t="s">
        <v>6819</v>
      </c>
      <c r="H1547" s="662" t="s">
        <v>6822</v>
      </c>
      <c r="I1547" s="664">
        <v>7.5024999999999995</v>
      </c>
      <c r="J1547" s="664">
        <v>650</v>
      </c>
      <c r="K1547" s="665">
        <v>4876.13</v>
      </c>
    </row>
    <row r="1548" spans="1:11" ht="14.4" customHeight="1" x14ac:dyDescent="0.3">
      <c r="A1548" s="660" t="s">
        <v>577</v>
      </c>
      <c r="B1548" s="661" t="s">
        <v>578</v>
      </c>
      <c r="C1548" s="662" t="s">
        <v>600</v>
      </c>
      <c r="D1548" s="663" t="s">
        <v>2378</v>
      </c>
      <c r="E1548" s="662" t="s">
        <v>6869</v>
      </c>
      <c r="F1548" s="663" t="s">
        <v>6870</v>
      </c>
      <c r="G1548" s="662" t="s">
        <v>6823</v>
      </c>
      <c r="H1548" s="662" t="s">
        <v>6824</v>
      </c>
      <c r="I1548" s="664">
        <v>20.69</v>
      </c>
      <c r="J1548" s="664">
        <v>338</v>
      </c>
      <c r="K1548" s="665">
        <v>6993.17</v>
      </c>
    </row>
    <row r="1549" spans="1:11" ht="14.4" customHeight="1" x14ac:dyDescent="0.3">
      <c r="A1549" s="660" t="s">
        <v>577</v>
      </c>
      <c r="B1549" s="661" t="s">
        <v>578</v>
      </c>
      <c r="C1549" s="662" t="s">
        <v>600</v>
      </c>
      <c r="D1549" s="663" t="s">
        <v>2378</v>
      </c>
      <c r="E1549" s="662" t="s">
        <v>6869</v>
      </c>
      <c r="F1549" s="663" t="s">
        <v>6870</v>
      </c>
      <c r="G1549" s="662" t="s">
        <v>6825</v>
      </c>
      <c r="H1549" s="662" t="s">
        <v>6826</v>
      </c>
      <c r="I1549" s="664">
        <v>20.690999999999999</v>
      </c>
      <c r="J1549" s="664">
        <v>1004</v>
      </c>
      <c r="K1549" s="665">
        <v>20773.710000000003</v>
      </c>
    </row>
    <row r="1550" spans="1:11" ht="14.4" customHeight="1" x14ac:dyDescent="0.3">
      <c r="A1550" s="660" t="s">
        <v>577</v>
      </c>
      <c r="B1550" s="661" t="s">
        <v>578</v>
      </c>
      <c r="C1550" s="662" t="s">
        <v>600</v>
      </c>
      <c r="D1550" s="663" t="s">
        <v>2378</v>
      </c>
      <c r="E1550" s="662" t="s">
        <v>6869</v>
      </c>
      <c r="F1550" s="663" t="s">
        <v>6870</v>
      </c>
      <c r="G1550" s="662" t="s">
        <v>6827</v>
      </c>
      <c r="H1550" s="662" t="s">
        <v>6828</v>
      </c>
      <c r="I1550" s="664">
        <v>2.9400000000000004</v>
      </c>
      <c r="J1550" s="664">
        <v>2350</v>
      </c>
      <c r="K1550" s="665">
        <v>6907.4400000000005</v>
      </c>
    </row>
    <row r="1551" spans="1:11" ht="14.4" customHeight="1" x14ac:dyDescent="0.3">
      <c r="A1551" s="660" t="s">
        <v>577</v>
      </c>
      <c r="B1551" s="661" t="s">
        <v>578</v>
      </c>
      <c r="C1551" s="662" t="s">
        <v>600</v>
      </c>
      <c r="D1551" s="663" t="s">
        <v>2378</v>
      </c>
      <c r="E1551" s="662" t="s">
        <v>6869</v>
      </c>
      <c r="F1551" s="663" t="s">
        <v>6870</v>
      </c>
      <c r="G1551" s="662" t="s">
        <v>6829</v>
      </c>
      <c r="H1551" s="662" t="s">
        <v>6830</v>
      </c>
      <c r="I1551" s="664">
        <v>11.012727272727274</v>
      </c>
      <c r="J1551" s="664">
        <v>1284</v>
      </c>
      <c r="K1551" s="665">
        <v>14139.279999999999</v>
      </c>
    </row>
    <row r="1552" spans="1:11" ht="14.4" customHeight="1" x14ac:dyDescent="0.3">
      <c r="A1552" s="660" t="s">
        <v>577</v>
      </c>
      <c r="B1552" s="661" t="s">
        <v>578</v>
      </c>
      <c r="C1552" s="662" t="s">
        <v>600</v>
      </c>
      <c r="D1552" s="663" t="s">
        <v>2378</v>
      </c>
      <c r="E1552" s="662" t="s">
        <v>6869</v>
      </c>
      <c r="F1552" s="663" t="s">
        <v>6870</v>
      </c>
      <c r="G1552" s="662" t="s">
        <v>6831</v>
      </c>
      <c r="H1552" s="662" t="s">
        <v>6832</v>
      </c>
      <c r="I1552" s="664">
        <v>11.01</v>
      </c>
      <c r="J1552" s="664">
        <v>120</v>
      </c>
      <c r="K1552" s="665">
        <v>1321.2</v>
      </c>
    </row>
    <row r="1553" spans="1:11" ht="14.4" customHeight="1" x14ac:dyDescent="0.3">
      <c r="A1553" s="660" t="s">
        <v>577</v>
      </c>
      <c r="B1553" s="661" t="s">
        <v>578</v>
      </c>
      <c r="C1553" s="662" t="s">
        <v>600</v>
      </c>
      <c r="D1553" s="663" t="s">
        <v>2378</v>
      </c>
      <c r="E1553" s="662" t="s">
        <v>6869</v>
      </c>
      <c r="F1553" s="663" t="s">
        <v>6870</v>
      </c>
      <c r="G1553" s="662" t="s">
        <v>6833</v>
      </c>
      <c r="H1553" s="662" t="s">
        <v>6834</v>
      </c>
      <c r="I1553" s="664">
        <v>11.01</v>
      </c>
      <c r="J1553" s="664">
        <v>80</v>
      </c>
      <c r="K1553" s="665">
        <v>880.8</v>
      </c>
    </row>
    <row r="1554" spans="1:11" ht="14.4" customHeight="1" x14ac:dyDescent="0.3">
      <c r="A1554" s="660" t="s">
        <v>577</v>
      </c>
      <c r="B1554" s="661" t="s">
        <v>578</v>
      </c>
      <c r="C1554" s="662" t="s">
        <v>600</v>
      </c>
      <c r="D1554" s="663" t="s">
        <v>2378</v>
      </c>
      <c r="E1554" s="662" t="s">
        <v>6869</v>
      </c>
      <c r="F1554" s="663" t="s">
        <v>6870</v>
      </c>
      <c r="G1554" s="662" t="s">
        <v>6835</v>
      </c>
      <c r="H1554" s="662" t="s">
        <v>6836</v>
      </c>
      <c r="I1554" s="664">
        <v>16.21</v>
      </c>
      <c r="J1554" s="664">
        <v>100</v>
      </c>
      <c r="K1554" s="665">
        <v>1621.4</v>
      </c>
    </row>
    <row r="1555" spans="1:11" ht="14.4" customHeight="1" x14ac:dyDescent="0.3">
      <c r="A1555" s="660" t="s">
        <v>577</v>
      </c>
      <c r="B1555" s="661" t="s">
        <v>578</v>
      </c>
      <c r="C1555" s="662" t="s">
        <v>600</v>
      </c>
      <c r="D1555" s="663" t="s">
        <v>2378</v>
      </c>
      <c r="E1555" s="662" t="s">
        <v>6869</v>
      </c>
      <c r="F1555" s="663" t="s">
        <v>6870</v>
      </c>
      <c r="G1555" s="662" t="s">
        <v>6837</v>
      </c>
      <c r="H1555" s="662" t="s">
        <v>6838</v>
      </c>
      <c r="I1555" s="664">
        <v>16.213333333333335</v>
      </c>
      <c r="J1555" s="664">
        <v>150</v>
      </c>
      <c r="K1555" s="665">
        <v>2432.1999999999998</v>
      </c>
    </row>
    <row r="1556" spans="1:11" ht="14.4" customHeight="1" x14ac:dyDescent="0.3">
      <c r="A1556" s="660" t="s">
        <v>577</v>
      </c>
      <c r="B1556" s="661" t="s">
        <v>578</v>
      </c>
      <c r="C1556" s="662" t="s">
        <v>600</v>
      </c>
      <c r="D1556" s="663" t="s">
        <v>2378</v>
      </c>
      <c r="E1556" s="662" t="s">
        <v>6869</v>
      </c>
      <c r="F1556" s="663" t="s">
        <v>6870</v>
      </c>
      <c r="G1556" s="662" t="s">
        <v>6839</v>
      </c>
      <c r="H1556" s="662" t="s">
        <v>6840</v>
      </c>
      <c r="I1556" s="664">
        <v>10.55</v>
      </c>
      <c r="J1556" s="664">
        <v>40</v>
      </c>
      <c r="K1556" s="665">
        <v>422.05</v>
      </c>
    </row>
    <row r="1557" spans="1:11" ht="14.4" customHeight="1" x14ac:dyDescent="0.3">
      <c r="A1557" s="660" t="s">
        <v>577</v>
      </c>
      <c r="B1557" s="661" t="s">
        <v>578</v>
      </c>
      <c r="C1557" s="662" t="s">
        <v>600</v>
      </c>
      <c r="D1557" s="663" t="s">
        <v>2378</v>
      </c>
      <c r="E1557" s="662" t="s">
        <v>6869</v>
      </c>
      <c r="F1557" s="663" t="s">
        <v>6870</v>
      </c>
      <c r="G1557" s="662" t="s">
        <v>4531</v>
      </c>
      <c r="H1557" s="662" t="s">
        <v>4532</v>
      </c>
      <c r="I1557" s="664">
        <v>0.77249999999999996</v>
      </c>
      <c r="J1557" s="664">
        <v>4000</v>
      </c>
      <c r="K1557" s="665">
        <v>3090</v>
      </c>
    </row>
    <row r="1558" spans="1:11" ht="14.4" customHeight="1" x14ac:dyDescent="0.3">
      <c r="A1558" s="660" t="s">
        <v>577</v>
      </c>
      <c r="B1558" s="661" t="s">
        <v>578</v>
      </c>
      <c r="C1558" s="662" t="s">
        <v>600</v>
      </c>
      <c r="D1558" s="663" t="s">
        <v>2378</v>
      </c>
      <c r="E1558" s="662" t="s">
        <v>6869</v>
      </c>
      <c r="F1558" s="663" t="s">
        <v>6870</v>
      </c>
      <c r="G1558" s="662" t="s">
        <v>4533</v>
      </c>
      <c r="H1558" s="662" t="s">
        <v>4534</v>
      </c>
      <c r="I1558" s="664">
        <v>0.77249999999999996</v>
      </c>
      <c r="J1558" s="664">
        <v>4000</v>
      </c>
      <c r="K1558" s="665">
        <v>3090</v>
      </c>
    </row>
    <row r="1559" spans="1:11" ht="14.4" customHeight="1" x14ac:dyDescent="0.3">
      <c r="A1559" s="660" t="s">
        <v>577</v>
      </c>
      <c r="B1559" s="661" t="s">
        <v>578</v>
      </c>
      <c r="C1559" s="662" t="s">
        <v>600</v>
      </c>
      <c r="D1559" s="663" t="s">
        <v>2378</v>
      </c>
      <c r="E1559" s="662" t="s">
        <v>6869</v>
      </c>
      <c r="F1559" s="663" t="s">
        <v>6870</v>
      </c>
      <c r="G1559" s="662" t="s">
        <v>4535</v>
      </c>
      <c r="H1559" s="662" t="s">
        <v>4536</v>
      </c>
      <c r="I1559" s="664">
        <v>0.71</v>
      </c>
      <c r="J1559" s="664">
        <v>2600</v>
      </c>
      <c r="K1559" s="665">
        <v>1846</v>
      </c>
    </row>
    <row r="1560" spans="1:11" ht="14.4" customHeight="1" x14ac:dyDescent="0.3">
      <c r="A1560" s="660" t="s">
        <v>577</v>
      </c>
      <c r="B1560" s="661" t="s">
        <v>578</v>
      </c>
      <c r="C1560" s="662" t="s">
        <v>600</v>
      </c>
      <c r="D1560" s="663" t="s">
        <v>2378</v>
      </c>
      <c r="E1560" s="662" t="s">
        <v>6869</v>
      </c>
      <c r="F1560" s="663" t="s">
        <v>6870</v>
      </c>
      <c r="G1560" s="662" t="s">
        <v>4535</v>
      </c>
      <c r="H1560" s="662" t="s">
        <v>4537</v>
      </c>
      <c r="I1560" s="664">
        <v>0.71</v>
      </c>
      <c r="J1560" s="664">
        <v>4800</v>
      </c>
      <c r="K1560" s="665">
        <v>3408</v>
      </c>
    </row>
    <row r="1561" spans="1:11" ht="14.4" customHeight="1" x14ac:dyDescent="0.3">
      <c r="A1561" s="660" t="s">
        <v>577</v>
      </c>
      <c r="B1561" s="661" t="s">
        <v>578</v>
      </c>
      <c r="C1561" s="662" t="s">
        <v>600</v>
      </c>
      <c r="D1561" s="663" t="s">
        <v>2378</v>
      </c>
      <c r="E1561" s="662" t="s">
        <v>6869</v>
      </c>
      <c r="F1561" s="663" t="s">
        <v>6870</v>
      </c>
      <c r="G1561" s="662" t="s">
        <v>4538</v>
      </c>
      <c r="H1561" s="662" t="s">
        <v>4539</v>
      </c>
      <c r="I1561" s="664">
        <v>0.71</v>
      </c>
      <c r="J1561" s="664">
        <v>2600</v>
      </c>
      <c r="K1561" s="665">
        <v>1846</v>
      </c>
    </row>
    <row r="1562" spans="1:11" ht="14.4" customHeight="1" x14ac:dyDescent="0.3">
      <c r="A1562" s="660" t="s">
        <v>577</v>
      </c>
      <c r="B1562" s="661" t="s">
        <v>578</v>
      </c>
      <c r="C1562" s="662" t="s">
        <v>600</v>
      </c>
      <c r="D1562" s="663" t="s">
        <v>2378</v>
      </c>
      <c r="E1562" s="662" t="s">
        <v>6869</v>
      </c>
      <c r="F1562" s="663" t="s">
        <v>6870</v>
      </c>
      <c r="G1562" s="662" t="s">
        <v>4538</v>
      </c>
      <c r="H1562" s="662" t="s">
        <v>4540</v>
      </c>
      <c r="I1562" s="664">
        <v>0.71</v>
      </c>
      <c r="J1562" s="664">
        <v>4800</v>
      </c>
      <c r="K1562" s="665">
        <v>3408</v>
      </c>
    </row>
    <row r="1563" spans="1:11" ht="14.4" customHeight="1" x14ac:dyDescent="0.3">
      <c r="A1563" s="660" t="s">
        <v>577</v>
      </c>
      <c r="B1563" s="661" t="s">
        <v>578</v>
      </c>
      <c r="C1563" s="662" t="s">
        <v>600</v>
      </c>
      <c r="D1563" s="663" t="s">
        <v>2378</v>
      </c>
      <c r="E1563" s="662" t="s">
        <v>6869</v>
      </c>
      <c r="F1563" s="663" t="s">
        <v>6870</v>
      </c>
      <c r="G1563" s="662" t="s">
        <v>6841</v>
      </c>
      <c r="H1563" s="662" t="s">
        <v>6842</v>
      </c>
      <c r="I1563" s="664">
        <v>20.69</v>
      </c>
      <c r="J1563" s="664">
        <v>100</v>
      </c>
      <c r="K1563" s="665">
        <v>2069</v>
      </c>
    </row>
    <row r="1564" spans="1:11" ht="14.4" customHeight="1" x14ac:dyDescent="0.3">
      <c r="A1564" s="660" t="s">
        <v>577</v>
      </c>
      <c r="B1564" s="661" t="s">
        <v>578</v>
      </c>
      <c r="C1564" s="662" t="s">
        <v>600</v>
      </c>
      <c r="D1564" s="663" t="s">
        <v>2378</v>
      </c>
      <c r="E1564" s="662" t="s">
        <v>6883</v>
      </c>
      <c r="F1564" s="663" t="s">
        <v>6884</v>
      </c>
      <c r="G1564" s="662" t="s">
        <v>6843</v>
      </c>
      <c r="H1564" s="662" t="s">
        <v>6844</v>
      </c>
      <c r="I1564" s="664">
        <v>5523.27</v>
      </c>
      <c r="J1564" s="664">
        <v>1</v>
      </c>
      <c r="K1564" s="665">
        <v>5523.27</v>
      </c>
    </row>
    <row r="1565" spans="1:11" ht="14.4" customHeight="1" x14ac:dyDescent="0.3">
      <c r="A1565" s="660" t="s">
        <v>577</v>
      </c>
      <c r="B1565" s="661" t="s">
        <v>578</v>
      </c>
      <c r="C1565" s="662" t="s">
        <v>600</v>
      </c>
      <c r="D1565" s="663" t="s">
        <v>2378</v>
      </c>
      <c r="E1565" s="662" t="s">
        <v>6883</v>
      </c>
      <c r="F1565" s="663" t="s">
        <v>6884</v>
      </c>
      <c r="G1565" s="662" t="s">
        <v>6845</v>
      </c>
      <c r="H1565" s="662" t="s">
        <v>6846</v>
      </c>
      <c r="I1565" s="664">
        <v>1403</v>
      </c>
      <c r="J1565" s="664">
        <v>2</v>
      </c>
      <c r="K1565" s="665">
        <v>2806</v>
      </c>
    </row>
    <row r="1566" spans="1:11" ht="14.4" customHeight="1" x14ac:dyDescent="0.3">
      <c r="A1566" s="660" t="s">
        <v>577</v>
      </c>
      <c r="B1566" s="661" t="s">
        <v>578</v>
      </c>
      <c r="C1566" s="662" t="s">
        <v>600</v>
      </c>
      <c r="D1566" s="663" t="s">
        <v>2378</v>
      </c>
      <c r="E1566" s="662" t="s">
        <v>6883</v>
      </c>
      <c r="F1566" s="663" t="s">
        <v>6884</v>
      </c>
      <c r="G1566" s="662" t="s">
        <v>6847</v>
      </c>
      <c r="H1566" s="662" t="s">
        <v>6848</v>
      </c>
      <c r="I1566" s="664">
        <v>18178.099999999999</v>
      </c>
      <c r="J1566" s="664">
        <v>1</v>
      </c>
      <c r="K1566" s="665">
        <v>18178.099999999999</v>
      </c>
    </row>
    <row r="1567" spans="1:11" ht="14.4" customHeight="1" x14ac:dyDescent="0.3">
      <c r="A1567" s="660" t="s">
        <v>577</v>
      </c>
      <c r="B1567" s="661" t="s">
        <v>578</v>
      </c>
      <c r="C1567" s="662" t="s">
        <v>600</v>
      </c>
      <c r="D1567" s="663" t="s">
        <v>2378</v>
      </c>
      <c r="E1567" s="662" t="s">
        <v>6883</v>
      </c>
      <c r="F1567" s="663" t="s">
        <v>6884</v>
      </c>
      <c r="G1567" s="662" t="s">
        <v>6849</v>
      </c>
      <c r="H1567" s="662" t="s">
        <v>6850</v>
      </c>
      <c r="I1567" s="664">
        <v>1259.01</v>
      </c>
      <c r="J1567" s="664">
        <v>4</v>
      </c>
      <c r="K1567" s="665">
        <v>5036.04</v>
      </c>
    </row>
    <row r="1568" spans="1:11" ht="14.4" customHeight="1" x14ac:dyDescent="0.3">
      <c r="A1568" s="660" t="s">
        <v>577</v>
      </c>
      <c r="B1568" s="661" t="s">
        <v>578</v>
      </c>
      <c r="C1568" s="662" t="s">
        <v>600</v>
      </c>
      <c r="D1568" s="663" t="s">
        <v>2378</v>
      </c>
      <c r="E1568" s="662" t="s">
        <v>6883</v>
      </c>
      <c r="F1568" s="663" t="s">
        <v>6884</v>
      </c>
      <c r="G1568" s="662" t="s">
        <v>6851</v>
      </c>
      <c r="H1568" s="662" t="s">
        <v>6852</v>
      </c>
      <c r="I1568" s="664">
        <v>3392.5</v>
      </c>
      <c r="J1568" s="664">
        <v>2</v>
      </c>
      <c r="K1568" s="665">
        <v>6785</v>
      </c>
    </row>
    <row r="1569" spans="1:11" ht="14.4" customHeight="1" x14ac:dyDescent="0.3">
      <c r="A1569" s="660" t="s">
        <v>577</v>
      </c>
      <c r="B1569" s="661" t="s">
        <v>578</v>
      </c>
      <c r="C1569" s="662" t="s">
        <v>600</v>
      </c>
      <c r="D1569" s="663" t="s">
        <v>2378</v>
      </c>
      <c r="E1569" s="662" t="s">
        <v>6883</v>
      </c>
      <c r="F1569" s="663" t="s">
        <v>6884</v>
      </c>
      <c r="G1569" s="662" t="s">
        <v>6853</v>
      </c>
      <c r="H1569" s="662" t="s">
        <v>6854</v>
      </c>
      <c r="I1569" s="664">
        <v>2070</v>
      </c>
      <c r="J1569" s="664">
        <v>2</v>
      </c>
      <c r="K1569" s="665">
        <v>4140</v>
      </c>
    </row>
    <row r="1570" spans="1:11" ht="14.4" customHeight="1" x14ac:dyDescent="0.3">
      <c r="A1570" s="660" t="s">
        <v>577</v>
      </c>
      <c r="B1570" s="661" t="s">
        <v>578</v>
      </c>
      <c r="C1570" s="662" t="s">
        <v>600</v>
      </c>
      <c r="D1570" s="663" t="s">
        <v>2378</v>
      </c>
      <c r="E1570" s="662" t="s">
        <v>6883</v>
      </c>
      <c r="F1570" s="663" t="s">
        <v>6884</v>
      </c>
      <c r="G1570" s="662" t="s">
        <v>6855</v>
      </c>
      <c r="H1570" s="662" t="s">
        <v>6856</v>
      </c>
      <c r="I1570" s="664">
        <v>7364.6</v>
      </c>
      <c r="J1570" s="664">
        <v>4</v>
      </c>
      <c r="K1570" s="665">
        <v>29458.400000000001</v>
      </c>
    </row>
    <row r="1571" spans="1:11" ht="14.4" customHeight="1" x14ac:dyDescent="0.3">
      <c r="A1571" s="660" t="s">
        <v>577</v>
      </c>
      <c r="B1571" s="661" t="s">
        <v>578</v>
      </c>
      <c r="C1571" s="662" t="s">
        <v>600</v>
      </c>
      <c r="D1571" s="663" t="s">
        <v>2378</v>
      </c>
      <c r="E1571" s="662" t="s">
        <v>6883</v>
      </c>
      <c r="F1571" s="663" t="s">
        <v>6884</v>
      </c>
      <c r="G1571" s="662" t="s">
        <v>6857</v>
      </c>
      <c r="H1571" s="662" t="s">
        <v>6858</v>
      </c>
      <c r="I1571" s="664">
        <v>939.55</v>
      </c>
      <c r="J1571" s="664">
        <v>1</v>
      </c>
      <c r="K1571" s="665">
        <v>939.55</v>
      </c>
    </row>
    <row r="1572" spans="1:11" ht="14.4" customHeight="1" thickBot="1" x14ac:dyDescent="0.35">
      <c r="A1572" s="666" t="s">
        <v>577</v>
      </c>
      <c r="B1572" s="667" t="s">
        <v>578</v>
      </c>
      <c r="C1572" s="668" t="s">
        <v>600</v>
      </c>
      <c r="D1572" s="669" t="s">
        <v>2378</v>
      </c>
      <c r="E1572" s="668" t="s">
        <v>6883</v>
      </c>
      <c r="F1572" s="669" t="s">
        <v>6884</v>
      </c>
      <c r="G1572" s="668" t="s">
        <v>6859</v>
      </c>
      <c r="H1572" s="668" t="s">
        <v>6860</v>
      </c>
      <c r="I1572" s="670">
        <v>1708.8999999999999</v>
      </c>
      <c r="J1572" s="670">
        <v>11</v>
      </c>
      <c r="K1572" s="671">
        <v>18797.899999999998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6" width="13.109375" hidden="1" customWidth="1"/>
    <col min="17" max="17" width="13.109375" customWidth="1"/>
    <col min="18" max="20" width="13.109375" hidden="1" customWidth="1"/>
    <col min="21" max="21" width="13.109375" customWidth="1"/>
    <col min="22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84.4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18.100000000000001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42.6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0.2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7.6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2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10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65">
        <f xml:space="preserve">
TRUNC(IF($A$4&lt;=12,SUMIFS('ON Data'!AM:AM,'ON Data'!$D:$D,$A$4,'ON Data'!$E:$E,1),SUMIFS('ON Data'!AM:AM,'ON Data'!$E:$E,1)/'ON Data'!$D$3),1)</f>
        <v>3.8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122203.58000000002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28437.599999999999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59534.909999999996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312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11206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2937.25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13713.25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68">
        <f xml:space="preserve">
IF($A$4&lt;=12,SUMIFS('ON Data'!AM:AM,'ON Data'!$D:$D,$A$4,'ON Data'!$E:$E,2),SUMIFS('ON Data'!AM:AM,'ON Data'!$E:$E,2))</f>
        <v>6062.5999999999995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883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808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75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2795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2107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335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333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20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180</v>
      </c>
      <c r="C14" s="414">
        <f xml:space="preserve">
IF($A$4&lt;=12,SUMIFS('ON Data'!G:G,'ON Data'!$D:$D,$A$4,'ON Data'!$E:$E,5),SUMIFS('ON Data'!G:G,'ON Data'!$E:$E,5))</f>
        <v>180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0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0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0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68">
        <f xml:space="preserve">
IF($A$4&lt;=12,SUMIFS('ON Data'!AM:AM,'ON Data'!$D:$D,$A$4,'ON Data'!$E:$E,7),SUMIFS('ON Data'!AM:AM,'ON Data'!$E:$E,7))</f>
        <v>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1438146</v>
      </c>
      <c r="C18" s="411">
        <f t="shared" ref="C18" si="0" xml:space="preserve">
C19-C16-C17</f>
        <v>0</v>
      </c>
      <c r="D18" s="412">
        <f t="shared" ref="D18:AG18" si="1" xml:space="preserve">
D19-D16-D17</f>
        <v>772432</v>
      </c>
      <c r="E18" s="412">
        <f t="shared" si="1"/>
        <v>0</v>
      </c>
      <c r="F18" s="412">
        <f t="shared" si="1"/>
        <v>480619</v>
      </c>
      <c r="G18" s="412">
        <f t="shared" si="1"/>
        <v>0</v>
      </c>
      <c r="H18" s="412">
        <f t="shared" si="1"/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1750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52181</v>
      </c>
      <c r="Y18" s="412">
        <f t="shared" si="1"/>
        <v>0</v>
      </c>
      <c r="Z18" s="412">
        <f t="shared" si="1"/>
        <v>12182</v>
      </c>
      <c r="AA18" s="412">
        <f t="shared" si="1"/>
        <v>0</v>
      </c>
      <c r="AB18" s="412">
        <f t="shared" si="1"/>
        <v>0</v>
      </c>
      <c r="AC18" s="412">
        <f t="shared" si="1"/>
        <v>88916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68">
        <f t="shared" si="1"/>
        <v>30066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1438146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772432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480619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1750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52181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12182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88916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71">
        <f xml:space="preserve">
IF($A$4&lt;=12,SUMIFS('ON Data'!AM:AM,'ON Data'!$D:$D,$A$4,'ON Data'!$E:$E,9),SUMIFS('ON Data'!AM:AM,'ON Data'!$E:$E,9))</f>
        <v>30066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29266748</v>
      </c>
      <c r="C20" s="423">
        <f xml:space="preserve">
IF($A$4&lt;=12,SUMIFS('ON Data'!G:G,'ON Data'!$D:$D,$A$4,'ON Data'!$E:$E,6),SUMIFS('ON Data'!G:G,'ON Data'!$E:$E,6))</f>
        <v>36000</v>
      </c>
      <c r="D20" s="424">
        <f xml:space="preserve">
IF($A$4&lt;=12,SUMIFS('ON Data'!H:H,'ON Data'!$D:$D,$A$4,'ON Data'!$E:$E,6),SUMIFS('ON Data'!H:H,'ON Data'!$E:$E,6))</f>
        <v>13596344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11340016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1750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-2997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1465996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389101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1623476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72">
        <f xml:space="preserve">
IF($A$4&lt;=12,SUMIFS('ON Data'!AM:AM,'ON Data'!$D:$D,$A$4,'ON Data'!$E:$E,6),SUMIFS('ON Data'!AM:AM,'ON Data'!$E:$E,6))</f>
        <v>817062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29266748</v>
      </c>
      <c r="C23" s="414">
        <f t="shared" ref="C23:AG23" si="3" xml:space="preserve">
IF(C21="","",C20-C21)</f>
        <v>36000</v>
      </c>
      <c r="D23" s="415">
        <f t="shared" si="3"/>
        <v>13596344</v>
      </c>
      <c r="E23" s="415">
        <f t="shared" si="3"/>
        <v>0</v>
      </c>
      <c r="F23" s="415">
        <f t="shared" si="3"/>
        <v>11340016</v>
      </c>
      <c r="G23" s="415">
        <f t="shared" si="3"/>
        <v>0</v>
      </c>
      <c r="H23" s="415">
        <f t="shared" si="3"/>
        <v>0</v>
      </c>
      <c r="I23" s="415">
        <f t="shared" si="3"/>
        <v>0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0</v>
      </c>
      <c r="P23" s="415">
        <f t="shared" si="3"/>
        <v>0</v>
      </c>
      <c r="Q23" s="415">
        <f t="shared" si="3"/>
        <v>1750</v>
      </c>
      <c r="R23" s="415">
        <f t="shared" si="3"/>
        <v>0</v>
      </c>
      <c r="S23" s="415">
        <f t="shared" si="3"/>
        <v>0</v>
      </c>
      <c r="T23" s="415">
        <f t="shared" si="3"/>
        <v>0</v>
      </c>
      <c r="U23" s="415">
        <f t="shared" si="3"/>
        <v>-2997</v>
      </c>
      <c r="V23" s="415">
        <f t="shared" si="3"/>
        <v>0</v>
      </c>
      <c r="W23" s="415">
        <f t="shared" si="3"/>
        <v>0</v>
      </c>
      <c r="X23" s="415">
        <f t="shared" si="3"/>
        <v>1465996</v>
      </c>
      <c r="Y23" s="415">
        <f t="shared" si="3"/>
        <v>0</v>
      </c>
      <c r="Z23" s="415">
        <f t="shared" si="3"/>
        <v>389101</v>
      </c>
      <c r="AA23" s="415">
        <f t="shared" si="3"/>
        <v>0</v>
      </c>
      <c r="AB23" s="415">
        <f t="shared" si="3"/>
        <v>0</v>
      </c>
      <c r="AC23" s="415">
        <f t="shared" si="3"/>
        <v>1623476</v>
      </c>
      <c r="AD23" s="415">
        <f t="shared" si="3"/>
        <v>0</v>
      </c>
      <c r="AE23" s="415">
        <f t="shared" si="3"/>
        <v>0</v>
      </c>
      <c r="AF23" s="415">
        <f t="shared" si="3"/>
        <v>0</v>
      </c>
      <c r="AG23" s="769">
        <f t="shared" si="3"/>
        <v>817062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126388</v>
      </c>
      <c r="C25" s="780">
        <f xml:space="preserve">
IF($A$4&lt;=12,SUMIFS('ON Data'!H:H,'ON Data'!$D:$D,$A$4,'ON Data'!$E:$E,10),SUMIFS('ON Data'!H:H,'ON Data'!$E:$E,10))</f>
        <v>45050</v>
      </c>
      <c r="D25" s="755"/>
      <c r="E25" s="756"/>
      <c r="F25" s="756">
        <f xml:space="preserve">
IF($A$4&lt;=12,SUMIFS('ON Data'!K:K,'ON Data'!$D:$D,$A$4,'ON Data'!$E:$E,10),SUMIFS('ON Data'!K:K,'ON Data'!$E:$E,10))</f>
        <v>81338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124890</v>
      </c>
      <c r="C26" s="780">
        <f xml:space="preserve">
IF($A$4&lt;=12,SUMIFS('ON Data'!H:H,'ON Data'!$D:$D,$A$4,'ON Data'!$E:$E,11),SUMIFS('ON Data'!H:H,'ON Data'!$E:$E,11))</f>
        <v>57390</v>
      </c>
      <c r="D26" s="755"/>
      <c r="E26" s="756"/>
      <c r="F26" s="757">
        <f xml:space="preserve">
IF($A$4&lt;=12,SUMIFS('ON Data'!K:K,'ON Data'!$D:$D,$A$4,'ON Data'!$E:$E,11),SUMIFS('ON Data'!K:K,'ON Data'!$E:$E,11))</f>
        <v>67500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1.0119945552085836</v>
      </c>
      <c r="C27" s="781">
        <f xml:space="preserve">
IF(C26=0,0,C25/C26)</f>
        <v>0.78497996166579542</v>
      </c>
      <c r="D27" s="758"/>
      <c r="E27" s="759"/>
      <c r="F27" s="759">
        <f xml:space="preserve">
IF(F26=0,0,F25/F26)</f>
        <v>1.2050074074074073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-1498</v>
      </c>
      <c r="C28" s="782">
        <f xml:space="preserve">
C26-C25</f>
        <v>12340</v>
      </c>
      <c r="D28" s="760"/>
      <c r="E28" s="761"/>
      <c r="F28" s="761">
        <f xml:space="preserve">
F26-F25</f>
        <v>-13838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93814.807669402595</v>
      </c>
      <c r="D4" s="287">
        <f ca="1">IF(ISERROR(VLOOKUP("Náklady celkem",INDIRECT("HI!$A:$G"),5,0)),0,VLOOKUP("Náklady celkem",INDIRECT("HI!$A:$G"),5,0))</f>
        <v>97853.246840000065</v>
      </c>
      <c r="E4" s="288">
        <f ca="1">IF(C4=0,0,D4/C4)</f>
        <v>1.0430469269289415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2686.5902422672066</v>
      </c>
      <c r="D7" s="295">
        <f>IF(ISERROR(HI!E5),"",HI!E5)</f>
        <v>2644.3075400000002</v>
      </c>
      <c r="E7" s="292">
        <f t="shared" ref="E7:E15" si="0">IF(C7=0,0,D7/C7)</f>
        <v>0.98426157379641044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0.99586234672396645</v>
      </c>
      <c r="E8" s="292">
        <f t="shared" si="0"/>
        <v>1.1065137185821849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0.24673254701944533</v>
      </c>
      <c r="E9" s="292">
        <f>IF(C9=0,0,D9/C9)</f>
        <v>0.82244182339815108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0.68779123360834726</v>
      </c>
      <c r="E11" s="292">
        <f t="shared" si="0"/>
        <v>1.1463187226805789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0.98752807060688397</v>
      </c>
      <c r="E12" s="292">
        <f t="shared" si="0"/>
        <v>1.2344100882586049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39655.861098618843</v>
      </c>
      <c r="D15" s="295">
        <f>IF(ISERROR(HI!E6),"",HI!E6)</f>
        <v>43290.090040000003</v>
      </c>
      <c r="E15" s="292">
        <f t="shared" si="0"/>
        <v>1.0916441817350357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39147.693504399962</v>
      </c>
      <c r="D16" s="291">
        <f ca="1">IF(ISERROR(VLOOKUP("Osobní náklady (Kč) *",INDIRECT("HI!$A:$G"),5,0)),0,VLOOKUP("Osobní náklady (Kč) *",INDIRECT("HI!$A:$G"),5,0))</f>
        <v>39314.406170000009</v>
      </c>
      <c r="E16" s="292">
        <f ca="1">IF(C16=0,0,D16/C16)</f>
        <v>1.0042585565246982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95329.843000000008</v>
      </c>
      <c r="D18" s="311">
        <f ca="1">IF(ISERROR(VLOOKUP("Výnosy celkem",INDIRECT("HI!$A:$G"),5,0)),0,VLOOKUP("Výnosy celkem",INDIRECT("HI!$A:$G"),5,0))</f>
        <v>95963.230999999985</v>
      </c>
      <c r="E18" s="312">
        <f t="shared" ref="E18:E28" ca="1" si="1">IF(C18=0,0,D18/C18)</f>
        <v>1.0066441733256601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5499.0129999999999</v>
      </c>
      <c r="D19" s="291">
        <f ca="1">IF(ISERROR(VLOOKUP("Ambulance *",INDIRECT("HI!$A:$G"),5,0)),0,VLOOKUP("Ambulance *",INDIRECT("HI!$A:$G"),5,0))</f>
        <v>5370.0410000000002</v>
      </c>
      <c r="E19" s="292">
        <f t="shared" ca="1" si="1"/>
        <v>0.97654633658803869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0.97654633658803858</v>
      </c>
      <c r="E20" s="292">
        <f t="shared" si="1"/>
        <v>0.97654633658803858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1.006873194880743</v>
      </c>
      <c r="E21" s="292">
        <f t="shared" si="1"/>
        <v>1.1845566998596977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89830.83</v>
      </c>
      <c r="D22" s="291">
        <f ca="1">IF(ISERROR(VLOOKUP("Hospitalizace *",INDIRECT("HI!$A:$G"),5,0)),0,VLOOKUP("Hospitalizace *",INDIRECT("HI!$A:$G"),5,0))</f>
        <v>90593.189999999988</v>
      </c>
      <c r="E22" s="292">
        <f ca="1">IF(C22=0,0,D22/C22)</f>
        <v>1.0084866186809138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1.0084866186809138</v>
      </c>
      <c r="E23" s="292">
        <f t="shared" si="1"/>
        <v>1.0084866186809138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1.0084866186809138</v>
      </c>
      <c r="E24" s="292">
        <f t="shared" si="1"/>
        <v>1.0084866186809138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1.0014771048744462</v>
      </c>
      <c r="E26" s="292">
        <f t="shared" si="1"/>
        <v>1.0541864261836276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0.88581020816855427</v>
      </c>
      <c r="E27" s="292">
        <f t="shared" si="1"/>
        <v>0.88581020816855427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1.0833758339204802</v>
      </c>
      <c r="E28" s="292">
        <f t="shared" si="1"/>
        <v>1.1403956146531371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92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6886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10</v>
      </c>
      <c r="F3" s="380">
        <f>SUMIF($E5:$E1048576,"&lt;10",F5:F1048576)</f>
        <v>30831800.080000006</v>
      </c>
      <c r="G3" s="380">
        <f t="shared" ref="G3:AN3" si="0">SUMIF($E5:$E1048576,"&lt;10",G5:G1048576)</f>
        <v>36180</v>
      </c>
      <c r="H3" s="380">
        <f t="shared" si="0"/>
        <v>14400310.499999996</v>
      </c>
      <c r="I3" s="380">
        <f t="shared" si="0"/>
        <v>0</v>
      </c>
      <c r="J3" s="380">
        <f t="shared" si="0"/>
        <v>0</v>
      </c>
      <c r="K3" s="380">
        <f t="shared" si="0"/>
        <v>11881005.91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3500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-2683</v>
      </c>
      <c r="AA3" s="380">
        <f t="shared" si="0"/>
        <v>0</v>
      </c>
      <c r="AB3" s="380">
        <f t="shared" si="0"/>
        <v>0</v>
      </c>
      <c r="AC3" s="380">
        <f t="shared" si="0"/>
        <v>1529792</v>
      </c>
      <c r="AD3" s="380">
        <f t="shared" si="0"/>
        <v>0</v>
      </c>
      <c r="AE3" s="380">
        <f t="shared" si="0"/>
        <v>404240.25</v>
      </c>
      <c r="AF3" s="380">
        <f t="shared" si="0"/>
        <v>0</v>
      </c>
      <c r="AG3" s="380">
        <f t="shared" si="0"/>
        <v>0</v>
      </c>
      <c r="AH3" s="380">
        <f t="shared" si="0"/>
        <v>1726225.25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853229.2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11</v>
      </c>
      <c r="D5" s="379">
        <v>1</v>
      </c>
      <c r="E5" s="379">
        <v>1</v>
      </c>
      <c r="F5" s="379">
        <v>82.1</v>
      </c>
      <c r="G5" s="379">
        <v>0</v>
      </c>
      <c r="H5" s="379">
        <v>19.55</v>
      </c>
      <c r="I5" s="379">
        <v>0</v>
      </c>
      <c r="J5" s="379">
        <v>0</v>
      </c>
      <c r="K5" s="379">
        <v>41.5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0.2</v>
      </c>
      <c r="AA5" s="379">
        <v>0</v>
      </c>
      <c r="AB5" s="379">
        <v>0</v>
      </c>
      <c r="AC5" s="379">
        <v>5</v>
      </c>
      <c r="AD5" s="379">
        <v>0</v>
      </c>
      <c r="AE5" s="379">
        <v>2</v>
      </c>
      <c r="AF5" s="379">
        <v>0</v>
      </c>
      <c r="AG5" s="379">
        <v>0</v>
      </c>
      <c r="AH5" s="379">
        <v>10</v>
      </c>
      <c r="AI5" s="379">
        <v>0</v>
      </c>
      <c r="AJ5" s="379">
        <v>0</v>
      </c>
      <c r="AK5" s="379">
        <v>0</v>
      </c>
      <c r="AL5" s="379">
        <v>0</v>
      </c>
      <c r="AM5" s="379">
        <v>3.85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11</v>
      </c>
      <c r="D6" s="379">
        <v>1</v>
      </c>
      <c r="E6" s="379">
        <v>2</v>
      </c>
      <c r="F6" s="379">
        <v>13347.5</v>
      </c>
      <c r="G6" s="379">
        <v>0</v>
      </c>
      <c r="H6" s="379">
        <v>3278.8</v>
      </c>
      <c r="I6" s="379">
        <v>0</v>
      </c>
      <c r="J6" s="379">
        <v>0</v>
      </c>
      <c r="K6" s="379">
        <v>6666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36.799999999999997</v>
      </c>
      <c r="AA6" s="379">
        <v>0</v>
      </c>
      <c r="AB6" s="379">
        <v>0</v>
      </c>
      <c r="AC6" s="379">
        <v>791</v>
      </c>
      <c r="AD6" s="379">
        <v>0</v>
      </c>
      <c r="AE6" s="379">
        <v>341</v>
      </c>
      <c r="AF6" s="379">
        <v>0</v>
      </c>
      <c r="AG6" s="379">
        <v>0</v>
      </c>
      <c r="AH6" s="379">
        <v>1539.5</v>
      </c>
      <c r="AI6" s="379">
        <v>0</v>
      </c>
      <c r="AJ6" s="379">
        <v>0</v>
      </c>
      <c r="AK6" s="379">
        <v>0</v>
      </c>
      <c r="AL6" s="379">
        <v>0</v>
      </c>
      <c r="AM6" s="379">
        <v>694.4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11</v>
      </c>
      <c r="D7" s="379">
        <v>1</v>
      </c>
      <c r="E7" s="379">
        <v>3</v>
      </c>
      <c r="F7" s="379">
        <v>77</v>
      </c>
      <c r="G7" s="379">
        <v>0</v>
      </c>
      <c r="H7" s="379">
        <v>77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11</v>
      </c>
      <c r="D8" s="379">
        <v>1</v>
      </c>
      <c r="E8" s="379">
        <v>4</v>
      </c>
      <c r="F8" s="379">
        <v>350</v>
      </c>
      <c r="G8" s="379">
        <v>0</v>
      </c>
      <c r="H8" s="379">
        <v>245</v>
      </c>
      <c r="I8" s="379">
        <v>0</v>
      </c>
      <c r="J8" s="379">
        <v>0</v>
      </c>
      <c r="K8" s="379">
        <v>45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40</v>
      </c>
      <c r="AD8" s="379">
        <v>0</v>
      </c>
      <c r="AE8" s="379">
        <v>0</v>
      </c>
      <c r="AF8" s="379">
        <v>0</v>
      </c>
      <c r="AG8" s="379">
        <v>0</v>
      </c>
      <c r="AH8" s="379">
        <v>20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11</v>
      </c>
      <c r="D9" s="379">
        <v>1</v>
      </c>
      <c r="E9" s="379">
        <v>5</v>
      </c>
      <c r="F9" s="379">
        <v>18</v>
      </c>
      <c r="G9" s="379">
        <v>18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11</v>
      </c>
      <c r="D10" s="379">
        <v>1</v>
      </c>
      <c r="E10" s="379">
        <v>6</v>
      </c>
      <c r="F10" s="379">
        <v>2742031</v>
      </c>
      <c r="G10" s="379">
        <v>3600</v>
      </c>
      <c r="H10" s="379">
        <v>1348989</v>
      </c>
      <c r="I10" s="379">
        <v>0</v>
      </c>
      <c r="J10" s="379">
        <v>0</v>
      </c>
      <c r="K10" s="379">
        <v>1018837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4372</v>
      </c>
      <c r="AA10" s="379">
        <v>0</v>
      </c>
      <c r="AB10" s="379">
        <v>0</v>
      </c>
      <c r="AC10" s="379">
        <v>103371</v>
      </c>
      <c r="AD10" s="379">
        <v>0</v>
      </c>
      <c r="AE10" s="379">
        <v>38633</v>
      </c>
      <c r="AF10" s="379">
        <v>0</v>
      </c>
      <c r="AG10" s="379">
        <v>0</v>
      </c>
      <c r="AH10" s="379">
        <v>148330</v>
      </c>
      <c r="AI10" s="379">
        <v>0</v>
      </c>
      <c r="AJ10" s="379">
        <v>0</v>
      </c>
      <c r="AK10" s="379">
        <v>0</v>
      </c>
      <c r="AL10" s="379">
        <v>0</v>
      </c>
      <c r="AM10" s="379">
        <v>75899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11</v>
      </c>
      <c r="D11" s="379">
        <v>1</v>
      </c>
      <c r="E11" s="379">
        <v>9</v>
      </c>
      <c r="F11" s="379">
        <v>5480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5480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11</v>
      </c>
      <c r="D12" s="379">
        <v>1</v>
      </c>
      <c r="E12" s="379">
        <v>10</v>
      </c>
      <c r="F12" s="379">
        <v>24100</v>
      </c>
      <c r="G12" s="379">
        <v>0</v>
      </c>
      <c r="H12" s="379">
        <v>20700</v>
      </c>
      <c r="I12" s="379">
        <v>0</v>
      </c>
      <c r="J12" s="379">
        <v>0</v>
      </c>
      <c r="K12" s="379">
        <v>3400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11</v>
      </c>
      <c r="D13" s="379">
        <v>1</v>
      </c>
      <c r="E13" s="379">
        <v>11</v>
      </c>
      <c r="F13" s="379">
        <v>12489</v>
      </c>
      <c r="G13" s="379">
        <v>0</v>
      </c>
      <c r="H13" s="379">
        <v>5739</v>
      </c>
      <c r="I13" s="379">
        <v>0</v>
      </c>
      <c r="J13" s="379">
        <v>0</v>
      </c>
      <c r="K13" s="379">
        <v>6750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11</v>
      </c>
      <c r="D14" s="379">
        <v>2</v>
      </c>
      <c r="E14" s="379">
        <v>1</v>
      </c>
      <c r="F14" s="379">
        <v>86.1</v>
      </c>
      <c r="G14" s="379">
        <v>0</v>
      </c>
      <c r="H14" s="379">
        <v>19.55</v>
      </c>
      <c r="I14" s="379">
        <v>0</v>
      </c>
      <c r="J14" s="379">
        <v>0</v>
      </c>
      <c r="K14" s="379">
        <v>43.5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0.2</v>
      </c>
      <c r="AA14" s="379">
        <v>0</v>
      </c>
      <c r="AB14" s="379">
        <v>0</v>
      </c>
      <c r="AC14" s="379">
        <v>7</v>
      </c>
      <c r="AD14" s="379">
        <v>0</v>
      </c>
      <c r="AE14" s="379">
        <v>2</v>
      </c>
      <c r="AF14" s="379">
        <v>0</v>
      </c>
      <c r="AG14" s="379">
        <v>0</v>
      </c>
      <c r="AH14" s="379">
        <v>10</v>
      </c>
      <c r="AI14" s="379">
        <v>0</v>
      </c>
      <c r="AJ14" s="379">
        <v>0</v>
      </c>
      <c r="AK14" s="379">
        <v>0</v>
      </c>
      <c r="AL14" s="379">
        <v>0</v>
      </c>
      <c r="AM14" s="379">
        <v>3.85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11</v>
      </c>
      <c r="D15" s="379">
        <v>2</v>
      </c>
      <c r="E15" s="379">
        <v>2</v>
      </c>
      <c r="F15" s="379">
        <v>11615.73</v>
      </c>
      <c r="G15" s="379">
        <v>0</v>
      </c>
      <c r="H15" s="379">
        <v>2702</v>
      </c>
      <c r="I15" s="379">
        <v>0</v>
      </c>
      <c r="J15" s="379">
        <v>0</v>
      </c>
      <c r="K15" s="379">
        <v>5793.38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32</v>
      </c>
      <c r="AA15" s="379">
        <v>0</v>
      </c>
      <c r="AB15" s="379">
        <v>0</v>
      </c>
      <c r="AC15" s="379">
        <v>939</v>
      </c>
      <c r="AD15" s="379">
        <v>0</v>
      </c>
      <c r="AE15" s="379">
        <v>286.75</v>
      </c>
      <c r="AF15" s="379">
        <v>0</v>
      </c>
      <c r="AG15" s="379">
        <v>0</v>
      </c>
      <c r="AH15" s="379">
        <v>1265</v>
      </c>
      <c r="AI15" s="379">
        <v>0</v>
      </c>
      <c r="AJ15" s="379">
        <v>0</v>
      </c>
      <c r="AK15" s="379">
        <v>0</v>
      </c>
      <c r="AL15" s="379">
        <v>0</v>
      </c>
      <c r="AM15" s="379">
        <v>597.6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11</v>
      </c>
      <c r="D16" s="379">
        <v>2</v>
      </c>
      <c r="E16" s="379">
        <v>3</v>
      </c>
      <c r="F16" s="379">
        <v>102</v>
      </c>
      <c r="G16" s="379">
        <v>0</v>
      </c>
      <c r="H16" s="379">
        <v>92</v>
      </c>
      <c r="I16" s="379">
        <v>0</v>
      </c>
      <c r="J16" s="379">
        <v>0</v>
      </c>
      <c r="K16" s="379">
        <v>10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0</v>
      </c>
      <c r="AI16" s="379">
        <v>0</v>
      </c>
      <c r="AJ16" s="379">
        <v>0</v>
      </c>
      <c r="AK16" s="379">
        <v>0</v>
      </c>
      <c r="AL16" s="379">
        <v>0</v>
      </c>
      <c r="AM16" s="379">
        <v>0</v>
      </c>
      <c r="AN16" s="379">
        <v>0</v>
      </c>
    </row>
    <row r="17" spans="3:40" x14ac:dyDescent="0.3">
      <c r="C17" s="379">
        <v>11</v>
      </c>
      <c r="D17" s="379">
        <v>2</v>
      </c>
      <c r="E17" s="379">
        <v>4</v>
      </c>
      <c r="F17" s="379">
        <v>287</v>
      </c>
      <c r="G17" s="379">
        <v>0</v>
      </c>
      <c r="H17" s="379">
        <v>197</v>
      </c>
      <c r="I17" s="379">
        <v>0</v>
      </c>
      <c r="J17" s="379">
        <v>0</v>
      </c>
      <c r="K17" s="379">
        <v>45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45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11</v>
      </c>
      <c r="D18" s="379">
        <v>2</v>
      </c>
      <c r="E18" s="379">
        <v>5</v>
      </c>
      <c r="F18" s="379">
        <v>18</v>
      </c>
      <c r="G18" s="379">
        <v>18</v>
      </c>
      <c r="H18" s="379">
        <v>0</v>
      </c>
      <c r="I18" s="379">
        <v>0</v>
      </c>
      <c r="J18" s="379">
        <v>0</v>
      </c>
      <c r="K18" s="379">
        <v>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11</v>
      </c>
      <c r="D19" s="379">
        <v>2</v>
      </c>
      <c r="E19" s="379">
        <v>6</v>
      </c>
      <c r="F19" s="379">
        <v>2736592</v>
      </c>
      <c r="G19" s="379">
        <v>3600</v>
      </c>
      <c r="H19" s="379">
        <v>1311106</v>
      </c>
      <c r="I19" s="379">
        <v>0</v>
      </c>
      <c r="J19" s="379">
        <v>0</v>
      </c>
      <c r="K19" s="379">
        <v>1035518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-928</v>
      </c>
      <c r="AA19" s="379">
        <v>0</v>
      </c>
      <c r="AB19" s="379">
        <v>0</v>
      </c>
      <c r="AC19" s="379">
        <v>132113</v>
      </c>
      <c r="AD19" s="379">
        <v>0</v>
      </c>
      <c r="AE19" s="379">
        <v>36704</v>
      </c>
      <c r="AF19" s="379">
        <v>0</v>
      </c>
      <c r="AG19" s="379">
        <v>0</v>
      </c>
      <c r="AH19" s="379">
        <v>142905</v>
      </c>
      <c r="AI19" s="379">
        <v>0</v>
      </c>
      <c r="AJ19" s="379">
        <v>0</v>
      </c>
      <c r="AK19" s="379">
        <v>0</v>
      </c>
      <c r="AL19" s="379">
        <v>0</v>
      </c>
      <c r="AM19" s="379">
        <v>75574</v>
      </c>
      <c r="AN19" s="379">
        <v>0</v>
      </c>
    </row>
    <row r="20" spans="3:40" x14ac:dyDescent="0.3">
      <c r="C20" s="379">
        <v>11</v>
      </c>
      <c r="D20" s="379">
        <v>2</v>
      </c>
      <c r="E20" s="379">
        <v>9</v>
      </c>
      <c r="F20" s="379">
        <v>9843</v>
      </c>
      <c r="G20" s="379">
        <v>0</v>
      </c>
      <c r="H20" s="379">
        <v>4363</v>
      </c>
      <c r="I20" s="379">
        <v>0</v>
      </c>
      <c r="J20" s="379">
        <v>0</v>
      </c>
      <c r="K20" s="379">
        <v>0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5480</v>
      </c>
      <c r="AI20" s="379">
        <v>0</v>
      </c>
      <c r="AJ20" s="379">
        <v>0</v>
      </c>
      <c r="AK20" s="379">
        <v>0</v>
      </c>
      <c r="AL20" s="379">
        <v>0</v>
      </c>
      <c r="AM20" s="379">
        <v>0</v>
      </c>
      <c r="AN20" s="379">
        <v>0</v>
      </c>
    </row>
    <row r="21" spans="3:40" x14ac:dyDescent="0.3">
      <c r="C21" s="379">
        <v>11</v>
      </c>
      <c r="D21" s="379">
        <v>2</v>
      </c>
      <c r="E21" s="379">
        <v>10</v>
      </c>
      <c r="F21" s="379">
        <v>57385</v>
      </c>
      <c r="G21" s="379">
        <v>0</v>
      </c>
      <c r="H21" s="379">
        <v>24000</v>
      </c>
      <c r="I21" s="379">
        <v>0</v>
      </c>
      <c r="J21" s="379">
        <v>0</v>
      </c>
      <c r="K21" s="379">
        <v>33385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11</v>
      </c>
      <c r="D22" s="379">
        <v>2</v>
      </c>
      <c r="E22" s="379">
        <v>11</v>
      </c>
      <c r="F22" s="379">
        <v>12489</v>
      </c>
      <c r="G22" s="379">
        <v>0</v>
      </c>
      <c r="H22" s="379">
        <v>5739</v>
      </c>
      <c r="I22" s="379">
        <v>0</v>
      </c>
      <c r="J22" s="379">
        <v>0</v>
      </c>
      <c r="K22" s="379">
        <v>6750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11</v>
      </c>
      <c r="D23" s="379">
        <v>3</v>
      </c>
      <c r="E23" s="379">
        <v>1</v>
      </c>
      <c r="F23" s="379">
        <v>87</v>
      </c>
      <c r="G23" s="379">
        <v>0</v>
      </c>
      <c r="H23" s="379">
        <v>18.55</v>
      </c>
      <c r="I23" s="379">
        <v>0</v>
      </c>
      <c r="J23" s="379">
        <v>0</v>
      </c>
      <c r="K23" s="379">
        <v>44.5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0.2</v>
      </c>
      <c r="AA23" s="379">
        <v>0</v>
      </c>
      <c r="AB23" s="379">
        <v>0</v>
      </c>
      <c r="AC23" s="379">
        <v>8</v>
      </c>
      <c r="AD23" s="379">
        <v>0</v>
      </c>
      <c r="AE23" s="379">
        <v>2</v>
      </c>
      <c r="AF23" s="379">
        <v>0</v>
      </c>
      <c r="AG23" s="379">
        <v>0</v>
      </c>
      <c r="AH23" s="379">
        <v>10</v>
      </c>
      <c r="AI23" s="379">
        <v>0</v>
      </c>
      <c r="AJ23" s="379">
        <v>0</v>
      </c>
      <c r="AK23" s="379">
        <v>0</v>
      </c>
      <c r="AL23" s="379">
        <v>0</v>
      </c>
      <c r="AM23" s="379">
        <v>3.75</v>
      </c>
      <c r="AN23" s="379">
        <v>0</v>
      </c>
    </row>
    <row r="24" spans="3:40" x14ac:dyDescent="0.3">
      <c r="C24" s="379">
        <v>11</v>
      </c>
      <c r="D24" s="379">
        <v>3</v>
      </c>
      <c r="E24" s="379">
        <v>2</v>
      </c>
      <c r="F24" s="379">
        <v>12807.18</v>
      </c>
      <c r="G24" s="379">
        <v>0</v>
      </c>
      <c r="H24" s="379">
        <v>2858</v>
      </c>
      <c r="I24" s="379">
        <v>0</v>
      </c>
      <c r="J24" s="379">
        <v>0</v>
      </c>
      <c r="K24" s="379">
        <v>6186.88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28.8</v>
      </c>
      <c r="AA24" s="379">
        <v>0</v>
      </c>
      <c r="AB24" s="379">
        <v>0</v>
      </c>
      <c r="AC24" s="379">
        <v>1255.5</v>
      </c>
      <c r="AD24" s="379">
        <v>0</v>
      </c>
      <c r="AE24" s="379">
        <v>310</v>
      </c>
      <c r="AF24" s="379">
        <v>0</v>
      </c>
      <c r="AG24" s="379">
        <v>0</v>
      </c>
      <c r="AH24" s="379">
        <v>1568</v>
      </c>
      <c r="AI24" s="379">
        <v>0</v>
      </c>
      <c r="AJ24" s="379">
        <v>0</v>
      </c>
      <c r="AK24" s="379">
        <v>0</v>
      </c>
      <c r="AL24" s="379">
        <v>0</v>
      </c>
      <c r="AM24" s="379">
        <v>600</v>
      </c>
      <c r="AN24" s="379">
        <v>0</v>
      </c>
    </row>
    <row r="25" spans="3:40" x14ac:dyDescent="0.3">
      <c r="C25" s="379">
        <v>11</v>
      </c>
      <c r="D25" s="379">
        <v>3</v>
      </c>
      <c r="E25" s="379">
        <v>3</v>
      </c>
      <c r="F25" s="379">
        <v>122</v>
      </c>
      <c r="G25" s="379">
        <v>0</v>
      </c>
      <c r="H25" s="379">
        <v>87</v>
      </c>
      <c r="I25" s="379">
        <v>0</v>
      </c>
      <c r="J25" s="379">
        <v>0</v>
      </c>
      <c r="K25" s="379">
        <v>35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</row>
    <row r="26" spans="3:40" x14ac:dyDescent="0.3">
      <c r="C26" s="379">
        <v>11</v>
      </c>
      <c r="D26" s="379">
        <v>3</v>
      </c>
      <c r="E26" s="379">
        <v>4</v>
      </c>
      <c r="F26" s="379">
        <v>299</v>
      </c>
      <c r="G26" s="379">
        <v>0</v>
      </c>
      <c r="H26" s="379">
        <v>234</v>
      </c>
      <c r="I26" s="379">
        <v>0</v>
      </c>
      <c r="J26" s="379">
        <v>0</v>
      </c>
      <c r="K26" s="379">
        <v>30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35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11</v>
      </c>
      <c r="D27" s="379">
        <v>3</v>
      </c>
      <c r="E27" s="379">
        <v>5</v>
      </c>
      <c r="F27" s="379">
        <v>18</v>
      </c>
      <c r="G27" s="379">
        <v>18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11</v>
      </c>
      <c r="D28" s="379">
        <v>3</v>
      </c>
      <c r="E28" s="379">
        <v>6</v>
      </c>
      <c r="F28" s="379">
        <v>3124104</v>
      </c>
      <c r="G28" s="379">
        <v>3600</v>
      </c>
      <c r="H28" s="379">
        <v>1589686</v>
      </c>
      <c r="I28" s="379">
        <v>0</v>
      </c>
      <c r="J28" s="379">
        <v>0</v>
      </c>
      <c r="K28" s="379">
        <v>1111401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-955</v>
      </c>
      <c r="AA28" s="379">
        <v>0</v>
      </c>
      <c r="AB28" s="379">
        <v>0</v>
      </c>
      <c r="AC28" s="379">
        <v>145117</v>
      </c>
      <c r="AD28" s="379">
        <v>0</v>
      </c>
      <c r="AE28" s="379">
        <v>37632</v>
      </c>
      <c r="AF28" s="379">
        <v>0</v>
      </c>
      <c r="AG28" s="379">
        <v>0</v>
      </c>
      <c r="AH28" s="379">
        <v>163282</v>
      </c>
      <c r="AI28" s="379">
        <v>0</v>
      </c>
      <c r="AJ28" s="379">
        <v>0</v>
      </c>
      <c r="AK28" s="379">
        <v>0</v>
      </c>
      <c r="AL28" s="379">
        <v>0</v>
      </c>
      <c r="AM28" s="379">
        <v>74341</v>
      </c>
      <c r="AN28" s="379">
        <v>0</v>
      </c>
    </row>
    <row r="29" spans="3:40" x14ac:dyDescent="0.3">
      <c r="C29" s="379">
        <v>11</v>
      </c>
      <c r="D29" s="379">
        <v>3</v>
      </c>
      <c r="E29" s="379">
        <v>9</v>
      </c>
      <c r="F29" s="379">
        <v>46500</v>
      </c>
      <c r="G29" s="379">
        <v>0</v>
      </c>
      <c r="H29" s="379">
        <v>43500</v>
      </c>
      <c r="I29" s="379">
        <v>0</v>
      </c>
      <c r="J29" s="379">
        <v>0</v>
      </c>
      <c r="K29" s="379">
        <v>3000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</row>
    <row r="30" spans="3:40" x14ac:dyDescent="0.3">
      <c r="C30" s="379">
        <v>11</v>
      </c>
      <c r="D30" s="379">
        <v>3</v>
      </c>
      <c r="E30" s="379">
        <v>10</v>
      </c>
      <c r="F30" s="379">
        <v>11353</v>
      </c>
      <c r="G30" s="379">
        <v>0</v>
      </c>
      <c r="H30" s="379">
        <v>0</v>
      </c>
      <c r="I30" s="379">
        <v>0</v>
      </c>
      <c r="J30" s="379">
        <v>0</v>
      </c>
      <c r="K30" s="379">
        <v>11353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</row>
    <row r="31" spans="3:40" x14ac:dyDescent="0.3">
      <c r="C31" s="379">
        <v>11</v>
      </c>
      <c r="D31" s="379">
        <v>3</v>
      </c>
      <c r="E31" s="379">
        <v>11</v>
      </c>
      <c r="F31" s="379">
        <v>12489</v>
      </c>
      <c r="G31" s="379">
        <v>0</v>
      </c>
      <c r="H31" s="379">
        <v>5739</v>
      </c>
      <c r="I31" s="379">
        <v>0</v>
      </c>
      <c r="J31" s="379">
        <v>0</v>
      </c>
      <c r="K31" s="379">
        <v>6750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11</v>
      </c>
      <c r="D32" s="379">
        <v>4</v>
      </c>
      <c r="E32" s="379">
        <v>1</v>
      </c>
      <c r="F32" s="379">
        <v>83.1</v>
      </c>
      <c r="G32" s="379">
        <v>0</v>
      </c>
      <c r="H32" s="379">
        <v>16.55</v>
      </c>
      <c r="I32" s="379">
        <v>0</v>
      </c>
      <c r="J32" s="379">
        <v>0</v>
      </c>
      <c r="K32" s="379">
        <v>42.5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0.2</v>
      </c>
      <c r="AA32" s="379">
        <v>0</v>
      </c>
      <c r="AB32" s="379">
        <v>0</v>
      </c>
      <c r="AC32" s="379">
        <v>8</v>
      </c>
      <c r="AD32" s="379">
        <v>0</v>
      </c>
      <c r="AE32" s="379">
        <v>2</v>
      </c>
      <c r="AF32" s="379">
        <v>0</v>
      </c>
      <c r="AG32" s="379">
        <v>0</v>
      </c>
      <c r="AH32" s="379">
        <v>10</v>
      </c>
      <c r="AI32" s="379">
        <v>0</v>
      </c>
      <c r="AJ32" s="379">
        <v>0</v>
      </c>
      <c r="AK32" s="379">
        <v>0</v>
      </c>
      <c r="AL32" s="379">
        <v>0</v>
      </c>
      <c r="AM32" s="379">
        <v>3.85</v>
      </c>
      <c r="AN32" s="379">
        <v>0</v>
      </c>
    </row>
    <row r="33" spans="3:40" x14ac:dyDescent="0.3">
      <c r="C33" s="379">
        <v>11</v>
      </c>
      <c r="D33" s="379">
        <v>4</v>
      </c>
      <c r="E33" s="379">
        <v>2</v>
      </c>
      <c r="F33" s="379">
        <v>13289.75</v>
      </c>
      <c r="G33" s="379">
        <v>0</v>
      </c>
      <c r="H33" s="379">
        <v>2828</v>
      </c>
      <c r="I33" s="379">
        <v>0</v>
      </c>
      <c r="J33" s="379">
        <v>0</v>
      </c>
      <c r="K33" s="379">
        <v>6569.5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30.4</v>
      </c>
      <c r="AA33" s="379">
        <v>0</v>
      </c>
      <c r="AB33" s="379">
        <v>0</v>
      </c>
      <c r="AC33" s="379">
        <v>1286</v>
      </c>
      <c r="AD33" s="379">
        <v>0</v>
      </c>
      <c r="AE33" s="379">
        <v>341</v>
      </c>
      <c r="AF33" s="379">
        <v>0</v>
      </c>
      <c r="AG33" s="379">
        <v>0</v>
      </c>
      <c r="AH33" s="379">
        <v>1585.25</v>
      </c>
      <c r="AI33" s="379">
        <v>0</v>
      </c>
      <c r="AJ33" s="379">
        <v>0</v>
      </c>
      <c r="AK33" s="379">
        <v>0</v>
      </c>
      <c r="AL33" s="379">
        <v>0</v>
      </c>
      <c r="AM33" s="379">
        <v>649.6</v>
      </c>
      <c r="AN33" s="379">
        <v>0</v>
      </c>
    </row>
    <row r="34" spans="3:40" x14ac:dyDescent="0.3">
      <c r="C34" s="379">
        <v>11</v>
      </c>
      <c r="D34" s="379">
        <v>4</v>
      </c>
      <c r="E34" s="379">
        <v>3</v>
      </c>
      <c r="F34" s="379">
        <v>112</v>
      </c>
      <c r="G34" s="379">
        <v>0</v>
      </c>
      <c r="H34" s="379">
        <v>112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</row>
    <row r="35" spans="3:40" x14ac:dyDescent="0.3">
      <c r="C35" s="379">
        <v>11</v>
      </c>
      <c r="D35" s="379">
        <v>4</v>
      </c>
      <c r="E35" s="379">
        <v>4</v>
      </c>
      <c r="F35" s="379">
        <v>222</v>
      </c>
      <c r="G35" s="379">
        <v>0</v>
      </c>
      <c r="H35" s="379">
        <v>167</v>
      </c>
      <c r="I35" s="379">
        <v>0</v>
      </c>
      <c r="J35" s="379">
        <v>0</v>
      </c>
      <c r="K35" s="379">
        <v>10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45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</row>
    <row r="36" spans="3:40" x14ac:dyDescent="0.3">
      <c r="C36" s="379">
        <v>11</v>
      </c>
      <c r="D36" s="379">
        <v>4</v>
      </c>
      <c r="E36" s="379">
        <v>5</v>
      </c>
      <c r="F36" s="379">
        <v>18</v>
      </c>
      <c r="G36" s="379">
        <v>18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11</v>
      </c>
      <c r="D37" s="379">
        <v>4</v>
      </c>
      <c r="E37" s="379">
        <v>6</v>
      </c>
      <c r="F37" s="379">
        <v>2702688</v>
      </c>
      <c r="G37" s="379">
        <v>3600</v>
      </c>
      <c r="H37" s="379">
        <v>1181761</v>
      </c>
      <c r="I37" s="379">
        <v>0</v>
      </c>
      <c r="J37" s="379">
        <v>0</v>
      </c>
      <c r="K37" s="379">
        <v>1091113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1750</v>
      </c>
      <c r="W37" s="379">
        <v>0</v>
      </c>
      <c r="X37" s="379">
        <v>0</v>
      </c>
      <c r="Y37" s="379">
        <v>0</v>
      </c>
      <c r="Z37" s="379">
        <v>-909</v>
      </c>
      <c r="AA37" s="379">
        <v>0</v>
      </c>
      <c r="AB37" s="379">
        <v>0</v>
      </c>
      <c r="AC37" s="379">
        <v>149510</v>
      </c>
      <c r="AD37" s="379">
        <v>0</v>
      </c>
      <c r="AE37" s="379">
        <v>37088</v>
      </c>
      <c r="AF37" s="379">
        <v>0</v>
      </c>
      <c r="AG37" s="379">
        <v>0</v>
      </c>
      <c r="AH37" s="379">
        <v>162590</v>
      </c>
      <c r="AI37" s="379">
        <v>0</v>
      </c>
      <c r="AJ37" s="379">
        <v>0</v>
      </c>
      <c r="AK37" s="379">
        <v>0</v>
      </c>
      <c r="AL37" s="379">
        <v>0</v>
      </c>
      <c r="AM37" s="379">
        <v>76185</v>
      </c>
      <c r="AN37" s="379">
        <v>0</v>
      </c>
    </row>
    <row r="38" spans="3:40" x14ac:dyDescent="0.3">
      <c r="C38" s="379">
        <v>11</v>
      </c>
      <c r="D38" s="379">
        <v>4</v>
      </c>
      <c r="E38" s="379">
        <v>9</v>
      </c>
      <c r="F38" s="379">
        <v>3733</v>
      </c>
      <c r="G38" s="379">
        <v>0</v>
      </c>
      <c r="H38" s="379">
        <v>1983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1750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11</v>
      </c>
      <c r="D39" s="379">
        <v>4</v>
      </c>
      <c r="E39" s="379">
        <v>10</v>
      </c>
      <c r="F39" s="379">
        <v>14550</v>
      </c>
      <c r="G39" s="379">
        <v>0</v>
      </c>
      <c r="H39" s="379">
        <v>0</v>
      </c>
      <c r="I39" s="379">
        <v>0</v>
      </c>
      <c r="J39" s="379">
        <v>0</v>
      </c>
      <c r="K39" s="379">
        <v>14550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11</v>
      </c>
      <c r="D40" s="379">
        <v>4</v>
      </c>
      <c r="E40" s="379">
        <v>11</v>
      </c>
      <c r="F40" s="379">
        <v>12489</v>
      </c>
      <c r="G40" s="379">
        <v>0</v>
      </c>
      <c r="H40" s="379">
        <v>5739</v>
      </c>
      <c r="I40" s="379">
        <v>0</v>
      </c>
      <c r="J40" s="379">
        <v>0</v>
      </c>
      <c r="K40" s="379">
        <v>6750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11</v>
      </c>
      <c r="D41" s="379">
        <v>5</v>
      </c>
      <c r="E41" s="379">
        <v>1</v>
      </c>
      <c r="F41" s="379">
        <v>82.5</v>
      </c>
      <c r="G41" s="379">
        <v>0</v>
      </c>
      <c r="H41" s="379">
        <v>16.95</v>
      </c>
      <c r="I41" s="379">
        <v>0</v>
      </c>
      <c r="J41" s="379">
        <v>0</v>
      </c>
      <c r="K41" s="379">
        <v>41.5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0.2</v>
      </c>
      <c r="AA41" s="379">
        <v>0</v>
      </c>
      <c r="AB41" s="379">
        <v>0</v>
      </c>
      <c r="AC41" s="379">
        <v>8</v>
      </c>
      <c r="AD41" s="379">
        <v>0</v>
      </c>
      <c r="AE41" s="379">
        <v>2</v>
      </c>
      <c r="AF41" s="379">
        <v>0</v>
      </c>
      <c r="AG41" s="379">
        <v>0</v>
      </c>
      <c r="AH41" s="379">
        <v>10</v>
      </c>
      <c r="AI41" s="379">
        <v>0</v>
      </c>
      <c r="AJ41" s="379">
        <v>0</v>
      </c>
      <c r="AK41" s="379">
        <v>0</v>
      </c>
      <c r="AL41" s="379">
        <v>0</v>
      </c>
      <c r="AM41" s="379">
        <v>3.85</v>
      </c>
      <c r="AN41" s="379">
        <v>0</v>
      </c>
    </row>
    <row r="42" spans="3:40" x14ac:dyDescent="0.3">
      <c r="C42" s="379">
        <v>11</v>
      </c>
      <c r="D42" s="379">
        <v>5</v>
      </c>
      <c r="E42" s="379">
        <v>2</v>
      </c>
      <c r="F42" s="379">
        <v>12884.22</v>
      </c>
      <c r="G42" s="379">
        <v>0</v>
      </c>
      <c r="H42" s="379">
        <v>2720.8</v>
      </c>
      <c r="I42" s="379">
        <v>0</v>
      </c>
      <c r="J42" s="379">
        <v>0</v>
      </c>
      <c r="K42" s="379">
        <v>6312.63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32</v>
      </c>
      <c r="AA42" s="379">
        <v>0</v>
      </c>
      <c r="AB42" s="379">
        <v>0</v>
      </c>
      <c r="AC42" s="379">
        <v>1301</v>
      </c>
      <c r="AD42" s="379">
        <v>0</v>
      </c>
      <c r="AE42" s="379">
        <v>294.5</v>
      </c>
      <c r="AF42" s="379">
        <v>0</v>
      </c>
      <c r="AG42" s="379">
        <v>0</v>
      </c>
      <c r="AH42" s="379">
        <v>1568.5</v>
      </c>
      <c r="AI42" s="379">
        <v>0</v>
      </c>
      <c r="AJ42" s="379">
        <v>0</v>
      </c>
      <c r="AK42" s="379">
        <v>0</v>
      </c>
      <c r="AL42" s="379">
        <v>0</v>
      </c>
      <c r="AM42" s="379">
        <v>654.79999999999995</v>
      </c>
      <c r="AN42" s="379">
        <v>0</v>
      </c>
    </row>
    <row r="43" spans="3:40" x14ac:dyDescent="0.3">
      <c r="C43" s="379">
        <v>11</v>
      </c>
      <c r="D43" s="379">
        <v>5</v>
      </c>
      <c r="E43" s="379">
        <v>3</v>
      </c>
      <c r="F43" s="379">
        <v>89</v>
      </c>
      <c r="G43" s="379">
        <v>0</v>
      </c>
      <c r="H43" s="379">
        <v>89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</row>
    <row r="44" spans="3:40" x14ac:dyDescent="0.3">
      <c r="C44" s="379">
        <v>11</v>
      </c>
      <c r="D44" s="379">
        <v>5</v>
      </c>
      <c r="E44" s="379">
        <v>4</v>
      </c>
      <c r="F44" s="379">
        <v>276</v>
      </c>
      <c r="G44" s="379">
        <v>0</v>
      </c>
      <c r="H44" s="379">
        <v>226</v>
      </c>
      <c r="I44" s="379">
        <v>0</v>
      </c>
      <c r="J44" s="379">
        <v>0</v>
      </c>
      <c r="K44" s="379">
        <v>50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</row>
    <row r="45" spans="3:40" x14ac:dyDescent="0.3">
      <c r="C45" s="379">
        <v>11</v>
      </c>
      <c r="D45" s="379">
        <v>5</v>
      </c>
      <c r="E45" s="379">
        <v>5</v>
      </c>
      <c r="F45" s="379">
        <v>18</v>
      </c>
      <c r="G45" s="379">
        <v>18</v>
      </c>
      <c r="H45" s="379">
        <v>0</v>
      </c>
      <c r="I45" s="379">
        <v>0</v>
      </c>
      <c r="J45" s="379">
        <v>0</v>
      </c>
      <c r="K45" s="379">
        <v>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11</v>
      </c>
      <c r="D46" s="379">
        <v>5</v>
      </c>
      <c r="E46" s="379">
        <v>6</v>
      </c>
      <c r="F46" s="379">
        <v>2793009</v>
      </c>
      <c r="G46" s="379">
        <v>3600</v>
      </c>
      <c r="H46" s="379">
        <v>1243064</v>
      </c>
      <c r="I46" s="379">
        <v>0</v>
      </c>
      <c r="J46" s="379">
        <v>0</v>
      </c>
      <c r="K46" s="379">
        <v>1122640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-777</v>
      </c>
      <c r="AA46" s="379">
        <v>0</v>
      </c>
      <c r="AB46" s="379">
        <v>0</v>
      </c>
      <c r="AC46" s="379">
        <v>145671</v>
      </c>
      <c r="AD46" s="379">
        <v>0</v>
      </c>
      <c r="AE46" s="379">
        <v>38878</v>
      </c>
      <c r="AF46" s="379">
        <v>0</v>
      </c>
      <c r="AG46" s="379">
        <v>0</v>
      </c>
      <c r="AH46" s="379">
        <v>160020</v>
      </c>
      <c r="AI46" s="379">
        <v>0</v>
      </c>
      <c r="AJ46" s="379">
        <v>0</v>
      </c>
      <c r="AK46" s="379">
        <v>0</v>
      </c>
      <c r="AL46" s="379">
        <v>0</v>
      </c>
      <c r="AM46" s="379">
        <v>79913</v>
      </c>
      <c r="AN46" s="379">
        <v>0</v>
      </c>
    </row>
    <row r="47" spans="3:40" x14ac:dyDescent="0.3">
      <c r="C47" s="379">
        <v>11</v>
      </c>
      <c r="D47" s="379">
        <v>5</v>
      </c>
      <c r="E47" s="379">
        <v>10</v>
      </c>
      <c r="F47" s="379">
        <v>3900</v>
      </c>
      <c r="G47" s="379">
        <v>0</v>
      </c>
      <c r="H47" s="379">
        <v>0</v>
      </c>
      <c r="I47" s="379">
        <v>0</v>
      </c>
      <c r="J47" s="379">
        <v>0</v>
      </c>
      <c r="K47" s="379">
        <v>3900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11</v>
      </c>
      <c r="D48" s="379">
        <v>5</v>
      </c>
      <c r="E48" s="379">
        <v>11</v>
      </c>
      <c r="F48" s="379">
        <v>12489</v>
      </c>
      <c r="G48" s="379">
        <v>0</v>
      </c>
      <c r="H48" s="379">
        <v>5739</v>
      </c>
      <c r="I48" s="379">
        <v>0</v>
      </c>
      <c r="J48" s="379">
        <v>0</v>
      </c>
      <c r="K48" s="379">
        <v>6750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0</v>
      </c>
      <c r="AF48" s="379">
        <v>0</v>
      </c>
      <c r="AG48" s="379">
        <v>0</v>
      </c>
      <c r="AH48" s="379">
        <v>0</v>
      </c>
      <c r="AI48" s="379">
        <v>0</v>
      </c>
      <c r="AJ48" s="379">
        <v>0</v>
      </c>
      <c r="AK48" s="379">
        <v>0</v>
      </c>
      <c r="AL48" s="379">
        <v>0</v>
      </c>
      <c r="AM48" s="379">
        <v>0</v>
      </c>
      <c r="AN48" s="379">
        <v>0</v>
      </c>
    </row>
    <row r="49" spans="3:40" x14ac:dyDescent="0.3">
      <c r="C49" s="379">
        <v>11</v>
      </c>
      <c r="D49" s="379">
        <v>6</v>
      </c>
      <c r="E49" s="379">
        <v>1</v>
      </c>
      <c r="F49" s="379">
        <v>83.5</v>
      </c>
      <c r="G49" s="379">
        <v>0</v>
      </c>
      <c r="H49" s="379">
        <v>16.95</v>
      </c>
      <c r="I49" s="379">
        <v>0</v>
      </c>
      <c r="J49" s="379">
        <v>0</v>
      </c>
      <c r="K49" s="379">
        <v>42.5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0.2</v>
      </c>
      <c r="AA49" s="379">
        <v>0</v>
      </c>
      <c r="AB49" s="379">
        <v>0</v>
      </c>
      <c r="AC49" s="379">
        <v>8</v>
      </c>
      <c r="AD49" s="379">
        <v>0</v>
      </c>
      <c r="AE49" s="379">
        <v>2</v>
      </c>
      <c r="AF49" s="379">
        <v>0</v>
      </c>
      <c r="AG49" s="379">
        <v>0</v>
      </c>
      <c r="AH49" s="379">
        <v>10</v>
      </c>
      <c r="AI49" s="379">
        <v>0</v>
      </c>
      <c r="AJ49" s="379">
        <v>0</v>
      </c>
      <c r="AK49" s="379">
        <v>0</v>
      </c>
      <c r="AL49" s="379">
        <v>0</v>
      </c>
      <c r="AM49" s="379">
        <v>3.85</v>
      </c>
      <c r="AN49" s="379">
        <v>0</v>
      </c>
    </row>
    <row r="50" spans="3:40" x14ac:dyDescent="0.3">
      <c r="C50" s="379">
        <v>11</v>
      </c>
      <c r="D50" s="379">
        <v>6</v>
      </c>
      <c r="E50" s="379">
        <v>2</v>
      </c>
      <c r="F50" s="379">
        <v>11307.82</v>
      </c>
      <c r="G50" s="379">
        <v>0</v>
      </c>
      <c r="H50" s="379">
        <v>2618</v>
      </c>
      <c r="I50" s="379">
        <v>0</v>
      </c>
      <c r="J50" s="379">
        <v>0</v>
      </c>
      <c r="K50" s="379">
        <v>5496.88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33.6</v>
      </c>
      <c r="AA50" s="379">
        <v>0</v>
      </c>
      <c r="AB50" s="379">
        <v>0</v>
      </c>
      <c r="AC50" s="379">
        <v>1128</v>
      </c>
      <c r="AD50" s="379">
        <v>0</v>
      </c>
      <c r="AE50" s="379">
        <v>263.5</v>
      </c>
      <c r="AF50" s="379">
        <v>0</v>
      </c>
      <c r="AG50" s="379">
        <v>0</v>
      </c>
      <c r="AH50" s="379">
        <v>1235.25</v>
      </c>
      <c r="AI50" s="379">
        <v>0</v>
      </c>
      <c r="AJ50" s="379">
        <v>0</v>
      </c>
      <c r="AK50" s="379">
        <v>0</v>
      </c>
      <c r="AL50" s="379">
        <v>0</v>
      </c>
      <c r="AM50" s="379">
        <v>532.6</v>
      </c>
      <c r="AN50" s="379">
        <v>0</v>
      </c>
    </row>
    <row r="51" spans="3:40" x14ac:dyDescent="0.3">
      <c r="C51" s="379">
        <v>11</v>
      </c>
      <c r="D51" s="379">
        <v>6</v>
      </c>
      <c r="E51" s="379">
        <v>3</v>
      </c>
      <c r="F51" s="379">
        <v>62</v>
      </c>
      <c r="G51" s="379">
        <v>0</v>
      </c>
      <c r="H51" s="379">
        <v>62</v>
      </c>
      <c r="I51" s="379">
        <v>0</v>
      </c>
      <c r="J51" s="379">
        <v>0</v>
      </c>
      <c r="K51" s="379">
        <v>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11</v>
      </c>
      <c r="D52" s="379">
        <v>6</v>
      </c>
      <c r="E52" s="379">
        <v>4</v>
      </c>
      <c r="F52" s="379">
        <v>311</v>
      </c>
      <c r="G52" s="379">
        <v>0</v>
      </c>
      <c r="H52" s="379">
        <v>231</v>
      </c>
      <c r="I52" s="379">
        <v>0</v>
      </c>
      <c r="J52" s="379">
        <v>0</v>
      </c>
      <c r="K52" s="379">
        <v>80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</row>
    <row r="53" spans="3:40" x14ac:dyDescent="0.3">
      <c r="C53" s="379">
        <v>11</v>
      </c>
      <c r="D53" s="379">
        <v>6</v>
      </c>
      <c r="E53" s="379">
        <v>5</v>
      </c>
      <c r="F53" s="379">
        <v>18</v>
      </c>
      <c r="G53" s="379">
        <v>18</v>
      </c>
      <c r="H53" s="379">
        <v>0</v>
      </c>
      <c r="I53" s="379">
        <v>0</v>
      </c>
      <c r="J53" s="379">
        <v>0</v>
      </c>
      <c r="K53" s="379">
        <v>0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</row>
    <row r="54" spans="3:40" x14ac:dyDescent="0.3">
      <c r="C54" s="379">
        <v>11</v>
      </c>
      <c r="D54" s="379">
        <v>6</v>
      </c>
      <c r="E54" s="379">
        <v>6</v>
      </c>
      <c r="F54" s="379">
        <v>2717765</v>
      </c>
      <c r="G54" s="379">
        <v>3600</v>
      </c>
      <c r="H54" s="379">
        <v>1220656</v>
      </c>
      <c r="I54" s="379">
        <v>0</v>
      </c>
      <c r="J54" s="379">
        <v>0</v>
      </c>
      <c r="K54" s="379">
        <v>1094420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-776</v>
      </c>
      <c r="AA54" s="379">
        <v>0</v>
      </c>
      <c r="AB54" s="379">
        <v>0</v>
      </c>
      <c r="AC54" s="379">
        <v>136488</v>
      </c>
      <c r="AD54" s="379">
        <v>0</v>
      </c>
      <c r="AE54" s="379">
        <v>38055</v>
      </c>
      <c r="AF54" s="379">
        <v>0</v>
      </c>
      <c r="AG54" s="379">
        <v>0</v>
      </c>
      <c r="AH54" s="379">
        <v>144521</v>
      </c>
      <c r="AI54" s="379">
        <v>0</v>
      </c>
      <c r="AJ54" s="379">
        <v>0</v>
      </c>
      <c r="AK54" s="379">
        <v>0</v>
      </c>
      <c r="AL54" s="379">
        <v>0</v>
      </c>
      <c r="AM54" s="379">
        <v>80801</v>
      </c>
      <c r="AN54" s="379">
        <v>0</v>
      </c>
    </row>
    <row r="55" spans="3:40" x14ac:dyDescent="0.3">
      <c r="C55" s="379">
        <v>11</v>
      </c>
      <c r="D55" s="379">
        <v>6</v>
      </c>
      <c r="E55" s="379">
        <v>9</v>
      </c>
      <c r="F55" s="379">
        <v>28067</v>
      </c>
      <c r="G55" s="379">
        <v>0</v>
      </c>
      <c r="H55" s="379">
        <v>13171</v>
      </c>
      <c r="I55" s="379">
        <v>0</v>
      </c>
      <c r="J55" s="379">
        <v>0</v>
      </c>
      <c r="K55" s="379">
        <v>7896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500</v>
      </c>
      <c r="AD55" s="379">
        <v>0</v>
      </c>
      <c r="AE55" s="379">
        <v>0</v>
      </c>
      <c r="AF55" s="379">
        <v>0</v>
      </c>
      <c r="AG55" s="379">
        <v>0</v>
      </c>
      <c r="AH55" s="379">
        <v>6500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11</v>
      </c>
      <c r="D56" s="379">
        <v>6</v>
      </c>
      <c r="E56" s="379">
        <v>10</v>
      </c>
      <c r="F56" s="379">
        <v>7950</v>
      </c>
      <c r="G56" s="379">
        <v>0</v>
      </c>
      <c r="H56" s="379">
        <v>0</v>
      </c>
      <c r="I56" s="379">
        <v>0</v>
      </c>
      <c r="J56" s="379">
        <v>0</v>
      </c>
      <c r="K56" s="379">
        <v>7950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</row>
    <row r="57" spans="3:40" x14ac:dyDescent="0.3">
      <c r="C57" s="379">
        <v>11</v>
      </c>
      <c r="D57" s="379">
        <v>6</v>
      </c>
      <c r="E57" s="379">
        <v>11</v>
      </c>
      <c r="F57" s="379">
        <v>12489</v>
      </c>
      <c r="G57" s="379">
        <v>0</v>
      </c>
      <c r="H57" s="379">
        <v>5739</v>
      </c>
      <c r="I57" s="379">
        <v>0</v>
      </c>
      <c r="J57" s="379">
        <v>0</v>
      </c>
      <c r="K57" s="379">
        <v>6750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11</v>
      </c>
      <c r="D58" s="379">
        <v>7</v>
      </c>
      <c r="E58" s="379">
        <v>1</v>
      </c>
      <c r="F58" s="379">
        <v>83.5</v>
      </c>
      <c r="G58" s="379">
        <v>0</v>
      </c>
      <c r="H58" s="379">
        <v>16.95</v>
      </c>
      <c r="I58" s="379">
        <v>0</v>
      </c>
      <c r="J58" s="379">
        <v>0</v>
      </c>
      <c r="K58" s="379">
        <v>42.5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0.2</v>
      </c>
      <c r="AA58" s="379">
        <v>0</v>
      </c>
      <c r="AB58" s="379">
        <v>0</v>
      </c>
      <c r="AC58" s="379">
        <v>8</v>
      </c>
      <c r="AD58" s="379">
        <v>0</v>
      </c>
      <c r="AE58" s="379">
        <v>2</v>
      </c>
      <c r="AF58" s="379">
        <v>0</v>
      </c>
      <c r="AG58" s="379">
        <v>0</v>
      </c>
      <c r="AH58" s="379">
        <v>10</v>
      </c>
      <c r="AI58" s="379">
        <v>0</v>
      </c>
      <c r="AJ58" s="379">
        <v>0</v>
      </c>
      <c r="AK58" s="379">
        <v>0</v>
      </c>
      <c r="AL58" s="379">
        <v>0</v>
      </c>
      <c r="AM58" s="379">
        <v>3.85</v>
      </c>
      <c r="AN58" s="379">
        <v>0</v>
      </c>
    </row>
    <row r="59" spans="3:40" x14ac:dyDescent="0.3">
      <c r="C59" s="379">
        <v>11</v>
      </c>
      <c r="D59" s="379">
        <v>7</v>
      </c>
      <c r="E59" s="379">
        <v>2</v>
      </c>
      <c r="F59" s="379">
        <v>10581.78</v>
      </c>
      <c r="G59" s="379">
        <v>0</v>
      </c>
      <c r="H59" s="379">
        <v>2342.8000000000002</v>
      </c>
      <c r="I59" s="379">
        <v>0</v>
      </c>
      <c r="J59" s="379">
        <v>0</v>
      </c>
      <c r="K59" s="379">
        <v>5153.63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19.2</v>
      </c>
      <c r="AA59" s="379">
        <v>0</v>
      </c>
      <c r="AB59" s="379">
        <v>0</v>
      </c>
      <c r="AC59" s="379">
        <v>1042</v>
      </c>
      <c r="AD59" s="379">
        <v>0</v>
      </c>
      <c r="AE59" s="379">
        <v>240.25</v>
      </c>
      <c r="AF59" s="379">
        <v>0</v>
      </c>
      <c r="AG59" s="379">
        <v>0</v>
      </c>
      <c r="AH59" s="379">
        <v>1261.5</v>
      </c>
      <c r="AI59" s="379">
        <v>0</v>
      </c>
      <c r="AJ59" s="379">
        <v>0</v>
      </c>
      <c r="AK59" s="379">
        <v>0</v>
      </c>
      <c r="AL59" s="379">
        <v>0</v>
      </c>
      <c r="AM59" s="379">
        <v>522.4</v>
      </c>
      <c r="AN59" s="379">
        <v>0</v>
      </c>
    </row>
    <row r="60" spans="3:40" x14ac:dyDescent="0.3">
      <c r="C60" s="379">
        <v>11</v>
      </c>
      <c r="D60" s="379">
        <v>7</v>
      </c>
      <c r="E60" s="379">
        <v>3</v>
      </c>
      <c r="F60" s="379">
        <v>61</v>
      </c>
      <c r="G60" s="379">
        <v>0</v>
      </c>
      <c r="H60" s="379">
        <v>61</v>
      </c>
      <c r="I60" s="379">
        <v>0</v>
      </c>
      <c r="J60" s="379">
        <v>0</v>
      </c>
      <c r="K60" s="379">
        <v>0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  <c r="AJ60" s="379">
        <v>0</v>
      </c>
      <c r="AK60" s="379">
        <v>0</v>
      </c>
      <c r="AL60" s="379">
        <v>0</v>
      </c>
      <c r="AM60" s="379">
        <v>0</v>
      </c>
      <c r="AN60" s="379">
        <v>0</v>
      </c>
    </row>
    <row r="61" spans="3:40" x14ac:dyDescent="0.3">
      <c r="C61" s="379">
        <v>11</v>
      </c>
      <c r="D61" s="379">
        <v>7</v>
      </c>
      <c r="E61" s="379">
        <v>4</v>
      </c>
      <c r="F61" s="379">
        <v>198</v>
      </c>
      <c r="G61" s="379">
        <v>0</v>
      </c>
      <c r="H61" s="379">
        <v>158</v>
      </c>
      <c r="I61" s="379">
        <v>0</v>
      </c>
      <c r="J61" s="379">
        <v>0</v>
      </c>
      <c r="K61" s="379">
        <v>0</v>
      </c>
      <c r="L61" s="379">
        <v>0</v>
      </c>
      <c r="M61" s="379">
        <v>0</v>
      </c>
      <c r="N61" s="379">
        <v>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40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  <c r="AJ61" s="379">
        <v>0</v>
      </c>
      <c r="AK61" s="379">
        <v>0</v>
      </c>
      <c r="AL61" s="379">
        <v>0</v>
      </c>
      <c r="AM61" s="379">
        <v>0</v>
      </c>
      <c r="AN61" s="379">
        <v>0</v>
      </c>
    </row>
    <row r="62" spans="3:40" x14ac:dyDescent="0.3">
      <c r="C62" s="379">
        <v>11</v>
      </c>
      <c r="D62" s="379">
        <v>7</v>
      </c>
      <c r="E62" s="379">
        <v>5</v>
      </c>
      <c r="F62" s="379">
        <v>18</v>
      </c>
      <c r="G62" s="379">
        <v>18</v>
      </c>
      <c r="H62" s="379">
        <v>0</v>
      </c>
      <c r="I62" s="379">
        <v>0</v>
      </c>
      <c r="J62" s="379">
        <v>0</v>
      </c>
      <c r="K62" s="379">
        <v>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11</v>
      </c>
      <c r="D63" s="379">
        <v>7</v>
      </c>
      <c r="E63" s="379">
        <v>6</v>
      </c>
      <c r="F63" s="379">
        <v>4000361</v>
      </c>
      <c r="G63" s="379">
        <v>3600</v>
      </c>
      <c r="H63" s="379">
        <v>1821472</v>
      </c>
      <c r="I63" s="379">
        <v>0</v>
      </c>
      <c r="J63" s="379">
        <v>0</v>
      </c>
      <c r="K63" s="379">
        <v>1578238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-663</v>
      </c>
      <c r="AA63" s="379">
        <v>0</v>
      </c>
      <c r="AB63" s="379">
        <v>0</v>
      </c>
      <c r="AC63" s="379">
        <v>202905</v>
      </c>
      <c r="AD63" s="379">
        <v>0</v>
      </c>
      <c r="AE63" s="379">
        <v>51045</v>
      </c>
      <c r="AF63" s="379">
        <v>0</v>
      </c>
      <c r="AG63" s="379">
        <v>0</v>
      </c>
      <c r="AH63" s="379">
        <v>233261</v>
      </c>
      <c r="AI63" s="379">
        <v>0</v>
      </c>
      <c r="AJ63" s="379">
        <v>0</v>
      </c>
      <c r="AK63" s="379">
        <v>0</v>
      </c>
      <c r="AL63" s="379">
        <v>0</v>
      </c>
      <c r="AM63" s="379">
        <v>110503</v>
      </c>
      <c r="AN63" s="379">
        <v>0</v>
      </c>
    </row>
    <row r="64" spans="3:40" x14ac:dyDescent="0.3">
      <c r="C64" s="379">
        <v>11</v>
      </c>
      <c r="D64" s="379">
        <v>7</v>
      </c>
      <c r="E64" s="379">
        <v>9</v>
      </c>
      <c r="F64" s="379">
        <v>1245525</v>
      </c>
      <c r="G64" s="379">
        <v>0</v>
      </c>
      <c r="H64" s="379">
        <v>631213</v>
      </c>
      <c r="I64" s="379">
        <v>0</v>
      </c>
      <c r="J64" s="379">
        <v>0</v>
      </c>
      <c r="K64" s="379">
        <v>460727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47915</v>
      </c>
      <c r="AD64" s="379">
        <v>0</v>
      </c>
      <c r="AE64" s="379">
        <v>12182</v>
      </c>
      <c r="AF64" s="379">
        <v>0</v>
      </c>
      <c r="AG64" s="379">
        <v>0</v>
      </c>
      <c r="AH64" s="379">
        <v>63422</v>
      </c>
      <c r="AI64" s="379">
        <v>0</v>
      </c>
      <c r="AJ64" s="379">
        <v>0</v>
      </c>
      <c r="AK64" s="379">
        <v>0</v>
      </c>
      <c r="AL64" s="379">
        <v>0</v>
      </c>
      <c r="AM64" s="379">
        <v>30066</v>
      </c>
      <c r="AN64" s="379">
        <v>0</v>
      </c>
    </row>
    <row r="65" spans="3:40" x14ac:dyDescent="0.3">
      <c r="C65" s="379">
        <v>11</v>
      </c>
      <c r="D65" s="379">
        <v>7</v>
      </c>
      <c r="E65" s="379">
        <v>10</v>
      </c>
      <c r="F65" s="379">
        <v>3400</v>
      </c>
      <c r="G65" s="379">
        <v>0</v>
      </c>
      <c r="H65" s="379">
        <v>0</v>
      </c>
      <c r="I65" s="379">
        <v>0</v>
      </c>
      <c r="J65" s="379">
        <v>0</v>
      </c>
      <c r="K65" s="379">
        <v>3400</v>
      </c>
      <c r="L65" s="379">
        <v>0</v>
      </c>
      <c r="M65" s="379">
        <v>0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0</v>
      </c>
      <c r="AD65" s="379">
        <v>0</v>
      </c>
      <c r="AE65" s="379">
        <v>0</v>
      </c>
      <c r="AF65" s="379">
        <v>0</v>
      </c>
      <c r="AG65" s="379">
        <v>0</v>
      </c>
      <c r="AH65" s="379">
        <v>0</v>
      </c>
      <c r="AI65" s="379">
        <v>0</v>
      </c>
      <c r="AJ65" s="379">
        <v>0</v>
      </c>
      <c r="AK65" s="379">
        <v>0</v>
      </c>
      <c r="AL65" s="379">
        <v>0</v>
      </c>
      <c r="AM65" s="379">
        <v>0</v>
      </c>
      <c r="AN65" s="379">
        <v>0</v>
      </c>
    </row>
    <row r="66" spans="3:40" x14ac:dyDescent="0.3">
      <c r="C66" s="379">
        <v>11</v>
      </c>
      <c r="D66" s="379">
        <v>7</v>
      </c>
      <c r="E66" s="379">
        <v>11</v>
      </c>
      <c r="F66" s="379">
        <v>12489</v>
      </c>
      <c r="G66" s="379">
        <v>0</v>
      </c>
      <c r="H66" s="379">
        <v>5739</v>
      </c>
      <c r="I66" s="379">
        <v>0</v>
      </c>
      <c r="J66" s="379">
        <v>0</v>
      </c>
      <c r="K66" s="379">
        <v>6750</v>
      </c>
      <c r="L66" s="379">
        <v>0</v>
      </c>
      <c r="M66" s="379">
        <v>0</v>
      </c>
      <c r="N66" s="379">
        <v>0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0</v>
      </c>
      <c r="AB66" s="379">
        <v>0</v>
      </c>
      <c r="AC66" s="379">
        <v>0</v>
      </c>
      <c r="AD66" s="379">
        <v>0</v>
      </c>
      <c r="AE66" s="379">
        <v>0</v>
      </c>
      <c r="AF66" s="379">
        <v>0</v>
      </c>
      <c r="AG66" s="379">
        <v>0</v>
      </c>
      <c r="AH66" s="379">
        <v>0</v>
      </c>
      <c r="AI66" s="379">
        <v>0</v>
      </c>
      <c r="AJ66" s="379">
        <v>0</v>
      </c>
      <c r="AK66" s="379">
        <v>0</v>
      </c>
      <c r="AL66" s="379">
        <v>0</v>
      </c>
      <c r="AM66" s="379">
        <v>0</v>
      </c>
      <c r="AN66" s="379">
        <v>0</v>
      </c>
    </row>
    <row r="67" spans="3:40" x14ac:dyDescent="0.3">
      <c r="C67" s="379">
        <v>11</v>
      </c>
      <c r="D67" s="379">
        <v>8</v>
      </c>
      <c r="E67" s="379">
        <v>1</v>
      </c>
      <c r="F67" s="379">
        <v>85.5</v>
      </c>
      <c r="G67" s="379">
        <v>0</v>
      </c>
      <c r="H67" s="379">
        <v>18.95</v>
      </c>
      <c r="I67" s="379">
        <v>0</v>
      </c>
      <c r="J67" s="379">
        <v>0</v>
      </c>
      <c r="K67" s="379">
        <v>42.5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0.2</v>
      </c>
      <c r="AA67" s="379">
        <v>0</v>
      </c>
      <c r="AB67" s="379">
        <v>0</v>
      </c>
      <c r="AC67" s="379">
        <v>8</v>
      </c>
      <c r="AD67" s="379">
        <v>0</v>
      </c>
      <c r="AE67" s="379">
        <v>2</v>
      </c>
      <c r="AF67" s="379">
        <v>0</v>
      </c>
      <c r="AG67" s="379">
        <v>0</v>
      </c>
      <c r="AH67" s="379">
        <v>10</v>
      </c>
      <c r="AI67" s="379">
        <v>0</v>
      </c>
      <c r="AJ67" s="379">
        <v>0</v>
      </c>
      <c r="AK67" s="379">
        <v>0</v>
      </c>
      <c r="AL67" s="379">
        <v>0</v>
      </c>
      <c r="AM67" s="379">
        <v>3.85</v>
      </c>
      <c r="AN67" s="379">
        <v>0</v>
      </c>
    </row>
    <row r="68" spans="3:40" x14ac:dyDescent="0.3">
      <c r="C68" s="379">
        <v>11</v>
      </c>
      <c r="D68" s="379">
        <v>8</v>
      </c>
      <c r="E68" s="379">
        <v>2</v>
      </c>
      <c r="F68" s="379">
        <v>9614.2999999999993</v>
      </c>
      <c r="G68" s="379">
        <v>0</v>
      </c>
      <c r="H68" s="379">
        <v>2463.6</v>
      </c>
      <c r="I68" s="379">
        <v>0</v>
      </c>
      <c r="J68" s="379">
        <v>0</v>
      </c>
      <c r="K68" s="379">
        <v>4663.25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27.2</v>
      </c>
      <c r="AA68" s="379">
        <v>0</v>
      </c>
      <c r="AB68" s="379">
        <v>0</v>
      </c>
      <c r="AC68" s="379">
        <v>936</v>
      </c>
      <c r="AD68" s="379">
        <v>0</v>
      </c>
      <c r="AE68" s="379">
        <v>209.25</v>
      </c>
      <c r="AF68" s="379">
        <v>0</v>
      </c>
      <c r="AG68" s="379">
        <v>0</v>
      </c>
      <c r="AH68" s="379">
        <v>809</v>
      </c>
      <c r="AI68" s="379">
        <v>0</v>
      </c>
      <c r="AJ68" s="379">
        <v>0</v>
      </c>
      <c r="AK68" s="379">
        <v>0</v>
      </c>
      <c r="AL68" s="379">
        <v>0</v>
      </c>
      <c r="AM68" s="379">
        <v>506</v>
      </c>
      <c r="AN68" s="379">
        <v>0</v>
      </c>
    </row>
    <row r="69" spans="3:40" x14ac:dyDescent="0.3">
      <c r="C69" s="379">
        <v>11</v>
      </c>
      <c r="D69" s="379">
        <v>8</v>
      </c>
      <c r="E69" s="379">
        <v>3</v>
      </c>
      <c r="F69" s="379">
        <v>64</v>
      </c>
      <c r="G69" s="379">
        <v>0</v>
      </c>
      <c r="H69" s="379">
        <v>64</v>
      </c>
      <c r="I69" s="379">
        <v>0</v>
      </c>
      <c r="J69" s="379">
        <v>0</v>
      </c>
      <c r="K69" s="379">
        <v>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0</v>
      </c>
      <c r="AD69" s="379">
        <v>0</v>
      </c>
      <c r="AE69" s="379">
        <v>0</v>
      </c>
      <c r="AF69" s="379">
        <v>0</v>
      </c>
      <c r="AG69" s="379">
        <v>0</v>
      </c>
      <c r="AH69" s="379">
        <v>0</v>
      </c>
      <c r="AI69" s="379">
        <v>0</v>
      </c>
      <c r="AJ69" s="379">
        <v>0</v>
      </c>
      <c r="AK69" s="379">
        <v>0</v>
      </c>
      <c r="AL69" s="379">
        <v>0</v>
      </c>
      <c r="AM69" s="379">
        <v>0</v>
      </c>
      <c r="AN69" s="379">
        <v>0</v>
      </c>
    </row>
    <row r="70" spans="3:40" x14ac:dyDescent="0.3">
      <c r="C70" s="379">
        <v>11</v>
      </c>
      <c r="D70" s="379">
        <v>8</v>
      </c>
      <c r="E70" s="379">
        <v>4</v>
      </c>
      <c r="F70" s="379">
        <v>256</v>
      </c>
      <c r="G70" s="379">
        <v>0</v>
      </c>
      <c r="H70" s="379">
        <v>198</v>
      </c>
      <c r="I70" s="379">
        <v>0</v>
      </c>
      <c r="J70" s="379">
        <v>0</v>
      </c>
      <c r="K70" s="379">
        <v>0</v>
      </c>
      <c r="L70" s="379">
        <v>0</v>
      </c>
      <c r="M70" s="379">
        <v>0</v>
      </c>
      <c r="N70" s="379">
        <v>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0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0</v>
      </c>
      <c r="AB70" s="379">
        <v>0</v>
      </c>
      <c r="AC70" s="379">
        <v>58</v>
      </c>
      <c r="AD70" s="379">
        <v>0</v>
      </c>
      <c r="AE70" s="379">
        <v>0</v>
      </c>
      <c r="AF70" s="379">
        <v>0</v>
      </c>
      <c r="AG70" s="379">
        <v>0</v>
      </c>
      <c r="AH70" s="379">
        <v>0</v>
      </c>
      <c r="AI70" s="379">
        <v>0</v>
      </c>
      <c r="AJ70" s="379">
        <v>0</v>
      </c>
      <c r="AK70" s="379">
        <v>0</v>
      </c>
      <c r="AL70" s="379">
        <v>0</v>
      </c>
      <c r="AM70" s="379">
        <v>0</v>
      </c>
      <c r="AN70" s="379">
        <v>0</v>
      </c>
    </row>
    <row r="71" spans="3:40" x14ac:dyDescent="0.3">
      <c r="C71" s="379">
        <v>11</v>
      </c>
      <c r="D71" s="379">
        <v>8</v>
      </c>
      <c r="E71" s="379">
        <v>5</v>
      </c>
      <c r="F71" s="379">
        <v>18</v>
      </c>
      <c r="G71" s="379">
        <v>18</v>
      </c>
      <c r="H71" s="379">
        <v>0</v>
      </c>
      <c r="I71" s="379">
        <v>0</v>
      </c>
      <c r="J71" s="379">
        <v>0</v>
      </c>
      <c r="K71" s="379">
        <v>0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379">
        <v>0</v>
      </c>
      <c r="AI71" s="379">
        <v>0</v>
      </c>
      <c r="AJ71" s="379">
        <v>0</v>
      </c>
      <c r="AK71" s="379">
        <v>0</v>
      </c>
      <c r="AL71" s="379">
        <v>0</v>
      </c>
      <c r="AM71" s="379">
        <v>0</v>
      </c>
      <c r="AN71" s="379">
        <v>0</v>
      </c>
    </row>
    <row r="72" spans="3:40" x14ac:dyDescent="0.3">
      <c r="C72" s="379">
        <v>11</v>
      </c>
      <c r="D72" s="379">
        <v>8</v>
      </c>
      <c r="E72" s="379">
        <v>6</v>
      </c>
      <c r="F72" s="379">
        <v>2750338</v>
      </c>
      <c r="G72" s="379">
        <v>3600</v>
      </c>
      <c r="H72" s="379">
        <v>1238705</v>
      </c>
      <c r="I72" s="379">
        <v>0</v>
      </c>
      <c r="J72" s="379">
        <v>0</v>
      </c>
      <c r="K72" s="379">
        <v>1088533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-809</v>
      </c>
      <c r="AA72" s="379">
        <v>0</v>
      </c>
      <c r="AB72" s="379">
        <v>0</v>
      </c>
      <c r="AC72" s="379">
        <v>148054</v>
      </c>
      <c r="AD72" s="379">
        <v>0</v>
      </c>
      <c r="AE72" s="379">
        <v>36131</v>
      </c>
      <c r="AF72" s="379">
        <v>0</v>
      </c>
      <c r="AG72" s="379">
        <v>0</v>
      </c>
      <c r="AH72" s="379">
        <v>157316</v>
      </c>
      <c r="AI72" s="379">
        <v>0</v>
      </c>
      <c r="AJ72" s="379">
        <v>0</v>
      </c>
      <c r="AK72" s="379">
        <v>0</v>
      </c>
      <c r="AL72" s="379">
        <v>0</v>
      </c>
      <c r="AM72" s="379">
        <v>78808</v>
      </c>
      <c r="AN72" s="379">
        <v>0</v>
      </c>
    </row>
    <row r="73" spans="3:40" x14ac:dyDescent="0.3">
      <c r="C73" s="379">
        <v>11</v>
      </c>
      <c r="D73" s="379">
        <v>8</v>
      </c>
      <c r="E73" s="379">
        <v>9</v>
      </c>
      <c r="F73" s="379">
        <v>3150</v>
      </c>
      <c r="G73" s="379">
        <v>0</v>
      </c>
      <c r="H73" s="379">
        <v>3150</v>
      </c>
      <c r="I73" s="379">
        <v>0</v>
      </c>
      <c r="J73" s="379">
        <v>0</v>
      </c>
      <c r="K73" s="379">
        <v>0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0</v>
      </c>
      <c r="AA73" s="379">
        <v>0</v>
      </c>
      <c r="AB73" s="379">
        <v>0</v>
      </c>
      <c r="AC73" s="379">
        <v>0</v>
      </c>
      <c r="AD73" s="379">
        <v>0</v>
      </c>
      <c r="AE73" s="379">
        <v>0</v>
      </c>
      <c r="AF73" s="379">
        <v>0</v>
      </c>
      <c r="AG73" s="379">
        <v>0</v>
      </c>
      <c r="AH73" s="379">
        <v>0</v>
      </c>
      <c r="AI73" s="379">
        <v>0</v>
      </c>
      <c r="AJ73" s="379">
        <v>0</v>
      </c>
      <c r="AK73" s="379">
        <v>0</v>
      </c>
      <c r="AL73" s="379">
        <v>0</v>
      </c>
      <c r="AM73" s="379">
        <v>0</v>
      </c>
      <c r="AN73" s="379">
        <v>0</v>
      </c>
    </row>
    <row r="74" spans="3:40" x14ac:dyDescent="0.3">
      <c r="C74" s="379">
        <v>11</v>
      </c>
      <c r="D74" s="379">
        <v>8</v>
      </c>
      <c r="E74" s="379">
        <v>11</v>
      </c>
      <c r="F74" s="379">
        <v>12489</v>
      </c>
      <c r="G74" s="379">
        <v>0</v>
      </c>
      <c r="H74" s="379">
        <v>5739</v>
      </c>
      <c r="I74" s="379">
        <v>0</v>
      </c>
      <c r="J74" s="379">
        <v>0</v>
      </c>
      <c r="K74" s="379">
        <v>6750</v>
      </c>
      <c r="L74" s="379">
        <v>0</v>
      </c>
      <c r="M74" s="379">
        <v>0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0</v>
      </c>
      <c r="AD74" s="379">
        <v>0</v>
      </c>
      <c r="AE74" s="379">
        <v>0</v>
      </c>
      <c r="AF74" s="379">
        <v>0</v>
      </c>
      <c r="AG74" s="379">
        <v>0</v>
      </c>
      <c r="AH74" s="379">
        <v>0</v>
      </c>
      <c r="AI74" s="379">
        <v>0</v>
      </c>
      <c r="AJ74" s="379">
        <v>0</v>
      </c>
      <c r="AK74" s="379">
        <v>0</v>
      </c>
      <c r="AL74" s="379">
        <v>0</v>
      </c>
      <c r="AM74" s="379">
        <v>0</v>
      </c>
      <c r="AN74" s="379">
        <v>0</v>
      </c>
    </row>
    <row r="75" spans="3:40" x14ac:dyDescent="0.3">
      <c r="C75" s="379">
        <v>11</v>
      </c>
      <c r="D75" s="379">
        <v>9</v>
      </c>
      <c r="E75" s="379">
        <v>1</v>
      </c>
      <c r="F75" s="379">
        <v>84.6</v>
      </c>
      <c r="G75" s="379">
        <v>0</v>
      </c>
      <c r="H75" s="379">
        <v>18.95</v>
      </c>
      <c r="I75" s="379">
        <v>0</v>
      </c>
      <c r="J75" s="379">
        <v>0</v>
      </c>
      <c r="K75" s="379">
        <v>41.5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0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0.2</v>
      </c>
      <c r="AA75" s="379">
        <v>0</v>
      </c>
      <c r="AB75" s="379">
        <v>0</v>
      </c>
      <c r="AC75" s="379">
        <v>8</v>
      </c>
      <c r="AD75" s="379">
        <v>0</v>
      </c>
      <c r="AE75" s="379">
        <v>2</v>
      </c>
      <c r="AF75" s="379">
        <v>0</v>
      </c>
      <c r="AG75" s="379">
        <v>0</v>
      </c>
      <c r="AH75" s="379">
        <v>10</v>
      </c>
      <c r="AI75" s="379">
        <v>0</v>
      </c>
      <c r="AJ75" s="379">
        <v>0</v>
      </c>
      <c r="AK75" s="379">
        <v>0</v>
      </c>
      <c r="AL75" s="379">
        <v>0</v>
      </c>
      <c r="AM75" s="379">
        <v>3.95</v>
      </c>
      <c r="AN75" s="379">
        <v>0</v>
      </c>
    </row>
    <row r="76" spans="3:40" x14ac:dyDescent="0.3">
      <c r="C76" s="379">
        <v>11</v>
      </c>
      <c r="D76" s="379">
        <v>9</v>
      </c>
      <c r="E76" s="379">
        <v>2</v>
      </c>
      <c r="F76" s="379">
        <v>12898.17</v>
      </c>
      <c r="G76" s="379">
        <v>0</v>
      </c>
      <c r="H76" s="379">
        <v>3185.2</v>
      </c>
      <c r="I76" s="379">
        <v>0</v>
      </c>
      <c r="J76" s="379">
        <v>0</v>
      </c>
      <c r="K76" s="379">
        <v>6163.38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35.200000000000003</v>
      </c>
      <c r="AA76" s="379">
        <v>0</v>
      </c>
      <c r="AB76" s="379">
        <v>0</v>
      </c>
      <c r="AC76" s="379">
        <v>1188.5</v>
      </c>
      <c r="AD76" s="379">
        <v>0</v>
      </c>
      <c r="AE76" s="379">
        <v>325.5</v>
      </c>
      <c r="AF76" s="379">
        <v>0</v>
      </c>
      <c r="AG76" s="379">
        <v>0</v>
      </c>
      <c r="AH76" s="379">
        <v>1402</v>
      </c>
      <c r="AI76" s="379">
        <v>0</v>
      </c>
      <c r="AJ76" s="379">
        <v>0</v>
      </c>
      <c r="AK76" s="379">
        <v>0</v>
      </c>
      <c r="AL76" s="379">
        <v>0</v>
      </c>
      <c r="AM76" s="379">
        <v>598.4</v>
      </c>
      <c r="AN76" s="379">
        <v>0</v>
      </c>
    </row>
    <row r="77" spans="3:40" x14ac:dyDescent="0.3">
      <c r="C77" s="379">
        <v>11</v>
      </c>
      <c r="D77" s="379">
        <v>9</v>
      </c>
      <c r="E77" s="379">
        <v>3</v>
      </c>
      <c r="F77" s="379">
        <v>100</v>
      </c>
      <c r="G77" s="379">
        <v>0</v>
      </c>
      <c r="H77" s="379">
        <v>70</v>
      </c>
      <c r="I77" s="379">
        <v>0</v>
      </c>
      <c r="J77" s="379">
        <v>0</v>
      </c>
      <c r="K77" s="379">
        <v>30</v>
      </c>
      <c r="L77" s="379">
        <v>0</v>
      </c>
      <c r="M77" s="379">
        <v>0</v>
      </c>
      <c r="N77" s="379">
        <v>0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0</v>
      </c>
      <c r="AD77" s="379">
        <v>0</v>
      </c>
      <c r="AE77" s="379">
        <v>0</v>
      </c>
      <c r="AF77" s="379">
        <v>0</v>
      </c>
      <c r="AG77" s="379">
        <v>0</v>
      </c>
      <c r="AH77" s="379">
        <v>0</v>
      </c>
      <c r="AI77" s="379">
        <v>0</v>
      </c>
      <c r="AJ77" s="379">
        <v>0</v>
      </c>
      <c r="AK77" s="379">
        <v>0</v>
      </c>
      <c r="AL77" s="379">
        <v>0</v>
      </c>
      <c r="AM77" s="379">
        <v>0</v>
      </c>
      <c r="AN77" s="379">
        <v>0</v>
      </c>
    </row>
    <row r="78" spans="3:40" x14ac:dyDescent="0.3">
      <c r="C78" s="379">
        <v>11</v>
      </c>
      <c r="D78" s="379">
        <v>9</v>
      </c>
      <c r="E78" s="379">
        <v>4</v>
      </c>
      <c r="F78" s="379">
        <v>281</v>
      </c>
      <c r="G78" s="379">
        <v>0</v>
      </c>
      <c r="H78" s="379">
        <v>236</v>
      </c>
      <c r="I78" s="379">
        <v>0</v>
      </c>
      <c r="J78" s="379">
        <v>0</v>
      </c>
      <c r="K78" s="379">
        <v>45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79">
        <v>0</v>
      </c>
      <c r="AE78" s="379">
        <v>0</v>
      </c>
      <c r="AF78" s="379">
        <v>0</v>
      </c>
      <c r="AG78" s="379">
        <v>0</v>
      </c>
      <c r="AH78" s="379">
        <v>0</v>
      </c>
      <c r="AI78" s="379">
        <v>0</v>
      </c>
      <c r="AJ78" s="379">
        <v>0</v>
      </c>
      <c r="AK78" s="379">
        <v>0</v>
      </c>
      <c r="AL78" s="379">
        <v>0</v>
      </c>
      <c r="AM78" s="379">
        <v>0</v>
      </c>
      <c r="AN78" s="379">
        <v>0</v>
      </c>
    </row>
    <row r="79" spans="3:40" x14ac:dyDescent="0.3">
      <c r="C79" s="379">
        <v>11</v>
      </c>
      <c r="D79" s="379">
        <v>9</v>
      </c>
      <c r="E79" s="379">
        <v>5</v>
      </c>
      <c r="F79" s="379">
        <v>18</v>
      </c>
      <c r="G79" s="379">
        <v>18</v>
      </c>
      <c r="H79" s="379">
        <v>0</v>
      </c>
      <c r="I79" s="379">
        <v>0</v>
      </c>
      <c r="J79" s="379">
        <v>0</v>
      </c>
      <c r="K79" s="379">
        <v>0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0</v>
      </c>
      <c r="AA79" s="379">
        <v>0</v>
      </c>
      <c r="AB79" s="379">
        <v>0</v>
      </c>
      <c r="AC79" s="379">
        <v>0</v>
      </c>
      <c r="AD79" s="379">
        <v>0</v>
      </c>
      <c r="AE79" s="379">
        <v>0</v>
      </c>
      <c r="AF79" s="379">
        <v>0</v>
      </c>
      <c r="AG79" s="379">
        <v>0</v>
      </c>
      <c r="AH79" s="379">
        <v>0</v>
      </c>
      <c r="AI79" s="379">
        <v>0</v>
      </c>
      <c r="AJ79" s="379">
        <v>0</v>
      </c>
      <c r="AK79" s="379">
        <v>0</v>
      </c>
      <c r="AL79" s="379">
        <v>0</v>
      </c>
      <c r="AM79" s="379">
        <v>0</v>
      </c>
      <c r="AN79" s="379">
        <v>0</v>
      </c>
    </row>
    <row r="80" spans="3:40" x14ac:dyDescent="0.3">
      <c r="C80" s="379">
        <v>11</v>
      </c>
      <c r="D80" s="379">
        <v>9</v>
      </c>
      <c r="E80" s="379">
        <v>6</v>
      </c>
      <c r="F80" s="379">
        <v>2885171</v>
      </c>
      <c r="G80" s="379">
        <v>3600</v>
      </c>
      <c r="H80" s="379">
        <v>1356585</v>
      </c>
      <c r="I80" s="379">
        <v>0</v>
      </c>
      <c r="J80" s="379">
        <v>0</v>
      </c>
      <c r="K80" s="379">
        <v>1110610</v>
      </c>
      <c r="L80" s="379">
        <v>0</v>
      </c>
      <c r="M80" s="379">
        <v>0</v>
      </c>
      <c r="N80" s="379">
        <v>0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0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-776</v>
      </c>
      <c r="AA80" s="379">
        <v>0</v>
      </c>
      <c r="AB80" s="379">
        <v>0</v>
      </c>
      <c r="AC80" s="379">
        <v>143370</v>
      </c>
      <c r="AD80" s="379">
        <v>0</v>
      </c>
      <c r="AE80" s="379">
        <v>37774</v>
      </c>
      <c r="AF80" s="379">
        <v>0</v>
      </c>
      <c r="AG80" s="379">
        <v>0</v>
      </c>
      <c r="AH80" s="379">
        <v>151433</v>
      </c>
      <c r="AI80" s="379">
        <v>0</v>
      </c>
      <c r="AJ80" s="379">
        <v>0</v>
      </c>
      <c r="AK80" s="379">
        <v>0</v>
      </c>
      <c r="AL80" s="379">
        <v>0</v>
      </c>
      <c r="AM80" s="379">
        <v>82575</v>
      </c>
      <c r="AN80" s="379">
        <v>0</v>
      </c>
    </row>
    <row r="81" spans="3:40" x14ac:dyDescent="0.3">
      <c r="C81" s="379">
        <v>11</v>
      </c>
      <c r="D81" s="379">
        <v>9</v>
      </c>
      <c r="E81" s="379">
        <v>9</v>
      </c>
      <c r="F81" s="379">
        <v>66419</v>
      </c>
      <c r="G81" s="379">
        <v>0</v>
      </c>
      <c r="H81" s="379">
        <v>66419</v>
      </c>
      <c r="I81" s="379">
        <v>0</v>
      </c>
      <c r="J81" s="379">
        <v>0</v>
      </c>
      <c r="K81" s="379">
        <v>0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0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11</v>
      </c>
      <c r="D82" s="379">
        <v>9</v>
      </c>
      <c r="E82" s="379">
        <v>10</v>
      </c>
      <c r="F82" s="379">
        <v>350</v>
      </c>
      <c r="G82" s="379">
        <v>0</v>
      </c>
      <c r="H82" s="379">
        <v>350</v>
      </c>
      <c r="I82" s="379">
        <v>0</v>
      </c>
      <c r="J82" s="379">
        <v>0</v>
      </c>
      <c r="K82" s="379">
        <v>0</v>
      </c>
      <c r="L82" s="379">
        <v>0</v>
      </c>
      <c r="M82" s="379">
        <v>0</v>
      </c>
      <c r="N82" s="379">
        <v>0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79">
        <v>0</v>
      </c>
      <c r="W82" s="379">
        <v>0</v>
      </c>
      <c r="X82" s="379">
        <v>0</v>
      </c>
      <c r="Y82" s="379">
        <v>0</v>
      </c>
      <c r="Z82" s="379">
        <v>0</v>
      </c>
      <c r="AA82" s="379">
        <v>0</v>
      </c>
      <c r="AB82" s="379">
        <v>0</v>
      </c>
      <c r="AC82" s="379">
        <v>0</v>
      </c>
      <c r="AD82" s="379">
        <v>0</v>
      </c>
      <c r="AE82" s="379">
        <v>0</v>
      </c>
      <c r="AF82" s="379">
        <v>0</v>
      </c>
      <c r="AG82" s="379">
        <v>0</v>
      </c>
      <c r="AH82" s="379">
        <v>0</v>
      </c>
      <c r="AI82" s="379">
        <v>0</v>
      </c>
      <c r="AJ82" s="379">
        <v>0</v>
      </c>
      <c r="AK82" s="379">
        <v>0</v>
      </c>
      <c r="AL82" s="379">
        <v>0</v>
      </c>
      <c r="AM82" s="379">
        <v>0</v>
      </c>
      <c r="AN82" s="379">
        <v>0</v>
      </c>
    </row>
    <row r="83" spans="3:40" x14ac:dyDescent="0.3">
      <c r="C83" s="379">
        <v>11</v>
      </c>
      <c r="D83" s="379">
        <v>9</v>
      </c>
      <c r="E83" s="379">
        <v>11</v>
      </c>
      <c r="F83" s="379">
        <v>12489</v>
      </c>
      <c r="G83" s="379">
        <v>0</v>
      </c>
      <c r="H83" s="379">
        <v>5739</v>
      </c>
      <c r="I83" s="379">
        <v>0</v>
      </c>
      <c r="J83" s="379">
        <v>0</v>
      </c>
      <c r="K83" s="379">
        <v>6750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0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0</v>
      </c>
      <c r="AA83" s="379">
        <v>0</v>
      </c>
      <c r="AB83" s="379">
        <v>0</v>
      </c>
      <c r="AC83" s="379">
        <v>0</v>
      </c>
      <c r="AD83" s="379">
        <v>0</v>
      </c>
      <c r="AE83" s="379">
        <v>0</v>
      </c>
      <c r="AF83" s="379">
        <v>0</v>
      </c>
      <c r="AG83" s="379">
        <v>0</v>
      </c>
      <c r="AH83" s="379">
        <v>0</v>
      </c>
      <c r="AI83" s="379">
        <v>0</v>
      </c>
      <c r="AJ83" s="379">
        <v>0</v>
      </c>
      <c r="AK83" s="379">
        <v>0</v>
      </c>
      <c r="AL83" s="379">
        <v>0</v>
      </c>
      <c r="AM83" s="379">
        <v>0</v>
      </c>
      <c r="AN83" s="379">
        <v>0</v>
      </c>
    </row>
    <row r="84" spans="3:40" x14ac:dyDescent="0.3">
      <c r="C84" s="379">
        <v>11</v>
      </c>
      <c r="D84" s="379">
        <v>10</v>
      </c>
      <c r="E84" s="379">
        <v>1</v>
      </c>
      <c r="F84" s="379">
        <v>86.6</v>
      </c>
      <c r="G84" s="379">
        <v>0</v>
      </c>
      <c r="H84" s="379">
        <v>18.95</v>
      </c>
      <c r="I84" s="379">
        <v>0</v>
      </c>
      <c r="J84" s="379">
        <v>0</v>
      </c>
      <c r="K84" s="379">
        <v>43.5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0</v>
      </c>
      <c r="U84" s="379">
        <v>0</v>
      </c>
      <c r="V84" s="379">
        <v>0</v>
      </c>
      <c r="W84" s="379">
        <v>0</v>
      </c>
      <c r="X84" s="379">
        <v>0</v>
      </c>
      <c r="Y84" s="379">
        <v>0</v>
      </c>
      <c r="Z84" s="379">
        <v>0.2</v>
      </c>
      <c r="AA84" s="379">
        <v>0</v>
      </c>
      <c r="AB84" s="379">
        <v>0</v>
      </c>
      <c r="AC84" s="379">
        <v>8</v>
      </c>
      <c r="AD84" s="379">
        <v>0</v>
      </c>
      <c r="AE84" s="379">
        <v>2</v>
      </c>
      <c r="AF84" s="379">
        <v>0</v>
      </c>
      <c r="AG84" s="379">
        <v>0</v>
      </c>
      <c r="AH84" s="379">
        <v>10</v>
      </c>
      <c r="AI84" s="379">
        <v>0</v>
      </c>
      <c r="AJ84" s="379">
        <v>0</v>
      </c>
      <c r="AK84" s="379">
        <v>0</v>
      </c>
      <c r="AL84" s="379">
        <v>0</v>
      </c>
      <c r="AM84" s="379">
        <v>3.95</v>
      </c>
      <c r="AN84" s="379">
        <v>0</v>
      </c>
    </row>
    <row r="85" spans="3:40" x14ac:dyDescent="0.3">
      <c r="C85" s="379">
        <v>11</v>
      </c>
      <c r="D85" s="379">
        <v>10</v>
      </c>
      <c r="E85" s="379">
        <v>2</v>
      </c>
      <c r="F85" s="379">
        <v>13857.13</v>
      </c>
      <c r="G85" s="379">
        <v>0</v>
      </c>
      <c r="H85" s="379">
        <v>3440.4</v>
      </c>
      <c r="I85" s="379">
        <v>0</v>
      </c>
      <c r="J85" s="379">
        <v>0</v>
      </c>
      <c r="K85" s="379">
        <v>6529.38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0</v>
      </c>
      <c r="Y85" s="379">
        <v>0</v>
      </c>
      <c r="Z85" s="379">
        <v>36.799999999999997</v>
      </c>
      <c r="AA85" s="379">
        <v>0</v>
      </c>
      <c r="AB85" s="379">
        <v>0</v>
      </c>
      <c r="AC85" s="379">
        <v>1339</v>
      </c>
      <c r="AD85" s="379">
        <v>0</v>
      </c>
      <c r="AE85" s="379">
        <v>325.5</v>
      </c>
      <c r="AF85" s="379">
        <v>0</v>
      </c>
      <c r="AG85" s="379">
        <v>0</v>
      </c>
      <c r="AH85" s="379">
        <v>1479.25</v>
      </c>
      <c r="AI85" s="379">
        <v>0</v>
      </c>
      <c r="AJ85" s="379">
        <v>0</v>
      </c>
      <c r="AK85" s="379">
        <v>0</v>
      </c>
      <c r="AL85" s="379">
        <v>0</v>
      </c>
      <c r="AM85" s="379">
        <v>706.8</v>
      </c>
      <c r="AN85" s="379">
        <v>0</v>
      </c>
    </row>
    <row r="86" spans="3:40" x14ac:dyDescent="0.3">
      <c r="C86" s="379">
        <v>11</v>
      </c>
      <c r="D86" s="379">
        <v>10</v>
      </c>
      <c r="E86" s="379">
        <v>3</v>
      </c>
      <c r="F86" s="379">
        <v>94</v>
      </c>
      <c r="G86" s="379">
        <v>0</v>
      </c>
      <c r="H86" s="379">
        <v>94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379">
        <v>0</v>
      </c>
      <c r="AD86" s="379">
        <v>0</v>
      </c>
      <c r="AE86" s="379">
        <v>0</v>
      </c>
      <c r="AF86" s="379">
        <v>0</v>
      </c>
      <c r="AG86" s="379">
        <v>0</v>
      </c>
      <c r="AH86" s="379">
        <v>0</v>
      </c>
      <c r="AI86" s="379">
        <v>0</v>
      </c>
      <c r="AJ86" s="379">
        <v>0</v>
      </c>
      <c r="AK86" s="379">
        <v>0</v>
      </c>
      <c r="AL86" s="379">
        <v>0</v>
      </c>
      <c r="AM86" s="379">
        <v>0</v>
      </c>
      <c r="AN86" s="379">
        <v>0</v>
      </c>
    </row>
    <row r="87" spans="3:40" x14ac:dyDescent="0.3">
      <c r="C87" s="379">
        <v>11</v>
      </c>
      <c r="D87" s="379">
        <v>10</v>
      </c>
      <c r="E87" s="379">
        <v>4</v>
      </c>
      <c r="F87" s="379">
        <v>315</v>
      </c>
      <c r="G87" s="379">
        <v>0</v>
      </c>
      <c r="H87" s="379">
        <v>215</v>
      </c>
      <c r="I87" s="379">
        <v>0</v>
      </c>
      <c r="J87" s="379">
        <v>0</v>
      </c>
      <c r="K87" s="379">
        <v>30</v>
      </c>
      <c r="L87" s="379">
        <v>0</v>
      </c>
      <c r="M87" s="379">
        <v>0</v>
      </c>
      <c r="N87" s="379">
        <v>0</v>
      </c>
      <c r="O87" s="379">
        <v>0</v>
      </c>
      <c r="P87" s="379">
        <v>0</v>
      </c>
      <c r="Q87" s="379">
        <v>0</v>
      </c>
      <c r="R87" s="379">
        <v>0</v>
      </c>
      <c r="S87" s="379">
        <v>0</v>
      </c>
      <c r="T87" s="379">
        <v>0</v>
      </c>
      <c r="U87" s="379">
        <v>0</v>
      </c>
      <c r="V87" s="379">
        <v>0</v>
      </c>
      <c r="W87" s="379">
        <v>0</v>
      </c>
      <c r="X87" s="379">
        <v>0</v>
      </c>
      <c r="Y87" s="379">
        <v>0</v>
      </c>
      <c r="Z87" s="379">
        <v>0</v>
      </c>
      <c r="AA87" s="379">
        <v>0</v>
      </c>
      <c r="AB87" s="379">
        <v>0</v>
      </c>
      <c r="AC87" s="379">
        <v>70</v>
      </c>
      <c r="AD87" s="379">
        <v>0</v>
      </c>
      <c r="AE87" s="379">
        <v>0</v>
      </c>
      <c r="AF87" s="379">
        <v>0</v>
      </c>
      <c r="AG87" s="379">
        <v>0</v>
      </c>
      <c r="AH87" s="379">
        <v>0</v>
      </c>
      <c r="AI87" s="379">
        <v>0</v>
      </c>
      <c r="AJ87" s="379">
        <v>0</v>
      </c>
      <c r="AK87" s="379">
        <v>0</v>
      </c>
      <c r="AL87" s="379">
        <v>0</v>
      </c>
      <c r="AM87" s="379">
        <v>0</v>
      </c>
      <c r="AN87" s="379">
        <v>0</v>
      </c>
    </row>
    <row r="88" spans="3:40" x14ac:dyDescent="0.3">
      <c r="C88" s="379">
        <v>11</v>
      </c>
      <c r="D88" s="379">
        <v>10</v>
      </c>
      <c r="E88" s="379">
        <v>5</v>
      </c>
      <c r="F88" s="379">
        <v>18</v>
      </c>
      <c r="G88" s="379">
        <v>18</v>
      </c>
      <c r="H88" s="379">
        <v>0</v>
      </c>
      <c r="I88" s="379">
        <v>0</v>
      </c>
      <c r="J88" s="379">
        <v>0</v>
      </c>
      <c r="K88" s="379">
        <v>0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0</v>
      </c>
      <c r="W88" s="379">
        <v>0</v>
      </c>
      <c r="X88" s="379">
        <v>0</v>
      </c>
      <c r="Y88" s="379">
        <v>0</v>
      </c>
      <c r="Z88" s="379">
        <v>0</v>
      </c>
      <c r="AA88" s="379">
        <v>0</v>
      </c>
      <c r="AB88" s="379">
        <v>0</v>
      </c>
      <c r="AC88" s="379">
        <v>0</v>
      </c>
      <c r="AD88" s="379">
        <v>0</v>
      </c>
      <c r="AE88" s="379">
        <v>0</v>
      </c>
      <c r="AF88" s="379">
        <v>0</v>
      </c>
      <c r="AG88" s="379">
        <v>0</v>
      </c>
      <c r="AH88" s="379">
        <v>0</v>
      </c>
      <c r="AI88" s="379">
        <v>0</v>
      </c>
      <c r="AJ88" s="379">
        <v>0</v>
      </c>
      <c r="AK88" s="379">
        <v>0</v>
      </c>
      <c r="AL88" s="379">
        <v>0</v>
      </c>
      <c r="AM88" s="379">
        <v>0</v>
      </c>
      <c r="AN88" s="379">
        <v>0</v>
      </c>
    </row>
    <row r="89" spans="3:40" x14ac:dyDescent="0.3">
      <c r="C89" s="379">
        <v>11</v>
      </c>
      <c r="D89" s="379">
        <v>10</v>
      </c>
      <c r="E89" s="379">
        <v>6</v>
      </c>
      <c r="F89" s="379">
        <v>2814689</v>
      </c>
      <c r="G89" s="379">
        <v>3600</v>
      </c>
      <c r="H89" s="379">
        <v>1284320</v>
      </c>
      <c r="I89" s="379">
        <v>0</v>
      </c>
      <c r="J89" s="379">
        <v>0</v>
      </c>
      <c r="K89" s="379">
        <v>1088706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0</v>
      </c>
      <c r="V89" s="379">
        <v>0</v>
      </c>
      <c r="W89" s="379">
        <v>0</v>
      </c>
      <c r="X89" s="379">
        <v>0</v>
      </c>
      <c r="Y89" s="379">
        <v>0</v>
      </c>
      <c r="Z89" s="379">
        <v>-776</v>
      </c>
      <c r="AA89" s="379">
        <v>0</v>
      </c>
      <c r="AB89" s="379">
        <v>0</v>
      </c>
      <c r="AC89" s="379">
        <v>159397</v>
      </c>
      <c r="AD89" s="379">
        <v>0</v>
      </c>
      <c r="AE89" s="379">
        <v>37161</v>
      </c>
      <c r="AF89" s="379">
        <v>0</v>
      </c>
      <c r="AG89" s="379">
        <v>0</v>
      </c>
      <c r="AH89" s="379">
        <v>159818</v>
      </c>
      <c r="AI89" s="379">
        <v>0</v>
      </c>
      <c r="AJ89" s="379">
        <v>0</v>
      </c>
      <c r="AK89" s="379">
        <v>0</v>
      </c>
      <c r="AL89" s="379">
        <v>0</v>
      </c>
      <c r="AM89" s="379">
        <v>82463</v>
      </c>
      <c r="AN89" s="379">
        <v>0</v>
      </c>
    </row>
    <row r="90" spans="3:40" x14ac:dyDescent="0.3">
      <c r="C90" s="379">
        <v>11</v>
      </c>
      <c r="D90" s="379">
        <v>10</v>
      </c>
      <c r="E90" s="379">
        <v>9</v>
      </c>
      <c r="F90" s="379">
        <v>29429</v>
      </c>
      <c r="G90" s="379">
        <v>0</v>
      </c>
      <c r="H90" s="379">
        <v>8633</v>
      </c>
      <c r="I90" s="379">
        <v>0</v>
      </c>
      <c r="J90" s="379">
        <v>0</v>
      </c>
      <c r="K90" s="379">
        <v>8996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0</v>
      </c>
      <c r="Y90" s="379">
        <v>0</v>
      </c>
      <c r="Z90" s="379">
        <v>0</v>
      </c>
      <c r="AA90" s="379">
        <v>0</v>
      </c>
      <c r="AB90" s="379">
        <v>0</v>
      </c>
      <c r="AC90" s="379">
        <v>3766</v>
      </c>
      <c r="AD90" s="379">
        <v>0</v>
      </c>
      <c r="AE90" s="379">
        <v>0</v>
      </c>
      <c r="AF90" s="379">
        <v>0</v>
      </c>
      <c r="AG90" s="379">
        <v>0</v>
      </c>
      <c r="AH90" s="379">
        <v>8034</v>
      </c>
      <c r="AI90" s="379">
        <v>0</v>
      </c>
      <c r="AJ90" s="379">
        <v>0</v>
      </c>
      <c r="AK90" s="379">
        <v>0</v>
      </c>
      <c r="AL90" s="379">
        <v>0</v>
      </c>
      <c r="AM90" s="379">
        <v>0</v>
      </c>
      <c r="AN90" s="379">
        <v>0</v>
      </c>
    </row>
    <row r="91" spans="3:40" x14ac:dyDescent="0.3">
      <c r="C91" s="379">
        <v>11</v>
      </c>
      <c r="D91" s="379">
        <v>10</v>
      </c>
      <c r="E91" s="379">
        <v>10</v>
      </c>
      <c r="F91" s="379">
        <v>3400</v>
      </c>
      <c r="G91" s="379">
        <v>0</v>
      </c>
      <c r="H91" s="379">
        <v>0</v>
      </c>
      <c r="I91" s="379">
        <v>0</v>
      </c>
      <c r="J91" s="379">
        <v>0</v>
      </c>
      <c r="K91" s="379">
        <v>3400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0</v>
      </c>
      <c r="Y91" s="379">
        <v>0</v>
      </c>
      <c r="Z91" s="379">
        <v>0</v>
      </c>
      <c r="AA91" s="379">
        <v>0</v>
      </c>
      <c r="AB91" s="379">
        <v>0</v>
      </c>
      <c r="AC91" s="379">
        <v>0</v>
      </c>
      <c r="AD91" s="379">
        <v>0</v>
      </c>
      <c r="AE91" s="379">
        <v>0</v>
      </c>
      <c r="AF91" s="379">
        <v>0</v>
      </c>
      <c r="AG91" s="379">
        <v>0</v>
      </c>
      <c r="AH91" s="379">
        <v>0</v>
      </c>
      <c r="AI91" s="379">
        <v>0</v>
      </c>
      <c r="AJ91" s="379">
        <v>0</v>
      </c>
      <c r="AK91" s="379">
        <v>0</v>
      </c>
      <c r="AL91" s="379">
        <v>0</v>
      </c>
      <c r="AM91" s="379">
        <v>0</v>
      </c>
      <c r="AN91" s="379">
        <v>0</v>
      </c>
    </row>
    <row r="92" spans="3:40" x14ac:dyDescent="0.3">
      <c r="C92" s="379">
        <v>11</v>
      </c>
      <c r="D92" s="379">
        <v>10</v>
      </c>
      <c r="E92" s="379">
        <v>11</v>
      </c>
      <c r="F92" s="379">
        <v>12489</v>
      </c>
      <c r="G92" s="379">
        <v>0</v>
      </c>
      <c r="H92" s="379">
        <v>5739</v>
      </c>
      <c r="I92" s="379">
        <v>0</v>
      </c>
      <c r="J92" s="379">
        <v>0</v>
      </c>
      <c r="K92" s="379">
        <v>6750</v>
      </c>
      <c r="L92" s="379">
        <v>0</v>
      </c>
      <c r="M92" s="379">
        <v>0</v>
      </c>
      <c r="N92" s="379">
        <v>0</v>
      </c>
      <c r="O92" s="379">
        <v>0</v>
      </c>
      <c r="P92" s="379">
        <v>0</v>
      </c>
      <c r="Q92" s="379">
        <v>0</v>
      </c>
      <c r="R92" s="379">
        <v>0</v>
      </c>
      <c r="S92" s="379">
        <v>0</v>
      </c>
      <c r="T92" s="379">
        <v>0</v>
      </c>
      <c r="U92" s="379">
        <v>0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79">
        <v>0</v>
      </c>
      <c r="AC92" s="379">
        <v>0</v>
      </c>
      <c r="AD92" s="379">
        <v>0</v>
      </c>
      <c r="AE92" s="379">
        <v>0</v>
      </c>
      <c r="AF92" s="379">
        <v>0</v>
      </c>
      <c r="AG92" s="379">
        <v>0</v>
      </c>
      <c r="AH92" s="379">
        <v>0</v>
      </c>
      <c r="AI92" s="379">
        <v>0</v>
      </c>
      <c r="AJ92" s="379">
        <v>0</v>
      </c>
      <c r="AK92" s="379">
        <v>0</v>
      </c>
      <c r="AL92" s="379">
        <v>0</v>
      </c>
      <c r="AM92" s="379">
        <v>0</v>
      </c>
      <c r="AN92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0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6892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5499013</v>
      </c>
      <c r="C3" s="352">
        <f t="shared" ref="C3:R3" si="0">SUBTOTAL(9,C6:C1048576)</f>
        <v>2</v>
      </c>
      <c r="D3" s="352">
        <f t="shared" si="0"/>
        <v>5555912</v>
      </c>
      <c r="E3" s="352">
        <f t="shared" si="0"/>
        <v>3.5010784998211779</v>
      </c>
      <c r="F3" s="352">
        <f t="shared" si="0"/>
        <v>5370041</v>
      </c>
      <c r="G3" s="353">
        <f>IF(B3&lt;&gt;0,F3/B3,"")</f>
        <v>0.97654633658803858</v>
      </c>
      <c r="H3" s="354">
        <f t="shared" si="0"/>
        <v>136791.68000000017</v>
      </c>
      <c r="I3" s="352">
        <f t="shared" si="0"/>
        <v>1</v>
      </c>
      <c r="J3" s="352">
        <f t="shared" si="0"/>
        <v>157888.62000000029</v>
      </c>
      <c r="K3" s="352">
        <f t="shared" si="0"/>
        <v>1.1542267775350086</v>
      </c>
      <c r="L3" s="352">
        <f t="shared" si="0"/>
        <v>100715.17999999988</v>
      </c>
      <c r="M3" s="355">
        <f>IF(H3&lt;&gt;0,L3/H3,"")</f>
        <v>0.73626685482625664</v>
      </c>
      <c r="N3" s="351">
        <f t="shared" si="0"/>
        <v>0</v>
      </c>
      <c r="O3" s="352">
        <f t="shared" si="0"/>
        <v>0</v>
      </c>
      <c r="P3" s="352">
        <f t="shared" si="0"/>
        <v>0</v>
      </c>
      <c r="Q3" s="352">
        <f t="shared" si="0"/>
        <v>0</v>
      </c>
      <c r="R3" s="352">
        <f t="shared" si="0"/>
        <v>0</v>
      </c>
      <c r="S3" s="353" t="str">
        <f>IF(N3&lt;&gt;0,R3/N3,"")</f>
        <v/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6887</v>
      </c>
      <c r="B6" s="787">
        <v>5498353</v>
      </c>
      <c r="C6" s="734">
        <v>1</v>
      </c>
      <c r="D6" s="787">
        <v>5554268</v>
      </c>
      <c r="E6" s="734">
        <v>1.010169408912087</v>
      </c>
      <c r="F6" s="787">
        <v>5369767</v>
      </c>
      <c r="G6" s="739">
        <v>0.97661372414612158</v>
      </c>
      <c r="H6" s="787">
        <v>136791.68000000017</v>
      </c>
      <c r="I6" s="734">
        <v>1</v>
      </c>
      <c r="J6" s="787">
        <v>157888.62000000029</v>
      </c>
      <c r="K6" s="734">
        <v>1.1542267775350086</v>
      </c>
      <c r="L6" s="787">
        <v>100715.17999999988</v>
      </c>
      <c r="M6" s="739">
        <v>0.73626685482625664</v>
      </c>
      <c r="N6" s="787"/>
      <c r="O6" s="734"/>
      <c r="P6" s="787"/>
      <c r="Q6" s="734"/>
      <c r="R6" s="787"/>
      <c r="S6" s="235"/>
    </row>
    <row r="7" spans="1:19" ht="14.4" customHeight="1" thickBot="1" x14ac:dyDescent="0.35">
      <c r="A7" s="789" t="s">
        <v>6888</v>
      </c>
      <c r="B7" s="788">
        <v>660</v>
      </c>
      <c r="C7" s="667">
        <v>1</v>
      </c>
      <c r="D7" s="788">
        <v>1644</v>
      </c>
      <c r="E7" s="667">
        <v>2.4909090909090907</v>
      </c>
      <c r="F7" s="788">
        <v>274</v>
      </c>
      <c r="G7" s="678">
        <v>0.41515151515151516</v>
      </c>
      <c r="H7" s="788"/>
      <c r="I7" s="667"/>
      <c r="J7" s="788"/>
      <c r="K7" s="667"/>
      <c r="L7" s="788"/>
      <c r="M7" s="678"/>
      <c r="N7" s="788"/>
      <c r="O7" s="667"/>
      <c r="P7" s="788"/>
      <c r="Q7" s="667"/>
      <c r="R7" s="788"/>
      <c r="S7" s="701"/>
    </row>
    <row r="8" spans="1:19" ht="14.4" customHeight="1" x14ac:dyDescent="0.3">
      <c r="A8" s="790" t="s">
        <v>6889</v>
      </c>
    </row>
    <row r="9" spans="1:19" ht="14.4" customHeight="1" x14ac:dyDescent="0.3">
      <c r="A9" s="791" t="s">
        <v>6890</v>
      </c>
    </row>
    <row r="10" spans="1:19" ht="14.4" customHeight="1" x14ac:dyDescent="0.3">
      <c r="A10" s="790" t="s">
        <v>6891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6895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55681</v>
      </c>
      <c r="C3" s="469">
        <f t="shared" si="0"/>
        <v>57842</v>
      </c>
      <c r="D3" s="469">
        <f t="shared" si="0"/>
        <v>55416</v>
      </c>
      <c r="E3" s="354">
        <f t="shared" si="0"/>
        <v>5499013</v>
      </c>
      <c r="F3" s="352">
        <f t="shared" si="0"/>
        <v>5555912</v>
      </c>
      <c r="G3" s="470">
        <f t="shared" si="0"/>
        <v>5370041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2">
        <v>2014</v>
      </c>
    </row>
    <row r="6" spans="1:7" ht="14.4" customHeight="1" x14ac:dyDescent="0.3">
      <c r="A6" s="748" t="s">
        <v>6893</v>
      </c>
      <c r="B6" s="229">
        <v>6461</v>
      </c>
      <c r="C6" s="229">
        <v>10167</v>
      </c>
      <c r="D6" s="229">
        <v>4500</v>
      </c>
      <c r="E6" s="787">
        <v>999976</v>
      </c>
      <c r="F6" s="787">
        <v>1143339</v>
      </c>
      <c r="G6" s="793">
        <v>617483</v>
      </c>
    </row>
    <row r="7" spans="1:7" ht="14.4" customHeight="1" x14ac:dyDescent="0.3">
      <c r="A7" s="687" t="s">
        <v>2630</v>
      </c>
      <c r="B7" s="664">
        <v>3501</v>
      </c>
      <c r="C7" s="664">
        <v>3218</v>
      </c>
      <c r="D7" s="664">
        <v>3463</v>
      </c>
      <c r="E7" s="794">
        <v>338576</v>
      </c>
      <c r="F7" s="794">
        <v>325065</v>
      </c>
      <c r="G7" s="795">
        <v>354563</v>
      </c>
    </row>
    <row r="8" spans="1:7" ht="14.4" customHeight="1" x14ac:dyDescent="0.3">
      <c r="A8" s="687" t="s">
        <v>2631</v>
      </c>
      <c r="B8" s="664">
        <v>3193</v>
      </c>
      <c r="C8" s="664">
        <v>3156</v>
      </c>
      <c r="D8" s="664">
        <v>3109</v>
      </c>
      <c r="E8" s="794">
        <v>304687</v>
      </c>
      <c r="F8" s="794">
        <v>307289</v>
      </c>
      <c r="G8" s="795">
        <v>302110</v>
      </c>
    </row>
    <row r="9" spans="1:7" ht="14.4" customHeight="1" x14ac:dyDescent="0.3">
      <c r="A9" s="687" t="s">
        <v>2632</v>
      </c>
      <c r="B9" s="664">
        <v>537</v>
      </c>
      <c r="C9" s="664">
        <v>487</v>
      </c>
      <c r="D9" s="664">
        <v>350</v>
      </c>
      <c r="E9" s="794">
        <v>51436</v>
      </c>
      <c r="F9" s="794">
        <v>49943</v>
      </c>
      <c r="G9" s="795">
        <v>39504</v>
      </c>
    </row>
    <row r="10" spans="1:7" ht="14.4" customHeight="1" x14ac:dyDescent="0.3">
      <c r="A10" s="687" t="s">
        <v>6894</v>
      </c>
      <c r="B10" s="664">
        <v>1</v>
      </c>
      <c r="C10" s="664"/>
      <c r="D10" s="664"/>
      <c r="E10" s="794">
        <v>117</v>
      </c>
      <c r="F10" s="794"/>
      <c r="G10" s="795"/>
    </row>
    <row r="11" spans="1:7" ht="14.4" customHeight="1" x14ac:dyDescent="0.3">
      <c r="A11" s="687" t="s">
        <v>2633</v>
      </c>
      <c r="B11" s="664">
        <v>1232</v>
      </c>
      <c r="C11" s="664">
        <v>1194</v>
      </c>
      <c r="D11" s="664">
        <v>1155</v>
      </c>
      <c r="E11" s="794">
        <v>129625</v>
      </c>
      <c r="F11" s="794">
        <v>126040</v>
      </c>
      <c r="G11" s="795">
        <v>102039</v>
      </c>
    </row>
    <row r="12" spans="1:7" ht="14.4" customHeight="1" x14ac:dyDescent="0.3">
      <c r="A12" s="687" t="s">
        <v>2634</v>
      </c>
      <c r="B12" s="664">
        <v>3926</v>
      </c>
      <c r="C12" s="664">
        <v>4113</v>
      </c>
      <c r="D12" s="664">
        <v>4198</v>
      </c>
      <c r="E12" s="794">
        <v>368630</v>
      </c>
      <c r="F12" s="794">
        <v>396553</v>
      </c>
      <c r="G12" s="795">
        <v>400638</v>
      </c>
    </row>
    <row r="13" spans="1:7" ht="14.4" customHeight="1" x14ac:dyDescent="0.3">
      <c r="A13" s="687" t="s">
        <v>2650</v>
      </c>
      <c r="B13" s="664"/>
      <c r="C13" s="664"/>
      <c r="D13" s="664">
        <v>29</v>
      </c>
      <c r="E13" s="794"/>
      <c r="F13" s="794"/>
      <c r="G13" s="795">
        <v>3330</v>
      </c>
    </row>
    <row r="14" spans="1:7" ht="14.4" customHeight="1" x14ac:dyDescent="0.3">
      <c r="A14" s="687" t="s">
        <v>2635</v>
      </c>
      <c r="B14" s="664">
        <v>3154</v>
      </c>
      <c r="C14" s="664">
        <v>2915</v>
      </c>
      <c r="D14" s="664">
        <v>3322</v>
      </c>
      <c r="E14" s="794">
        <v>258800</v>
      </c>
      <c r="F14" s="794">
        <v>223700</v>
      </c>
      <c r="G14" s="795">
        <v>257764</v>
      </c>
    </row>
    <row r="15" spans="1:7" ht="14.4" customHeight="1" x14ac:dyDescent="0.3">
      <c r="A15" s="687" t="s">
        <v>2636</v>
      </c>
      <c r="B15" s="664">
        <v>3796</v>
      </c>
      <c r="C15" s="664">
        <v>3294</v>
      </c>
      <c r="D15" s="664">
        <v>3554</v>
      </c>
      <c r="E15" s="794">
        <v>311767</v>
      </c>
      <c r="F15" s="794">
        <v>272921</v>
      </c>
      <c r="G15" s="795">
        <v>308982</v>
      </c>
    </row>
    <row r="16" spans="1:7" ht="14.4" customHeight="1" x14ac:dyDescent="0.3">
      <c r="A16" s="687" t="s">
        <v>2637</v>
      </c>
      <c r="B16" s="664">
        <v>1203</v>
      </c>
      <c r="C16" s="664">
        <v>1204</v>
      </c>
      <c r="D16" s="664">
        <v>1587</v>
      </c>
      <c r="E16" s="794">
        <v>187666</v>
      </c>
      <c r="F16" s="794">
        <v>177868</v>
      </c>
      <c r="G16" s="795">
        <v>259349</v>
      </c>
    </row>
    <row r="17" spans="1:7" ht="14.4" customHeight="1" x14ac:dyDescent="0.3">
      <c r="A17" s="687" t="s">
        <v>2638</v>
      </c>
      <c r="B17" s="664">
        <v>4219</v>
      </c>
      <c r="C17" s="664">
        <v>3705</v>
      </c>
      <c r="D17" s="664">
        <v>2835</v>
      </c>
      <c r="E17" s="794">
        <v>369411</v>
      </c>
      <c r="F17" s="794">
        <v>325033</v>
      </c>
      <c r="G17" s="795">
        <v>230949</v>
      </c>
    </row>
    <row r="18" spans="1:7" ht="14.4" customHeight="1" x14ac:dyDescent="0.3">
      <c r="A18" s="687" t="s">
        <v>2639</v>
      </c>
      <c r="B18" s="664">
        <v>1762</v>
      </c>
      <c r="C18" s="664">
        <v>1321</v>
      </c>
      <c r="D18" s="664">
        <v>1570</v>
      </c>
      <c r="E18" s="794">
        <v>249624</v>
      </c>
      <c r="F18" s="794">
        <v>201299</v>
      </c>
      <c r="G18" s="795">
        <v>230505</v>
      </c>
    </row>
    <row r="19" spans="1:7" ht="14.4" customHeight="1" x14ac:dyDescent="0.3">
      <c r="A19" s="687" t="s">
        <v>2640</v>
      </c>
      <c r="B19" s="664">
        <v>3225</v>
      </c>
      <c r="C19" s="664">
        <v>3887</v>
      </c>
      <c r="D19" s="664">
        <v>4122</v>
      </c>
      <c r="E19" s="794">
        <v>286538</v>
      </c>
      <c r="F19" s="794">
        <v>350977</v>
      </c>
      <c r="G19" s="795">
        <v>374784</v>
      </c>
    </row>
    <row r="20" spans="1:7" ht="14.4" customHeight="1" x14ac:dyDescent="0.3">
      <c r="A20" s="687" t="s">
        <v>2641</v>
      </c>
      <c r="B20" s="664">
        <v>1</v>
      </c>
      <c r="C20" s="664">
        <v>1270</v>
      </c>
      <c r="D20" s="664">
        <v>2953</v>
      </c>
      <c r="E20" s="794">
        <v>34</v>
      </c>
      <c r="F20" s="794">
        <v>119054</v>
      </c>
      <c r="G20" s="795">
        <v>272442</v>
      </c>
    </row>
    <row r="21" spans="1:7" ht="14.4" customHeight="1" x14ac:dyDescent="0.3">
      <c r="A21" s="687" t="s">
        <v>2642</v>
      </c>
      <c r="B21" s="664">
        <v>2725</v>
      </c>
      <c r="C21" s="664">
        <v>2518</v>
      </c>
      <c r="D21" s="664">
        <v>2373</v>
      </c>
      <c r="E21" s="794">
        <v>238731</v>
      </c>
      <c r="F21" s="794">
        <v>230949</v>
      </c>
      <c r="G21" s="795">
        <v>230883</v>
      </c>
    </row>
    <row r="22" spans="1:7" ht="14.4" customHeight="1" x14ac:dyDescent="0.3">
      <c r="A22" s="687" t="s">
        <v>2643</v>
      </c>
      <c r="B22" s="664">
        <v>2019</v>
      </c>
      <c r="C22" s="664">
        <v>2008</v>
      </c>
      <c r="D22" s="664">
        <v>1737</v>
      </c>
      <c r="E22" s="794">
        <v>197593</v>
      </c>
      <c r="F22" s="794">
        <v>200153</v>
      </c>
      <c r="G22" s="795">
        <v>175629</v>
      </c>
    </row>
    <row r="23" spans="1:7" ht="14.4" customHeight="1" x14ac:dyDescent="0.3">
      <c r="A23" s="687" t="s">
        <v>2644</v>
      </c>
      <c r="B23" s="664">
        <v>3719</v>
      </c>
      <c r="C23" s="664">
        <v>3397</v>
      </c>
      <c r="D23" s="664">
        <v>3406</v>
      </c>
      <c r="E23" s="794">
        <v>285006</v>
      </c>
      <c r="F23" s="794">
        <v>261757</v>
      </c>
      <c r="G23" s="795">
        <v>280831</v>
      </c>
    </row>
    <row r="24" spans="1:7" ht="14.4" customHeight="1" x14ac:dyDescent="0.3">
      <c r="A24" s="687" t="s">
        <v>2645</v>
      </c>
      <c r="B24" s="664">
        <v>3404</v>
      </c>
      <c r="C24" s="664">
        <v>3086</v>
      </c>
      <c r="D24" s="664">
        <v>3150</v>
      </c>
      <c r="E24" s="794">
        <v>277983</v>
      </c>
      <c r="F24" s="794">
        <v>249437</v>
      </c>
      <c r="G24" s="795">
        <v>260205</v>
      </c>
    </row>
    <row r="25" spans="1:7" ht="14.4" customHeight="1" x14ac:dyDescent="0.3">
      <c r="A25" s="687" t="s">
        <v>2647</v>
      </c>
      <c r="B25" s="664">
        <v>3435</v>
      </c>
      <c r="C25" s="664">
        <v>2845</v>
      </c>
      <c r="D25" s="664">
        <v>2797</v>
      </c>
      <c r="E25" s="794">
        <v>313844</v>
      </c>
      <c r="F25" s="794">
        <v>267021</v>
      </c>
      <c r="G25" s="795">
        <v>251957</v>
      </c>
    </row>
    <row r="26" spans="1:7" ht="14.4" customHeight="1" x14ac:dyDescent="0.3">
      <c r="A26" s="687" t="s">
        <v>2648</v>
      </c>
      <c r="B26" s="664">
        <v>4168</v>
      </c>
      <c r="C26" s="664">
        <v>3758</v>
      </c>
      <c r="D26" s="664">
        <v>3532</v>
      </c>
      <c r="E26" s="794">
        <v>328969</v>
      </c>
      <c r="F26" s="794">
        <v>299861</v>
      </c>
      <c r="G26" s="795">
        <v>279680</v>
      </c>
    </row>
    <row r="27" spans="1:7" ht="14.4" customHeight="1" thickBot="1" x14ac:dyDescent="0.35">
      <c r="A27" s="789" t="s">
        <v>2649</v>
      </c>
      <c r="B27" s="670"/>
      <c r="C27" s="670">
        <v>299</v>
      </c>
      <c r="D27" s="670">
        <v>1674</v>
      </c>
      <c r="E27" s="788"/>
      <c r="F27" s="788">
        <v>27653</v>
      </c>
      <c r="G27" s="796">
        <v>136414</v>
      </c>
    </row>
    <row r="28" spans="1:7" ht="14.4" customHeight="1" x14ac:dyDescent="0.3">
      <c r="A28" s="790" t="s">
        <v>6889</v>
      </c>
    </row>
    <row r="29" spans="1:7" ht="14.4" customHeight="1" x14ac:dyDescent="0.3">
      <c r="A29" s="791" t="s">
        <v>6890</v>
      </c>
    </row>
    <row r="30" spans="1:7" ht="14.4" customHeight="1" x14ac:dyDescent="0.3">
      <c r="A30" s="790" t="s">
        <v>6891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721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22.21875" style="254" customWidth="1"/>
    <col min="4" max="4" width="8" style="254" customWidth="1"/>
    <col min="5" max="5" width="50.88671875" style="254" bestFit="1" customWidth="1"/>
    <col min="6" max="7" width="11.109375" style="337" customWidth="1"/>
    <col min="8" max="9" width="9.33203125" style="254" hidden="1" customWidth="1"/>
    <col min="10" max="11" width="11.109375" style="337" customWidth="1"/>
    <col min="12" max="13" width="9.33203125" style="254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7089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467"/>
      <c r="E2" s="255"/>
      <c r="F2" s="358"/>
      <c r="G2" s="358"/>
      <c r="H2" s="255"/>
      <c r="I2" s="255"/>
      <c r="J2" s="358"/>
      <c r="K2" s="358"/>
      <c r="L2" s="255"/>
      <c r="M2" s="255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58929</v>
      </c>
      <c r="G3" s="212">
        <f t="shared" si="0"/>
        <v>5635804.6799999997</v>
      </c>
      <c r="H3" s="78"/>
      <c r="I3" s="78"/>
      <c r="J3" s="212">
        <f t="shared" si="0"/>
        <v>61504</v>
      </c>
      <c r="K3" s="212">
        <f t="shared" si="0"/>
        <v>5713800.6200000001</v>
      </c>
      <c r="L3" s="78"/>
      <c r="M3" s="78"/>
      <c r="N3" s="212">
        <f t="shared" si="0"/>
        <v>58182.7</v>
      </c>
      <c r="O3" s="212">
        <f t="shared" si="0"/>
        <v>5470756.1799999997</v>
      </c>
      <c r="P3" s="79">
        <f>IF(G3=0,0,O3/G3)</f>
        <v>0.97071429735921932</v>
      </c>
      <c r="Q3" s="213">
        <f>IF(N3=0,0,O3/N3)</f>
        <v>94.027196744049348</v>
      </c>
    </row>
    <row r="4" spans="1:17" ht="14.4" customHeight="1" x14ac:dyDescent="0.3">
      <c r="A4" s="560" t="s">
        <v>119</v>
      </c>
      <c r="B4" s="561" t="s">
        <v>120</v>
      </c>
      <c r="C4" s="562" t="s">
        <v>168</v>
      </c>
      <c r="D4" s="567" t="s">
        <v>90</v>
      </c>
      <c r="E4" s="563" t="s">
        <v>81</v>
      </c>
      <c r="F4" s="564">
        <v>2012</v>
      </c>
      <c r="G4" s="565"/>
      <c r="H4" s="210"/>
      <c r="I4" s="210"/>
      <c r="J4" s="564">
        <v>2013</v>
      </c>
      <c r="K4" s="565"/>
      <c r="L4" s="210"/>
      <c r="M4" s="210"/>
      <c r="N4" s="564">
        <v>2014</v>
      </c>
      <c r="O4" s="565"/>
      <c r="P4" s="566" t="s">
        <v>2</v>
      </c>
      <c r="Q4" s="559" t="s">
        <v>122</v>
      </c>
    </row>
    <row r="5" spans="1:17" ht="14.4" customHeight="1" thickBot="1" x14ac:dyDescent="0.35">
      <c r="A5" s="797"/>
      <c r="B5" s="798"/>
      <c r="C5" s="799"/>
      <c r="D5" s="800"/>
      <c r="E5" s="801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6"/>
    </row>
    <row r="6" spans="1:17" ht="14.4" customHeight="1" x14ac:dyDescent="0.3">
      <c r="A6" s="733" t="s">
        <v>6896</v>
      </c>
      <c r="B6" s="734" t="s">
        <v>6897</v>
      </c>
      <c r="C6" s="734" t="s">
        <v>6893</v>
      </c>
      <c r="D6" s="734" t="s">
        <v>6898</v>
      </c>
      <c r="E6" s="734" t="s">
        <v>6889</v>
      </c>
      <c r="F6" s="229">
        <v>48</v>
      </c>
      <c r="G6" s="229">
        <v>2098.0800000000004</v>
      </c>
      <c r="H6" s="734">
        <v>1</v>
      </c>
      <c r="I6" s="734">
        <v>43.710000000000008</v>
      </c>
      <c r="J6" s="229">
        <v>81</v>
      </c>
      <c r="K6" s="229">
        <v>3572.0999999999995</v>
      </c>
      <c r="L6" s="734">
        <v>1.7025566231983522</v>
      </c>
      <c r="M6" s="734">
        <v>44.099999999999994</v>
      </c>
      <c r="N6" s="229"/>
      <c r="O6" s="229"/>
      <c r="P6" s="739"/>
      <c r="Q6" s="747"/>
    </row>
    <row r="7" spans="1:17" ht="14.4" customHeight="1" x14ac:dyDescent="0.3">
      <c r="A7" s="660" t="s">
        <v>6896</v>
      </c>
      <c r="B7" s="661" t="s">
        <v>6897</v>
      </c>
      <c r="C7" s="661" t="s">
        <v>6893</v>
      </c>
      <c r="D7" s="661" t="s">
        <v>6898</v>
      </c>
      <c r="E7" s="661" t="s">
        <v>1048</v>
      </c>
      <c r="F7" s="664">
        <v>98</v>
      </c>
      <c r="G7" s="664">
        <v>4283.58</v>
      </c>
      <c r="H7" s="661">
        <v>1</v>
      </c>
      <c r="I7" s="661">
        <v>43.71</v>
      </c>
      <c r="J7" s="664">
        <v>229</v>
      </c>
      <c r="K7" s="664">
        <v>10098.9</v>
      </c>
      <c r="L7" s="661">
        <v>2.3575840768702814</v>
      </c>
      <c r="M7" s="661">
        <v>44.1</v>
      </c>
      <c r="N7" s="664">
        <v>35</v>
      </c>
      <c r="O7" s="664">
        <v>1543.5000000000002</v>
      </c>
      <c r="P7" s="677">
        <v>0.36032944406314349</v>
      </c>
      <c r="Q7" s="665">
        <v>44.100000000000009</v>
      </c>
    </row>
    <row r="8" spans="1:17" ht="14.4" customHeight="1" x14ac:dyDescent="0.3">
      <c r="A8" s="660" t="s">
        <v>6896</v>
      </c>
      <c r="B8" s="661" t="s">
        <v>6897</v>
      </c>
      <c r="C8" s="661" t="s">
        <v>6893</v>
      </c>
      <c r="D8" s="661" t="s">
        <v>6899</v>
      </c>
      <c r="E8" s="661" t="s">
        <v>2487</v>
      </c>
      <c r="F8" s="664">
        <v>100</v>
      </c>
      <c r="G8" s="664">
        <v>1746.81</v>
      </c>
      <c r="H8" s="661">
        <v>1</v>
      </c>
      <c r="I8" s="661">
        <v>17.4681</v>
      </c>
      <c r="J8" s="664">
        <v>116</v>
      </c>
      <c r="K8" s="664">
        <v>2046.2400000000002</v>
      </c>
      <c r="L8" s="661">
        <v>1.1714153227883972</v>
      </c>
      <c r="M8" s="661">
        <v>17.64</v>
      </c>
      <c r="N8" s="664">
        <v>98</v>
      </c>
      <c r="O8" s="664">
        <v>1728.72</v>
      </c>
      <c r="P8" s="677">
        <v>0.98964397959709416</v>
      </c>
      <c r="Q8" s="665">
        <v>17.64</v>
      </c>
    </row>
    <row r="9" spans="1:17" ht="14.4" customHeight="1" x14ac:dyDescent="0.3">
      <c r="A9" s="660" t="s">
        <v>6896</v>
      </c>
      <c r="B9" s="661" t="s">
        <v>6897</v>
      </c>
      <c r="C9" s="661" t="s">
        <v>2630</v>
      </c>
      <c r="D9" s="661" t="s">
        <v>6900</v>
      </c>
      <c r="E9" s="661" t="s">
        <v>6901</v>
      </c>
      <c r="F9" s="664"/>
      <c r="G9" s="664"/>
      <c r="H9" s="661"/>
      <c r="I9" s="661"/>
      <c r="J9" s="664"/>
      <c r="K9" s="664"/>
      <c r="L9" s="661"/>
      <c r="M9" s="661"/>
      <c r="N9" s="664">
        <v>3.3</v>
      </c>
      <c r="O9" s="664">
        <v>520.74</v>
      </c>
      <c r="P9" s="677"/>
      <c r="Q9" s="665">
        <v>157.80000000000001</v>
      </c>
    </row>
    <row r="10" spans="1:17" ht="14.4" customHeight="1" x14ac:dyDescent="0.3">
      <c r="A10" s="660" t="s">
        <v>6896</v>
      </c>
      <c r="B10" s="661" t="s">
        <v>6897</v>
      </c>
      <c r="C10" s="661" t="s">
        <v>2630</v>
      </c>
      <c r="D10" s="661" t="s">
        <v>6898</v>
      </c>
      <c r="E10" s="661" t="s">
        <v>6889</v>
      </c>
      <c r="F10" s="664">
        <v>47</v>
      </c>
      <c r="G10" s="664">
        <v>2054.3700000000003</v>
      </c>
      <c r="H10" s="661">
        <v>1</v>
      </c>
      <c r="I10" s="661">
        <v>43.710000000000008</v>
      </c>
      <c r="J10" s="664">
        <v>30</v>
      </c>
      <c r="K10" s="664">
        <v>1323</v>
      </c>
      <c r="L10" s="661">
        <v>0.64399304896391585</v>
      </c>
      <c r="M10" s="661">
        <v>44.1</v>
      </c>
      <c r="N10" s="664"/>
      <c r="O10" s="664"/>
      <c r="P10" s="677"/>
      <c r="Q10" s="665"/>
    </row>
    <row r="11" spans="1:17" ht="14.4" customHeight="1" x14ac:dyDescent="0.3">
      <c r="A11" s="660" t="s">
        <v>6896</v>
      </c>
      <c r="B11" s="661" t="s">
        <v>6897</v>
      </c>
      <c r="C11" s="661" t="s">
        <v>2630</v>
      </c>
      <c r="D11" s="661" t="s">
        <v>6898</v>
      </c>
      <c r="E11" s="661" t="s">
        <v>1048</v>
      </c>
      <c r="F11" s="664">
        <v>89</v>
      </c>
      <c r="G11" s="664">
        <v>3890.19</v>
      </c>
      <c r="H11" s="661">
        <v>1</v>
      </c>
      <c r="I11" s="661">
        <v>43.71</v>
      </c>
      <c r="J11" s="664">
        <v>157</v>
      </c>
      <c r="K11" s="664">
        <v>6923.7000000000007</v>
      </c>
      <c r="L11" s="661">
        <v>1.7797845349455941</v>
      </c>
      <c r="M11" s="661">
        <v>44.1</v>
      </c>
      <c r="N11" s="664">
        <v>16</v>
      </c>
      <c r="O11" s="664">
        <v>727.84</v>
      </c>
      <c r="P11" s="677">
        <v>0.18709626007984187</v>
      </c>
      <c r="Q11" s="665">
        <v>45.49</v>
      </c>
    </row>
    <row r="12" spans="1:17" ht="14.4" customHeight="1" x14ac:dyDescent="0.3">
      <c r="A12" s="660" t="s">
        <v>6896</v>
      </c>
      <c r="B12" s="661" t="s">
        <v>6897</v>
      </c>
      <c r="C12" s="661" t="s">
        <v>2630</v>
      </c>
      <c r="D12" s="661" t="s">
        <v>6899</v>
      </c>
      <c r="E12" s="661" t="s">
        <v>2487</v>
      </c>
      <c r="F12" s="664">
        <v>167</v>
      </c>
      <c r="G12" s="664">
        <v>2920.1</v>
      </c>
      <c r="H12" s="661">
        <v>1</v>
      </c>
      <c r="I12" s="661">
        <v>17.485628742514969</v>
      </c>
      <c r="J12" s="664">
        <v>108</v>
      </c>
      <c r="K12" s="664">
        <v>1905.12</v>
      </c>
      <c r="L12" s="661">
        <v>0.65241601315023456</v>
      </c>
      <c r="M12" s="661">
        <v>17.64</v>
      </c>
      <c r="N12" s="664">
        <v>300</v>
      </c>
      <c r="O12" s="664">
        <v>5977.2999999999993</v>
      </c>
      <c r="P12" s="677">
        <v>2.0469504469025033</v>
      </c>
      <c r="Q12" s="665">
        <v>19.92433333333333</v>
      </c>
    </row>
    <row r="13" spans="1:17" ht="14.4" customHeight="1" x14ac:dyDescent="0.3">
      <c r="A13" s="660" t="s">
        <v>6896</v>
      </c>
      <c r="B13" s="661" t="s">
        <v>6897</v>
      </c>
      <c r="C13" s="661" t="s">
        <v>2630</v>
      </c>
      <c r="D13" s="661" t="s">
        <v>6902</v>
      </c>
      <c r="E13" s="661" t="s">
        <v>1048</v>
      </c>
      <c r="F13" s="664"/>
      <c r="G13" s="664"/>
      <c r="H13" s="661"/>
      <c r="I13" s="661"/>
      <c r="J13" s="664"/>
      <c r="K13" s="664"/>
      <c r="L13" s="661"/>
      <c r="M13" s="661"/>
      <c r="N13" s="664">
        <v>2.6</v>
      </c>
      <c r="O13" s="664">
        <v>717.73</v>
      </c>
      <c r="P13" s="677"/>
      <c r="Q13" s="665">
        <v>276.05</v>
      </c>
    </row>
    <row r="14" spans="1:17" ht="14.4" customHeight="1" x14ac:dyDescent="0.3">
      <c r="A14" s="660" t="s">
        <v>6896</v>
      </c>
      <c r="B14" s="661" t="s">
        <v>6897</v>
      </c>
      <c r="C14" s="661" t="s">
        <v>2631</v>
      </c>
      <c r="D14" s="661" t="s">
        <v>6900</v>
      </c>
      <c r="E14" s="661" t="s">
        <v>6901</v>
      </c>
      <c r="F14" s="664"/>
      <c r="G14" s="664"/>
      <c r="H14" s="661"/>
      <c r="I14" s="661"/>
      <c r="J14" s="664"/>
      <c r="K14" s="664"/>
      <c r="L14" s="661"/>
      <c r="M14" s="661"/>
      <c r="N14" s="664">
        <v>1.4500000000000002</v>
      </c>
      <c r="O14" s="664">
        <v>228.80999999999997</v>
      </c>
      <c r="P14" s="677"/>
      <c r="Q14" s="665">
        <v>157.79999999999995</v>
      </c>
    </row>
    <row r="15" spans="1:17" ht="14.4" customHeight="1" x14ac:dyDescent="0.3">
      <c r="A15" s="660" t="s">
        <v>6896</v>
      </c>
      <c r="B15" s="661" t="s">
        <v>6897</v>
      </c>
      <c r="C15" s="661" t="s">
        <v>2631</v>
      </c>
      <c r="D15" s="661" t="s">
        <v>6898</v>
      </c>
      <c r="E15" s="661" t="s">
        <v>6889</v>
      </c>
      <c r="F15" s="664">
        <v>16</v>
      </c>
      <c r="G15" s="664">
        <v>699.36</v>
      </c>
      <c r="H15" s="661">
        <v>1</v>
      </c>
      <c r="I15" s="661">
        <v>43.71</v>
      </c>
      <c r="J15" s="664">
        <v>27</v>
      </c>
      <c r="K15" s="664">
        <v>1190.7000000000003</v>
      </c>
      <c r="L15" s="661">
        <v>1.7025566231983531</v>
      </c>
      <c r="M15" s="661">
        <v>44.100000000000009</v>
      </c>
      <c r="N15" s="664"/>
      <c r="O15" s="664"/>
      <c r="P15" s="677"/>
      <c r="Q15" s="665"/>
    </row>
    <row r="16" spans="1:17" ht="14.4" customHeight="1" x14ac:dyDescent="0.3">
      <c r="A16" s="660" t="s">
        <v>6896</v>
      </c>
      <c r="B16" s="661" t="s">
        <v>6897</v>
      </c>
      <c r="C16" s="661" t="s">
        <v>2631</v>
      </c>
      <c r="D16" s="661" t="s">
        <v>6898</v>
      </c>
      <c r="E16" s="661" t="s">
        <v>1048</v>
      </c>
      <c r="F16" s="664">
        <v>25</v>
      </c>
      <c r="G16" s="664">
        <v>1092.75</v>
      </c>
      <c r="H16" s="661">
        <v>1</v>
      </c>
      <c r="I16" s="661">
        <v>43.71</v>
      </c>
      <c r="J16" s="664">
        <v>112</v>
      </c>
      <c r="K16" s="664">
        <v>4939.2</v>
      </c>
      <c r="L16" s="661">
        <v>4.5199725463280709</v>
      </c>
      <c r="M16" s="661">
        <v>44.1</v>
      </c>
      <c r="N16" s="664">
        <v>26</v>
      </c>
      <c r="O16" s="664">
        <v>1146.6000000000001</v>
      </c>
      <c r="P16" s="677">
        <v>1.0492793411118739</v>
      </c>
      <c r="Q16" s="665">
        <v>44.100000000000009</v>
      </c>
    </row>
    <row r="17" spans="1:17" ht="14.4" customHeight="1" x14ac:dyDescent="0.3">
      <c r="A17" s="660" t="s">
        <v>6896</v>
      </c>
      <c r="B17" s="661" t="s">
        <v>6897</v>
      </c>
      <c r="C17" s="661" t="s">
        <v>2631</v>
      </c>
      <c r="D17" s="661" t="s">
        <v>6899</v>
      </c>
      <c r="E17" s="661" t="s">
        <v>2487</v>
      </c>
      <c r="F17" s="664">
        <v>122</v>
      </c>
      <c r="G17" s="664">
        <v>2132.3200000000002</v>
      </c>
      <c r="H17" s="661">
        <v>1</v>
      </c>
      <c r="I17" s="661">
        <v>17.478032786885247</v>
      </c>
      <c r="J17" s="664">
        <v>55</v>
      </c>
      <c r="K17" s="664">
        <v>970.19999999999993</v>
      </c>
      <c r="L17" s="661">
        <v>0.45499737375253241</v>
      </c>
      <c r="M17" s="661">
        <v>17.639999999999997</v>
      </c>
      <c r="N17" s="664">
        <v>119</v>
      </c>
      <c r="O17" s="664">
        <v>2401.7599999999998</v>
      </c>
      <c r="P17" s="677">
        <v>1.1263600210099796</v>
      </c>
      <c r="Q17" s="665">
        <v>20.182857142857141</v>
      </c>
    </row>
    <row r="18" spans="1:17" ht="14.4" customHeight="1" x14ac:dyDescent="0.3">
      <c r="A18" s="660" t="s">
        <v>6896</v>
      </c>
      <c r="B18" s="661" t="s">
        <v>6897</v>
      </c>
      <c r="C18" s="661" t="s">
        <v>2631</v>
      </c>
      <c r="D18" s="661" t="s">
        <v>6902</v>
      </c>
      <c r="E18" s="661" t="s">
        <v>1048</v>
      </c>
      <c r="F18" s="664"/>
      <c r="G18" s="664"/>
      <c r="H18" s="661"/>
      <c r="I18" s="661"/>
      <c r="J18" s="664"/>
      <c r="K18" s="664"/>
      <c r="L18" s="661"/>
      <c r="M18" s="661"/>
      <c r="N18" s="664">
        <v>2</v>
      </c>
      <c r="O18" s="664">
        <v>552.09999999999991</v>
      </c>
      <c r="P18" s="677"/>
      <c r="Q18" s="665">
        <v>276.04999999999995</v>
      </c>
    </row>
    <row r="19" spans="1:17" ht="14.4" customHeight="1" x14ac:dyDescent="0.3">
      <c r="A19" s="660" t="s">
        <v>6896</v>
      </c>
      <c r="B19" s="661" t="s">
        <v>6897</v>
      </c>
      <c r="C19" s="661" t="s">
        <v>2632</v>
      </c>
      <c r="D19" s="661" t="s">
        <v>6900</v>
      </c>
      <c r="E19" s="661" t="s">
        <v>6901</v>
      </c>
      <c r="F19" s="664"/>
      <c r="G19" s="664"/>
      <c r="H19" s="661"/>
      <c r="I19" s="661"/>
      <c r="J19" s="664"/>
      <c r="K19" s="664"/>
      <c r="L19" s="661"/>
      <c r="M19" s="661"/>
      <c r="N19" s="664">
        <v>0.49999999999999994</v>
      </c>
      <c r="O19" s="664">
        <v>78.900000000000006</v>
      </c>
      <c r="P19" s="677"/>
      <c r="Q19" s="665">
        <v>157.80000000000004</v>
      </c>
    </row>
    <row r="20" spans="1:17" ht="14.4" customHeight="1" x14ac:dyDescent="0.3">
      <c r="A20" s="660" t="s">
        <v>6896</v>
      </c>
      <c r="B20" s="661" t="s">
        <v>6897</v>
      </c>
      <c r="C20" s="661" t="s">
        <v>2632</v>
      </c>
      <c r="D20" s="661" t="s">
        <v>6898</v>
      </c>
      <c r="E20" s="661" t="s">
        <v>6889</v>
      </c>
      <c r="F20" s="664">
        <v>12</v>
      </c>
      <c r="G20" s="664">
        <v>524.52</v>
      </c>
      <c r="H20" s="661">
        <v>1</v>
      </c>
      <c r="I20" s="661">
        <v>43.71</v>
      </c>
      <c r="J20" s="664">
        <v>10</v>
      </c>
      <c r="K20" s="664">
        <v>441</v>
      </c>
      <c r="L20" s="661">
        <v>0.8407687028140014</v>
      </c>
      <c r="M20" s="661">
        <v>44.1</v>
      </c>
      <c r="N20" s="664"/>
      <c r="O20" s="664"/>
      <c r="P20" s="677"/>
      <c r="Q20" s="665"/>
    </row>
    <row r="21" spans="1:17" ht="14.4" customHeight="1" x14ac:dyDescent="0.3">
      <c r="A21" s="660" t="s">
        <v>6896</v>
      </c>
      <c r="B21" s="661" t="s">
        <v>6897</v>
      </c>
      <c r="C21" s="661" t="s">
        <v>2632</v>
      </c>
      <c r="D21" s="661" t="s">
        <v>6898</v>
      </c>
      <c r="E21" s="661" t="s">
        <v>1048</v>
      </c>
      <c r="F21" s="664">
        <v>23</v>
      </c>
      <c r="G21" s="664">
        <v>1005.33</v>
      </c>
      <c r="H21" s="661">
        <v>1</v>
      </c>
      <c r="I21" s="661">
        <v>43.71</v>
      </c>
      <c r="J21" s="664">
        <v>18</v>
      </c>
      <c r="K21" s="664">
        <v>793.80000000000007</v>
      </c>
      <c r="L21" s="661">
        <v>0.7895914774253231</v>
      </c>
      <c r="M21" s="661">
        <v>44.1</v>
      </c>
      <c r="N21" s="664">
        <v>2</v>
      </c>
      <c r="O21" s="664">
        <v>88.2</v>
      </c>
      <c r="P21" s="677">
        <v>8.7732386380591443E-2</v>
      </c>
      <c r="Q21" s="665">
        <v>44.1</v>
      </c>
    </row>
    <row r="22" spans="1:17" ht="14.4" customHeight="1" x14ac:dyDescent="0.3">
      <c r="A22" s="660" t="s">
        <v>6896</v>
      </c>
      <c r="B22" s="661" t="s">
        <v>6897</v>
      </c>
      <c r="C22" s="661" t="s">
        <v>2632</v>
      </c>
      <c r="D22" s="661" t="s">
        <v>6899</v>
      </c>
      <c r="E22" s="661" t="s">
        <v>2487</v>
      </c>
      <c r="F22" s="664">
        <v>18</v>
      </c>
      <c r="G22" s="664">
        <v>314.82</v>
      </c>
      <c r="H22" s="661">
        <v>1</v>
      </c>
      <c r="I22" s="661">
        <v>17.489999999999998</v>
      </c>
      <c r="J22" s="664">
        <v>7</v>
      </c>
      <c r="K22" s="664">
        <v>123.48</v>
      </c>
      <c r="L22" s="661">
        <v>0.39222412807318469</v>
      </c>
      <c r="M22" s="661">
        <v>17.64</v>
      </c>
      <c r="N22" s="664">
        <v>19</v>
      </c>
      <c r="O22" s="664">
        <v>401.90999999999997</v>
      </c>
      <c r="P22" s="677">
        <v>1.2766342672003048</v>
      </c>
      <c r="Q22" s="665">
        <v>21.153157894736839</v>
      </c>
    </row>
    <row r="23" spans="1:17" ht="14.4" customHeight="1" x14ac:dyDescent="0.3">
      <c r="A23" s="660" t="s">
        <v>6896</v>
      </c>
      <c r="B23" s="661" t="s">
        <v>6897</v>
      </c>
      <c r="C23" s="661" t="s">
        <v>2632</v>
      </c>
      <c r="D23" s="661" t="s">
        <v>6902</v>
      </c>
      <c r="E23" s="661" t="s">
        <v>1048</v>
      </c>
      <c r="F23" s="664"/>
      <c r="G23" s="664"/>
      <c r="H23" s="661"/>
      <c r="I23" s="661"/>
      <c r="J23" s="664"/>
      <c r="K23" s="664"/>
      <c r="L23" s="661"/>
      <c r="M23" s="661"/>
      <c r="N23" s="664">
        <v>0.4</v>
      </c>
      <c r="O23" s="664">
        <v>110.42</v>
      </c>
      <c r="P23" s="677"/>
      <c r="Q23" s="665">
        <v>276.05</v>
      </c>
    </row>
    <row r="24" spans="1:17" ht="14.4" customHeight="1" x14ac:dyDescent="0.3">
      <c r="A24" s="660" t="s">
        <v>6896</v>
      </c>
      <c r="B24" s="661" t="s">
        <v>6897</v>
      </c>
      <c r="C24" s="661" t="s">
        <v>2633</v>
      </c>
      <c r="D24" s="661" t="s">
        <v>6900</v>
      </c>
      <c r="E24" s="661" t="s">
        <v>6901</v>
      </c>
      <c r="F24" s="664"/>
      <c r="G24" s="664"/>
      <c r="H24" s="661"/>
      <c r="I24" s="661"/>
      <c r="J24" s="664"/>
      <c r="K24" s="664"/>
      <c r="L24" s="661"/>
      <c r="M24" s="661"/>
      <c r="N24" s="664">
        <v>0.15000000000000002</v>
      </c>
      <c r="O24" s="664">
        <v>23.669999999999998</v>
      </c>
      <c r="P24" s="677"/>
      <c r="Q24" s="665">
        <v>157.79999999999995</v>
      </c>
    </row>
    <row r="25" spans="1:17" ht="14.4" customHeight="1" x14ac:dyDescent="0.3">
      <c r="A25" s="660" t="s">
        <v>6896</v>
      </c>
      <c r="B25" s="661" t="s">
        <v>6897</v>
      </c>
      <c r="C25" s="661" t="s">
        <v>2633</v>
      </c>
      <c r="D25" s="661" t="s">
        <v>6898</v>
      </c>
      <c r="E25" s="661" t="s">
        <v>6889</v>
      </c>
      <c r="F25" s="664">
        <v>7</v>
      </c>
      <c r="G25" s="664">
        <v>305.96999999999997</v>
      </c>
      <c r="H25" s="661">
        <v>1</v>
      </c>
      <c r="I25" s="661">
        <v>43.709999999999994</v>
      </c>
      <c r="J25" s="664">
        <v>2</v>
      </c>
      <c r="K25" s="664">
        <v>88.2</v>
      </c>
      <c r="L25" s="661">
        <v>0.28826355525051478</v>
      </c>
      <c r="M25" s="661">
        <v>44.1</v>
      </c>
      <c r="N25" s="664"/>
      <c r="O25" s="664"/>
      <c r="P25" s="677"/>
      <c r="Q25" s="665"/>
    </row>
    <row r="26" spans="1:17" ht="14.4" customHeight="1" x14ac:dyDescent="0.3">
      <c r="A26" s="660" t="s">
        <v>6896</v>
      </c>
      <c r="B26" s="661" t="s">
        <v>6897</v>
      </c>
      <c r="C26" s="661" t="s">
        <v>2633</v>
      </c>
      <c r="D26" s="661" t="s">
        <v>6898</v>
      </c>
      <c r="E26" s="661" t="s">
        <v>1048</v>
      </c>
      <c r="F26" s="664">
        <v>17</v>
      </c>
      <c r="G26" s="664">
        <v>743.07</v>
      </c>
      <c r="H26" s="661">
        <v>1</v>
      </c>
      <c r="I26" s="661">
        <v>43.71</v>
      </c>
      <c r="J26" s="664">
        <v>15</v>
      </c>
      <c r="K26" s="664">
        <v>661.5</v>
      </c>
      <c r="L26" s="661">
        <v>0.89022568533247193</v>
      </c>
      <c r="M26" s="661">
        <v>44.1</v>
      </c>
      <c r="N26" s="664">
        <v>11</v>
      </c>
      <c r="O26" s="664">
        <v>518.46</v>
      </c>
      <c r="P26" s="677">
        <v>0.69772699745649802</v>
      </c>
      <c r="Q26" s="665">
        <v>47.132727272727273</v>
      </c>
    </row>
    <row r="27" spans="1:17" ht="14.4" customHeight="1" x14ac:dyDescent="0.3">
      <c r="A27" s="660" t="s">
        <v>6896</v>
      </c>
      <c r="B27" s="661" t="s">
        <v>6897</v>
      </c>
      <c r="C27" s="661" t="s">
        <v>2633</v>
      </c>
      <c r="D27" s="661" t="s">
        <v>6899</v>
      </c>
      <c r="E27" s="661" t="s">
        <v>2487</v>
      </c>
      <c r="F27" s="664">
        <v>3</v>
      </c>
      <c r="G27" s="664">
        <v>52.47</v>
      </c>
      <c r="H27" s="661">
        <v>1</v>
      </c>
      <c r="I27" s="661">
        <v>17.489999999999998</v>
      </c>
      <c r="J27" s="664">
        <v>2</v>
      </c>
      <c r="K27" s="664">
        <v>35.28</v>
      </c>
      <c r="L27" s="661">
        <v>0.67238421955403094</v>
      </c>
      <c r="M27" s="661">
        <v>17.64</v>
      </c>
      <c r="N27" s="664">
        <v>5</v>
      </c>
      <c r="O27" s="664">
        <v>101.55</v>
      </c>
      <c r="P27" s="677">
        <v>1.9353916523727845</v>
      </c>
      <c r="Q27" s="665">
        <v>20.309999999999999</v>
      </c>
    </row>
    <row r="28" spans="1:17" ht="14.4" customHeight="1" x14ac:dyDescent="0.3">
      <c r="A28" s="660" t="s">
        <v>6896</v>
      </c>
      <c r="B28" s="661" t="s">
        <v>6897</v>
      </c>
      <c r="C28" s="661" t="s">
        <v>2633</v>
      </c>
      <c r="D28" s="661" t="s">
        <v>6902</v>
      </c>
      <c r="E28" s="661" t="s">
        <v>1048</v>
      </c>
      <c r="F28" s="664"/>
      <c r="G28" s="664"/>
      <c r="H28" s="661"/>
      <c r="I28" s="661"/>
      <c r="J28" s="664"/>
      <c r="K28" s="664"/>
      <c r="L28" s="661"/>
      <c r="M28" s="661"/>
      <c r="N28" s="664">
        <v>1</v>
      </c>
      <c r="O28" s="664">
        <v>276.05</v>
      </c>
      <c r="P28" s="677"/>
      <c r="Q28" s="665">
        <v>276.05</v>
      </c>
    </row>
    <row r="29" spans="1:17" ht="14.4" customHeight="1" x14ac:dyDescent="0.3">
      <c r="A29" s="660" t="s">
        <v>6896</v>
      </c>
      <c r="B29" s="661" t="s">
        <v>6897</v>
      </c>
      <c r="C29" s="661" t="s">
        <v>2634</v>
      </c>
      <c r="D29" s="661" t="s">
        <v>6900</v>
      </c>
      <c r="E29" s="661" t="s">
        <v>6901</v>
      </c>
      <c r="F29" s="664"/>
      <c r="G29" s="664"/>
      <c r="H29" s="661"/>
      <c r="I29" s="661"/>
      <c r="J29" s="664"/>
      <c r="K29" s="664"/>
      <c r="L29" s="661"/>
      <c r="M29" s="661"/>
      <c r="N29" s="664">
        <v>6.8500000000000005</v>
      </c>
      <c r="O29" s="664">
        <v>1080.97</v>
      </c>
      <c r="P29" s="677"/>
      <c r="Q29" s="665">
        <v>157.80583941605838</v>
      </c>
    </row>
    <row r="30" spans="1:17" ht="14.4" customHeight="1" x14ac:dyDescent="0.3">
      <c r="A30" s="660" t="s">
        <v>6896</v>
      </c>
      <c r="B30" s="661" t="s">
        <v>6897</v>
      </c>
      <c r="C30" s="661" t="s">
        <v>2634</v>
      </c>
      <c r="D30" s="661" t="s">
        <v>6898</v>
      </c>
      <c r="E30" s="661" t="s">
        <v>6889</v>
      </c>
      <c r="F30" s="664">
        <v>50</v>
      </c>
      <c r="G30" s="664">
        <v>2185.5</v>
      </c>
      <c r="H30" s="661">
        <v>1</v>
      </c>
      <c r="I30" s="661">
        <v>43.71</v>
      </c>
      <c r="J30" s="664">
        <v>70</v>
      </c>
      <c r="K30" s="664">
        <v>3087</v>
      </c>
      <c r="L30" s="661">
        <v>1.4124914207275223</v>
      </c>
      <c r="M30" s="661">
        <v>44.1</v>
      </c>
      <c r="N30" s="664"/>
      <c r="O30" s="664"/>
      <c r="P30" s="677"/>
      <c r="Q30" s="665"/>
    </row>
    <row r="31" spans="1:17" ht="14.4" customHeight="1" x14ac:dyDescent="0.3">
      <c r="A31" s="660" t="s">
        <v>6896</v>
      </c>
      <c r="B31" s="661" t="s">
        <v>6897</v>
      </c>
      <c r="C31" s="661" t="s">
        <v>2634</v>
      </c>
      <c r="D31" s="661" t="s">
        <v>6898</v>
      </c>
      <c r="E31" s="661" t="s">
        <v>1048</v>
      </c>
      <c r="F31" s="664">
        <v>205</v>
      </c>
      <c r="G31" s="664">
        <v>8956.8700000000008</v>
      </c>
      <c r="H31" s="661">
        <v>1</v>
      </c>
      <c r="I31" s="661">
        <v>43.692048780487809</v>
      </c>
      <c r="J31" s="664">
        <v>276</v>
      </c>
      <c r="K31" s="664">
        <v>12171.6</v>
      </c>
      <c r="L31" s="661">
        <v>1.358912209287396</v>
      </c>
      <c r="M31" s="661">
        <v>44.1</v>
      </c>
      <c r="N31" s="664">
        <v>144</v>
      </c>
      <c r="O31" s="664">
        <v>6550.5599999999995</v>
      </c>
      <c r="P31" s="677">
        <v>0.73134476664281145</v>
      </c>
      <c r="Q31" s="665">
        <v>45.489999999999995</v>
      </c>
    </row>
    <row r="32" spans="1:17" ht="14.4" customHeight="1" x14ac:dyDescent="0.3">
      <c r="A32" s="660" t="s">
        <v>6896</v>
      </c>
      <c r="B32" s="661" t="s">
        <v>6897</v>
      </c>
      <c r="C32" s="661" t="s">
        <v>2634</v>
      </c>
      <c r="D32" s="661" t="s">
        <v>6899</v>
      </c>
      <c r="E32" s="661" t="s">
        <v>2487</v>
      </c>
      <c r="F32" s="664">
        <v>86</v>
      </c>
      <c r="G32" s="664">
        <v>1497.5700000000004</v>
      </c>
      <c r="H32" s="661">
        <v>1</v>
      </c>
      <c r="I32" s="661">
        <v>17.413604651162796</v>
      </c>
      <c r="J32" s="664">
        <v>46</v>
      </c>
      <c r="K32" s="664">
        <v>811.44</v>
      </c>
      <c r="L32" s="661">
        <v>0.54183777719906234</v>
      </c>
      <c r="M32" s="661">
        <v>17.64</v>
      </c>
      <c r="N32" s="664">
        <v>93</v>
      </c>
      <c r="O32" s="664">
        <v>1863.0199999999998</v>
      </c>
      <c r="P32" s="677">
        <v>1.2440286597621475</v>
      </c>
      <c r="Q32" s="665">
        <v>20.032473118279569</v>
      </c>
    </row>
    <row r="33" spans="1:17" ht="14.4" customHeight="1" x14ac:dyDescent="0.3">
      <c r="A33" s="660" t="s">
        <v>6896</v>
      </c>
      <c r="B33" s="661" t="s">
        <v>6897</v>
      </c>
      <c r="C33" s="661" t="s">
        <v>2634</v>
      </c>
      <c r="D33" s="661" t="s">
        <v>6902</v>
      </c>
      <c r="E33" s="661" t="s">
        <v>1048</v>
      </c>
      <c r="F33" s="664"/>
      <c r="G33" s="664"/>
      <c r="H33" s="661"/>
      <c r="I33" s="661"/>
      <c r="J33" s="664"/>
      <c r="K33" s="664"/>
      <c r="L33" s="661"/>
      <c r="M33" s="661"/>
      <c r="N33" s="664">
        <v>36</v>
      </c>
      <c r="O33" s="664">
        <v>9937.85</v>
      </c>
      <c r="P33" s="677"/>
      <c r="Q33" s="665">
        <v>276.05138888888888</v>
      </c>
    </row>
    <row r="34" spans="1:17" ht="14.4" customHeight="1" x14ac:dyDescent="0.3">
      <c r="A34" s="660" t="s">
        <v>6896</v>
      </c>
      <c r="B34" s="661" t="s">
        <v>6897</v>
      </c>
      <c r="C34" s="661" t="s">
        <v>2650</v>
      </c>
      <c r="D34" s="661" t="s">
        <v>6900</v>
      </c>
      <c r="E34" s="661" t="s">
        <v>6901</v>
      </c>
      <c r="F34" s="664"/>
      <c r="G34" s="664"/>
      <c r="H34" s="661"/>
      <c r="I34" s="661"/>
      <c r="J34" s="664"/>
      <c r="K34" s="664"/>
      <c r="L34" s="661"/>
      <c r="M34" s="661"/>
      <c r="N34" s="664">
        <v>0.1</v>
      </c>
      <c r="O34" s="664">
        <v>15.79</v>
      </c>
      <c r="P34" s="677"/>
      <c r="Q34" s="665">
        <v>157.89999999999998</v>
      </c>
    </row>
    <row r="35" spans="1:17" ht="14.4" customHeight="1" x14ac:dyDescent="0.3">
      <c r="A35" s="660" t="s">
        <v>6896</v>
      </c>
      <c r="B35" s="661" t="s">
        <v>6897</v>
      </c>
      <c r="C35" s="661" t="s">
        <v>2650</v>
      </c>
      <c r="D35" s="661" t="s">
        <v>6899</v>
      </c>
      <c r="E35" s="661" t="s">
        <v>2487</v>
      </c>
      <c r="F35" s="664"/>
      <c r="G35" s="664"/>
      <c r="H35" s="661"/>
      <c r="I35" s="661"/>
      <c r="J35" s="664"/>
      <c r="K35" s="664"/>
      <c r="L35" s="661"/>
      <c r="M35" s="661"/>
      <c r="N35" s="664">
        <v>0.5</v>
      </c>
      <c r="O35" s="664">
        <v>8.82</v>
      </c>
      <c r="P35" s="677"/>
      <c r="Q35" s="665">
        <v>17.64</v>
      </c>
    </row>
    <row r="36" spans="1:17" ht="14.4" customHeight="1" x14ac:dyDescent="0.3">
      <c r="A36" s="660" t="s">
        <v>6896</v>
      </c>
      <c r="B36" s="661" t="s">
        <v>6897</v>
      </c>
      <c r="C36" s="661" t="s">
        <v>2635</v>
      </c>
      <c r="D36" s="661" t="s">
        <v>6900</v>
      </c>
      <c r="E36" s="661" t="s">
        <v>6901</v>
      </c>
      <c r="F36" s="664"/>
      <c r="G36" s="664"/>
      <c r="H36" s="661"/>
      <c r="I36" s="661"/>
      <c r="J36" s="664"/>
      <c r="K36" s="664"/>
      <c r="L36" s="661"/>
      <c r="M36" s="661"/>
      <c r="N36" s="664">
        <v>1.5</v>
      </c>
      <c r="O36" s="664">
        <v>236.7</v>
      </c>
      <c r="P36" s="677"/>
      <c r="Q36" s="665">
        <v>157.79999999999998</v>
      </c>
    </row>
    <row r="37" spans="1:17" ht="14.4" customHeight="1" x14ac:dyDescent="0.3">
      <c r="A37" s="660" t="s">
        <v>6896</v>
      </c>
      <c r="B37" s="661" t="s">
        <v>6897</v>
      </c>
      <c r="C37" s="661" t="s">
        <v>2635</v>
      </c>
      <c r="D37" s="661" t="s">
        <v>6898</v>
      </c>
      <c r="E37" s="661" t="s">
        <v>6889</v>
      </c>
      <c r="F37" s="664">
        <v>30</v>
      </c>
      <c r="G37" s="664">
        <v>1311.3000000000002</v>
      </c>
      <c r="H37" s="661">
        <v>1</v>
      </c>
      <c r="I37" s="661">
        <v>43.710000000000008</v>
      </c>
      <c r="J37" s="664">
        <v>27</v>
      </c>
      <c r="K37" s="664">
        <v>1190.7</v>
      </c>
      <c r="L37" s="661">
        <v>0.90803019903912141</v>
      </c>
      <c r="M37" s="661">
        <v>44.1</v>
      </c>
      <c r="N37" s="664"/>
      <c r="O37" s="664"/>
      <c r="P37" s="677"/>
      <c r="Q37" s="665"/>
    </row>
    <row r="38" spans="1:17" ht="14.4" customHeight="1" x14ac:dyDescent="0.3">
      <c r="A38" s="660" t="s">
        <v>6896</v>
      </c>
      <c r="B38" s="661" t="s">
        <v>6897</v>
      </c>
      <c r="C38" s="661" t="s">
        <v>2635</v>
      </c>
      <c r="D38" s="661" t="s">
        <v>6898</v>
      </c>
      <c r="E38" s="661" t="s">
        <v>1048</v>
      </c>
      <c r="F38" s="664">
        <v>119</v>
      </c>
      <c r="G38" s="664">
        <v>5201.49</v>
      </c>
      <c r="H38" s="661">
        <v>1</v>
      </c>
      <c r="I38" s="661">
        <v>43.71</v>
      </c>
      <c r="J38" s="664">
        <v>120</v>
      </c>
      <c r="K38" s="664">
        <v>5292</v>
      </c>
      <c r="L38" s="661">
        <v>1.017400783237111</v>
      </c>
      <c r="M38" s="661">
        <v>44.1</v>
      </c>
      <c r="N38" s="664">
        <v>97</v>
      </c>
      <c r="O38" s="664">
        <v>4366.66</v>
      </c>
      <c r="P38" s="677">
        <v>0.83950175815006856</v>
      </c>
      <c r="Q38" s="665">
        <v>45.017113402061852</v>
      </c>
    </row>
    <row r="39" spans="1:17" ht="14.4" customHeight="1" x14ac:dyDescent="0.3">
      <c r="A39" s="660" t="s">
        <v>6896</v>
      </c>
      <c r="B39" s="661" t="s">
        <v>6897</v>
      </c>
      <c r="C39" s="661" t="s">
        <v>2635</v>
      </c>
      <c r="D39" s="661" t="s">
        <v>6902</v>
      </c>
      <c r="E39" s="661" t="s">
        <v>1048</v>
      </c>
      <c r="F39" s="664"/>
      <c r="G39" s="664"/>
      <c r="H39" s="661"/>
      <c r="I39" s="661"/>
      <c r="J39" s="664"/>
      <c r="K39" s="664"/>
      <c r="L39" s="661"/>
      <c r="M39" s="661"/>
      <c r="N39" s="664">
        <v>13.200000000000001</v>
      </c>
      <c r="O39" s="664">
        <v>3643.86</v>
      </c>
      <c r="P39" s="677"/>
      <c r="Q39" s="665">
        <v>276.05</v>
      </c>
    </row>
    <row r="40" spans="1:17" ht="14.4" customHeight="1" x14ac:dyDescent="0.3">
      <c r="A40" s="660" t="s">
        <v>6896</v>
      </c>
      <c r="B40" s="661" t="s">
        <v>6897</v>
      </c>
      <c r="C40" s="661" t="s">
        <v>2636</v>
      </c>
      <c r="D40" s="661" t="s">
        <v>6900</v>
      </c>
      <c r="E40" s="661" t="s">
        <v>6901</v>
      </c>
      <c r="F40" s="664"/>
      <c r="G40" s="664"/>
      <c r="H40" s="661"/>
      <c r="I40" s="661"/>
      <c r="J40" s="664"/>
      <c r="K40" s="664"/>
      <c r="L40" s="661"/>
      <c r="M40" s="661"/>
      <c r="N40" s="664">
        <v>3</v>
      </c>
      <c r="O40" s="664">
        <v>473.4</v>
      </c>
      <c r="P40" s="677"/>
      <c r="Q40" s="665">
        <v>157.79999999999998</v>
      </c>
    </row>
    <row r="41" spans="1:17" ht="14.4" customHeight="1" x14ac:dyDescent="0.3">
      <c r="A41" s="660" t="s">
        <v>6896</v>
      </c>
      <c r="B41" s="661" t="s">
        <v>6897</v>
      </c>
      <c r="C41" s="661" t="s">
        <v>2636</v>
      </c>
      <c r="D41" s="661" t="s">
        <v>6898</v>
      </c>
      <c r="E41" s="661" t="s">
        <v>6889</v>
      </c>
      <c r="F41" s="664">
        <v>46</v>
      </c>
      <c r="G41" s="664">
        <v>2010.6600000000003</v>
      </c>
      <c r="H41" s="661">
        <v>1</v>
      </c>
      <c r="I41" s="661">
        <v>43.710000000000008</v>
      </c>
      <c r="J41" s="664">
        <v>51</v>
      </c>
      <c r="K41" s="664">
        <v>2249.0999999999995</v>
      </c>
      <c r="L41" s="661">
        <v>1.1185879263525405</v>
      </c>
      <c r="M41" s="661">
        <v>44.099999999999987</v>
      </c>
      <c r="N41" s="664"/>
      <c r="O41" s="664"/>
      <c r="P41" s="677"/>
      <c r="Q41" s="665"/>
    </row>
    <row r="42" spans="1:17" ht="14.4" customHeight="1" x14ac:dyDescent="0.3">
      <c r="A42" s="660" t="s">
        <v>6896</v>
      </c>
      <c r="B42" s="661" t="s">
        <v>6897</v>
      </c>
      <c r="C42" s="661" t="s">
        <v>2636</v>
      </c>
      <c r="D42" s="661" t="s">
        <v>6898</v>
      </c>
      <c r="E42" s="661" t="s">
        <v>1048</v>
      </c>
      <c r="F42" s="664">
        <v>100</v>
      </c>
      <c r="G42" s="664">
        <v>4371</v>
      </c>
      <c r="H42" s="661">
        <v>1</v>
      </c>
      <c r="I42" s="661">
        <v>43.71</v>
      </c>
      <c r="J42" s="664">
        <v>173</v>
      </c>
      <c r="K42" s="664">
        <v>7629.3</v>
      </c>
      <c r="L42" s="661">
        <v>1.7454358270418668</v>
      </c>
      <c r="M42" s="661">
        <v>44.1</v>
      </c>
      <c r="N42" s="664">
        <v>9</v>
      </c>
      <c r="O42" s="664">
        <v>419.14</v>
      </c>
      <c r="P42" s="677">
        <v>9.589110043468313E-2</v>
      </c>
      <c r="Q42" s="665">
        <v>46.571111111111108</v>
      </c>
    </row>
    <row r="43" spans="1:17" ht="14.4" customHeight="1" x14ac:dyDescent="0.3">
      <c r="A43" s="660" t="s">
        <v>6896</v>
      </c>
      <c r="B43" s="661" t="s">
        <v>6897</v>
      </c>
      <c r="C43" s="661" t="s">
        <v>2636</v>
      </c>
      <c r="D43" s="661" t="s">
        <v>6899</v>
      </c>
      <c r="E43" s="661" t="s">
        <v>2487</v>
      </c>
      <c r="F43" s="664">
        <v>103</v>
      </c>
      <c r="G43" s="664">
        <v>1800.7400000000002</v>
      </c>
      <c r="H43" s="661">
        <v>1</v>
      </c>
      <c r="I43" s="661">
        <v>17.482912621359226</v>
      </c>
      <c r="J43" s="664">
        <v>26</v>
      </c>
      <c r="K43" s="664">
        <v>458.64</v>
      </c>
      <c r="L43" s="661">
        <v>0.25469529193553758</v>
      </c>
      <c r="M43" s="661">
        <v>17.64</v>
      </c>
      <c r="N43" s="664">
        <v>255</v>
      </c>
      <c r="O43" s="664">
        <v>5147.8999999999996</v>
      </c>
      <c r="P43" s="677">
        <v>2.8587691726734561</v>
      </c>
      <c r="Q43" s="665">
        <v>20.187843137254902</v>
      </c>
    </row>
    <row r="44" spans="1:17" ht="14.4" customHeight="1" x14ac:dyDescent="0.3">
      <c r="A44" s="660" t="s">
        <v>6896</v>
      </c>
      <c r="B44" s="661" t="s">
        <v>6897</v>
      </c>
      <c r="C44" s="661" t="s">
        <v>2636</v>
      </c>
      <c r="D44" s="661" t="s">
        <v>6902</v>
      </c>
      <c r="E44" s="661" t="s">
        <v>1048</v>
      </c>
      <c r="F44" s="664"/>
      <c r="G44" s="664"/>
      <c r="H44" s="661"/>
      <c r="I44" s="661"/>
      <c r="J44" s="664"/>
      <c r="K44" s="664"/>
      <c r="L44" s="661"/>
      <c r="M44" s="661"/>
      <c r="N44" s="664">
        <v>1.7999999999999998</v>
      </c>
      <c r="O44" s="664">
        <v>496.89</v>
      </c>
      <c r="P44" s="677"/>
      <c r="Q44" s="665">
        <v>276.05</v>
      </c>
    </row>
    <row r="45" spans="1:17" ht="14.4" customHeight="1" x14ac:dyDescent="0.3">
      <c r="A45" s="660" t="s">
        <v>6896</v>
      </c>
      <c r="B45" s="661" t="s">
        <v>6897</v>
      </c>
      <c r="C45" s="661" t="s">
        <v>2637</v>
      </c>
      <c r="D45" s="661" t="s">
        <v>6900</v>
      </c>
      <c r="E45" s="661" t="s">
        <v>6901</v>
      </c>
      <c r="F45" s="664"/>
      <c r="G45" s="664"/>
      <c r="H45" s="661"/>
      <c r="I45" s="661"/>
      <c r="J45" s="664"/>
      <c r="K45" s="664"/>
      <c r="L45" s="661"/>
      <c r="M45" s="661"/>
      <c r="N45" s="664">
        <v>0.05</v>
      </c>
      <c r="O45" s="664">
        <v>7.89</v>
      </c>
      <c r="P45" s="677"/>
      <c r="Q45" s="665">
        <v>157.79999999999998</v>
      </c>
    </row>
    <row r="46" spans="1:17" ht="14.4" customHeight="1" x14ac:dyDescent="0.3">
      <c r="A46" s="660" t="s">
        <v>6896</v>
      </c>
      <c r="B46" s="661" t="s">
        <v>6897</v>
      </c>
      <c r="C46" s="661" t="s">
        <v>2637</v>
      </c>
      <c r="D46" s="661" t="s">
        <v>6898</v>
      </c>
      <c r="E46" s="661" t="s">
        <v>6889</v>
      </c>
      <c r="F46" s="664">
        <v>1</v>
      </c>
      <c r="G46" s="664">
        <v>43.71</v>
      </c>
      <c r="H46" s="661">
        <v>1</v>
      </c>
      <c r="I46" s="661">
        <v>43.71</v>
      </c>
      <c r="J46" s="664">
        <v>1</v>
      </c>
      <c r="K46" s="664">
        <v>44.1</v>
      </c>
      <c r="L46" s="661">
        <v>1.0089224433768016</v>
      </c>
      <c r="M46" s="661">
        <v>44.1</v>
      </c>
      <c r="N46" s="664"/>
      <c r="O46" s="664"/>
      <c r="P46" s="677"/>
      <c r="Q46" s="665"/>
    </row>
    <row r="47" spans="1:17" ht="14.4" customHeight="1" x14ac:dyDescent="0.3">
      <c r="A47" s="660" t="s">
        <v>6896</v>
      </c>
      <c r="B47" s="661" t="s">
        <v>6897</v>
      </c>
      <c r="C47" s="661" t="s">
        <v>2637</v>
      </c>
      <c r="D47" s="661" t="s">
        <v>6898</v>
      </c>
      <c r="E47" s="661" t="s">
        <v>1048</v>
      </c>
      <c r="F47" s="664">
        <v>1</v>
      </c>
      <c r="G47" s="664">
        <v>43.71</v>
      </c>
      <c r="H47" s="661">
        <v>1</v>
      </c>
      <c r="I47" s="661">
        <v>43.71</v>
      </c>
      <c r="J47" s="664">
        <v>3</v>
      </c>
      <c r="K47" s="664">
        <v>132.30000000000001</v>
      </c>
      <c r="L47" s="661">
        <v>3.0267673301304052</v>
      </c>
      <c r="M47" s="661">
        <v>44.1</v>
      </c>
      <c r="N47" s="664">
        <v>1</v>
      </c>
      <c r="O47" s="664">
        <v>44.1</v>
      </c>
      <c r="P47" s="677">
        <v>1.0089224433768016</v>
      </c>
      <c r="Q47" s="665">
        <v>44.1</v>
      </c>
    </row>
    <row r="48" spans="1:17" ht="14.4" customHeight="1" x14ac:dyDescent="0.3">
      <c r="A48" s="660" t="s">
        <v>6896</v>
      </c>
      <c r="B48" s="661" t="s">
        <v>6897</v>
      </c>
      <c r="C48" s="661" t="s">
        <v>2637</v>
      </c>
      <c r="D48" s="661" t="s">
        <v>6899</v>
      </c>
      <c r="E48" s="661" t="s">
        <v>2487</v>
      </c>
      <c r="F48" s="664"/>
      <c r="G48" s="664"/>
      <c r="H48" s="661"/>
      <c r="I48" s="661"/>
      <c r="J48" s="664"/>
      <c r="K48" s="664"/>
      <c r="L48" s="661"/>
      <c r="M48" s="661"/>
      <c r="N48" s="664">
        <v>1</v>
      </c>
      <c r="O48" s="664">
        <v>22.09</v>
      </c>
      <c r="P48" s="677"/>
      <c r="Q48" s="665">
        <v>22.09</v>
      </c>
    </row>
    <row r="49" spans="1:17" ht="14.4" customHeight="1" x14ac:dyDescent="0.3">
      <c r="A49" s="660" t="s">
        <v>6896</v>
      </c>
      <c r="B49" s="661" t="s">
        <v>6897</v>
      </c>
      <c r="C49" s="661" t="s">
        <v>2638</v>
      </c>
      <c r="D49" s="661" t="s">
        <v>6900</v>
      </c>
      <c r="E49" s="661" t="s">
        <v>6901</v>
      </c>
      <c r="F49" s="664"/>
      <c r="G49" s="664"/>
      <c r="H49" s="661"/>
      <c r="I49" s="661"/>
      <c r="J49" s="664"/>
      <c r="K49" s="664"/>
      <c r="L49" s="661"/>
      <c r="M49" s="661"/>
      <c r="N49" s="664">
        <v>0.85000000000000009</v>
      </c>
      <c r="O49" s="664">
        <v>134.13999999999999</v>
      </c>
      <c r="P49" s="677"/>
      <c r="Q49" s="665">
        <v>157.81176470588233</v>
      </c>
    </row>
    <row r="50" spans="1:17" ht="14.4" customHeight="1" x14ac:dyDescent="0.3">
      <c r="A50" s="660" t="s">
        <v>6896</v>
      </c>
      <c r="B50" s="661" t="s">
        <v>6897</v>
      </c>
      <c r="C50" s="661" t="s">
        <v>2638</v>
      </c>
      <c r="D50" s="661" t="s">
        <v>6898</v>
      </c>
      <c r="E50" s="661" t="s">
        <v>6889</v>
      </c>
      <c r="F50" s="664">
        <v>49</v>
      </c>
      <c r="G50" s="664">
        <v>2141.79</v>
      </c>
      <c r="H50" s="661">
        <v>1</v>
      </c>
      <c r="I50" s="661">
        <v>43.71</v>
      </c>
      <c r="J50" s="664">
        <v>47</v>
      </c>
      <c r="K50" s="664">
        <v>2072.7000000000003</v>
      </c>
      <c r="L50" s="661">
        <v>0.96774193548387111</v>
      </c>
      <c r="M50" s="661">
        <v>44.100000000000009</v>
      </c>
      <c r="N50" s="664"/>
      <c r="O50" s="664"/>
      <c r="P50" s="677"/>
      <c r="Q50" s="665"/>
    </row>
    <row r="51" spans="1:17" ht="14.4" customHeight="1" x14ac:dyDescent="0.3">
      <c r="A51" s="660" t="s">
        <v>6896</v>
      </c>
      <c r="B51" s="661" t="s">
        <v>6897</v>
      </c>
      <c r="C51" s="661" t="s">
        <v>2638</v>
      </c>
      <c r="D51" s="661" t="s">
        <v>6898</v>
      </c>
      <c r="E51" s="661" t="s">
        <v>1048</v>
      </c>
      <c r="F51" s="664">
        <v>165</v>
      </c>
      <c r="G51" s="664">
        <v>7212.1500000000005</v>
      </c>
      <c r="H51" s="661">
        <v>1</v>
      </c>
      <c r="I51" s="661">
        <v>43.71</v>
      </c>
      <c r="J51" s="664">
        <v>209</v>
      </c>
      <c r="K51" s="664">
        <v>9216.9000000000015</v>
      </c>
      <c r="L51" s="661">
        <v>1.2779684282772823</v>
      </c>
      <c r="M51" s="661">
        <v>44.100000000000009</v>
      </c>
      <c r="N51" s="664">
        <v>17</v>
      </c>
      <c r="O51" s="664">
        <v>749.7</v>
      </c>
      <c r="P51" s="677">
        <v>0.10394958507518562</v>
      </c>
      <c r="Q51" s="665">
        <v>44.1</v>
      </c>
    </row>
    <row r="52" spans="1:17" ht="14.4" customHeight="1" x14ac:dyDescent="0.3">
      <c r="A52" s="660" t="s">
        <v>6896</v>
      </c>
      <c r="B52" s="661" t="s">
        <v>6897</v>
      </c>
      <c r="C52" s="661" t="s">
        <v>2638</v>
      </c>
      <c r="D52" s="661" t="s">
        <v>6899</v>
      </c>
      <c r="E52" s="661" t="s">
        <v>2487</v>
      </c>
      <c r="F52" s="664">
        <v>93</v>
      </c>
      <c r="G52" s="664">
        <v>1623.6499999999999</v>
      </c>
      <c r="H52" s="661">
        <v>1</v>
      </c>
      <c r="I52" s="661">
        <v>17.458602150537633</v>
      </c>
      <c r="J52" s="664">
        <v>36</v>
      </c>
      <c r="K52" s="664">
        <v>635.04000000000008</v>
      </c>
      <c r="L52" s="661">
        <v>0.39111877559818936</v>
      </c>
      <c r="M52" s="661">
        <v>17.64</v>
      </c>
      <c r="N52" s="664">
        <v>142</v>
      </c>
      <c r="O52" s="664">
        <v>2816.38</v>
      </c>
      <c r="P52" s="677">
        <v>1.7345979737012289</v>
      </c>
      <c r="Q52" s="665">
        <v>19.833661971830988</v>
      </c>
    </row>
    <row r="53" spans="1:17" ht="14.4" customHeight="1" x14ac:dyDescent="0.3">
      <c r="A53" s="660" t="s">
        <v>6896</v>
      </c>
      <c r="B53" s="661" t="s">
        <v>6897</v>
      </c>
      <c r="C53" s="661" t="s">
        <v>2638</v>
      </c>
      <c r="D53" s="661" t="s">
        <v>6902</v>
      </c>
      <c r="E53" s="661" t="s">
        <v>1048</v>
      </c>
      <c r="F53" s="664"/>
      <c r="G53" s="664"/>
      <c r="H53" s="661"/>
      <c r="I53" s="661"/>
      <c r="J53" s="664"/>
      <c r="K53" s="664"/>
      <c r="L53" s="661"/>
      <c r="M53" s="661"/>
      <c r="N53" s="664">
        <v>0.2</v>
      </c>
      <c r="O53" s="664">
        <v>55.21</v>
      </c>
      <c r="P53" s="677"/>
      <c r="Q53" s="665">
        <v>276.05</v>
      </c>
    </row>
    <row r="54" spans="1:17" ht="14.4" customHeight="1" x14ac:dyDescent="0.3">
      <c r="A54" s="660" t="s">
        <v>6896</v>
      </c>
      <c r="B54" s="661" t="s">
        <v>6897</v>
      </c>
      <c r="C54" s="661" t="s">
        <v>2639</v>
      </c>
      <c r="D54" s="661" t="s">
        <v>6900</v>
      </c>
      <c r="E54" s="661" t="s">
        <v>6901</v>
      </c>
      <c r="F54" s="664"/>
      <c r="G54" s="664"/>
      <c r="H54" s="661"/>
      <c r="I54" s="661"/>
      <c r="J54" s="664"/>
      <c r="K54" s="664"/>
      <c r="L54" s="661"/>
      <c r="M54" s="661"/>
      <c r="N54" s="664">
        <v>0.5</v>
      </c>
      <c r="O54" s="664">
        <v>78.900000000000006</v>
      </c>
      <c r="P54" s="677"/>
      <c r="Q54" s="665">
        <v>157.80000000000001</v>
      </c>
    </row>
    <row r="55" spans="1:17" ht="14.4" customHeight="1" x14ac:dyDescent="0.3">
      <c r="A55" s="660" t="s">
        <v>6896</v>
      </c>
      <c r="B55" s="661" t="s">
        <v>6897</v>
      </c>
      <c r="C55" s="661" t="s">
        <v>2639</v>
      </c>
      <c r="D55" s="661" t="s">
        <v>6898</v>
      </c>
      <c r="E55" s="661" t="s">
        <v>6889</v>
      </c>
      <c r="F55" s="664">
        <v>4</v>
      </c>
      <c r="G55" s="664">
        <v>174.84</v>
      </c>
      <c r="H55" s="661">
        <v>1</v>
      </c>
      <c r="I55" s="661">
        <v>43.71</v>
      </c>
      <c r="J55" s="664">
        <v>3</v>
      </c>
      <c r="K55" s="664">
        <v>132.30000000000001</v>
      </c>
      <c r="L55" s="661">
        <v>0.75669183253260131</v>
      </c>
      <c r="M55" s="661">
        <v>44.1</v>
      </c>
      <c r="N55" s="664"/>
      <c r="O55" s="664"/>
      <c r="P55" s="677"/>
      <c r="Q55" s="665"/>
    </row>
    <row r="56" spans="1:17" ht="14.4" customHeight="1" x14ac:dyDescent="0.3">
      <c r="A56" s="660" t="s">
        <v>6896</v>
      </c>
      <c r="B56" s="661" t="s">
        <v>6897</v>
      </c>
      <c r="C56" s="661" t="s">
        <v>2639</v>
      </c>
      <c r="D56" s="661" t="s">
        <v>6898</v>
      </c>
      <c r="E56" s="661" t="s">
        <v>1048</v>
      </c>
      <c r="F56" s="664">
        <v>24</v>
      </c>
      <c r="G56" s="664">
        <v>1049.0400000000002</v>
      </c>
      <c r="H56" s="661">
        <v>1</v>
      </c>
      <c r="I56" s="661">
        <v>43.710000000000008</v>
      </c>
      <c r="J56" s="664">
        <v>17</v>
      </c>
      <c r="K56" s="664">
        <v>749.70000000000016</v>
      </c>
      <c r="L56" s="661">
        <v>0.71465339739190115</v>
      </c>
      <c r="M56" s="661">
        <v>44.100000000000009</v>
      </c>
      <c r="N56" s="664">
        <v>4</v>
      </c>
      <c r="O56" s="664">
        <v>176.4</v>
      </c>
      <c r="P56" s="677">
        <v>0.16815374056280025</v>
      </c>
      <c r="Q56" s="665">
        <v>44.1</v>
      </c>
    </row>
    <row r="57" spans="1:17" ht="14.4" customHeight="1" x14ac:dyDescent="0.3">
      <c r="A57" s="660" t="s">
        <v>6896</v>
      </c>
      <c r="B57" s="661" t="s">
        <v>6897</v>
      </c>
      <c r="C57" s="661" t="s">
        <v>2639</v>
      </c>
      <c r="D57" s="661" t="s">
        <v>6899</v>
      </c>
      <c r="E57" s="661" t="s">
        <v>2487</v>
      </c>
      <c r="F57" s="664">
        <v>3</v>
      </c>
      <c r="G57" s="664">
        <v>52.47</v>
      </c>
      <c r="H57" s="661">
        <v>1</v>
      </c>
      <c r="I57" s="661">
        <v>17.489999999999998</v>
      </c>
      <c r="J57" s="664">
        <v>5</v>
      </c>
      <c r="K57" s="664">
        <v>88.2</v>
      </c>
      <c r="L57" s="661">
        <v>1.6809605488850772</v>
      </c>
      <c r="M57" s="661">
        <v>17.64</v>
      </c>
      <c r="N57" s="664">
        <v>21</v>
      </c>
      <c r="O57" s="664">
        <v>419.39</v>
      </c>
      <c r="P57" s="677">
        <v>7.9929483514389172</v>
      </c>
      <c r="Q57" s="665">
        <v>19.970952380952379</v>
      </c>
    </row>
    <row r="58" spans="1:17" ht="14.4" customHeight="1" x14ac:dyDescent="0.3">
      <c r="A58" s="660" t="s">
        <v>6896</v>
      </c>
      <c r="B58" s="661" t="s">
        <v>6897</v>
      </c>
      <c r="C58" s="661" t="s">
        <v>2639</v>
      </c>
      <c r="D58" s="661" t="s">
        <v>6902</v>
      </c>
      <c r="E58" s="661" t="s">
        <v>1048</v>
      </c>
      <c r="F58" s="664"/>
      <c r="G58" s="664"/>
      <c r="H58" s="661"/>
      <c r="I58" s="661"/>
      <c r="J58" s="664"/>
      <c r="K58" s="664"/>
      <c r="L58" s="661"/>
      <c r="M58" s="661"/>
      <c r="N58" s="664">
        <v>0.4</v>
      </c>
      <c r="O58" s="664">
        <v>110.42</v>
      </c>
      <c r="P58" s="677"/>
      <c r="Q58" s="665">
        <v>276.05</v>
      </c>
    </row>
    <row r="59" spans="1:17" ht="14.4" customHeight="1" x14ac:dyDescent="0.3">
      <c r="A59" s="660" t="s">
        <v>6896</v>
      </c>
      <c r="B59" s="661" t="s">
        <v>6897</v>
      </c>
      <c r="C59" s="661" t="s">
        <v>2640</v>
      </c>
      <c r="D59" s="661" t="s">
        <v>6900</v>
      </c>
      <c r="E59" s="661" t="s">
        <v>6901</v>
      </c>
      <c r="F59" s="664"/>
      <c r="G59" s="664"/>
      <c r="H59" s="661"/>
      <c r="I59" s="661"/>
      <c r="J59" s="664"/>
      <c r="K59" s="664"/>
      <c r="L59" s="661"/>
      <c r="M59" s="661"/>
      <c r="N59" s="664">
        <v>2.1</v>
      </c>
      <c r="O59" s="664">
        <v>331.37999999999994</v>
      </c>
      <c r="P59" s="677"/>
      <c r="Q59" s="665">
        <v>157.79999999999995</v>
      </c>
    </row>
    <row r="60" spans="1:17" ht="14.4" customHeight="1" x14ac:dyDescent="0.3">
      <c r="A60" s="660" t="s">
        <v>6896</v>
      </c>
      <c r="B60" s="661" t="s">
        <v>6897</v>
      </c>
      <c r="C60" s="661" t="s">
        <v>2640</v>
      </c>
      <c r="D60" s="661" t="s">
        <v>6898</v>
      </c>
      <c r="E60" s="661" t="s">
        <v>6889</v>
      </c>
      <c r="F60" s="664">
        <v>14</v>
      </c>
      <c r="G60" s="664">
        <v>611.94000000000005</v>
      </c>
      <c r="H60" s="661">
        <v>1</v>
      </c>
      <c r="I60" s="661">
        <v>43.71</v>
      </c>
      <c r="J60" s="664">
        <v>21</v>
      </c>
      <c r="K60" s="664">
        <v>926.1</v>
      </c>
      <c r="L60" s="661">
        <v>1.5133836650652024</v>
      </c>
      <c r="M60" s="661">
        <v>44.1</v>
      </c>
      <c r="N60" s="664"/>
      <c r="O60" s="664"/>
      <c r="P60" s="677"/>
      <c r="Q60" s="665"/>
    </row>
    <row r="61" spans="1:17" ht="14.4" customHeight="1" x14ac:dyDescent="0.3">
      <c r="A61" s="660" t="s">
        <v>6896</v>
      </c>
      <c r="B61" s="661" t="s">
        <v>6897</v>
      </c>
      <c r="C61" s="661" t="s">
        <v>2640</v>
      </c>
      <c r="D61" s="661" t="s">
        <v>6898</v>
      </c>
      <c r="E61" s="661" t="s">
        <v>1048</v>
      </c>
      <c r="F61" s="664">
        <v>35</v>
      </c>
      <c r="G61" s="664">
        <v>1529.85</v>
      </c>
      <c r="H61" s="661">
        <v>1</v>
      </c>
      <c r="I61" s="661">
        <v>43.71</v>
      </c>
      <c r="J61" s="664">
        <v>73</v>
      </c>
      <c r="K61" s="664">
        <v>3219.3</v>
      </c>
      <c r="L61" s="661">
        <v>2.1043239533287581</v>
      </c>
      <c r="M61" s="661">
        <v>44.1</v>
      </c>
      <c r="N61" s="664">
        <v>20</v>
      </c>
      <c r="O61" s="664">
        <v>904.24</v>
      </c>
      <c r="P61" s="677">
        <v>0.59106448344608953</v>
      </c>
      <c r="Q61" s="665">
        <v>45.212000000000003</v>
      </c>
    </row>
    <row r="62" spans="1:17" ht="14.4" customHeight="1" x14ac:dyDescent="0.3">
      <c r="A62" s="660" t="s">
        <v>6896</v>
      </c>
      <c r="B62" s="661" t="s">
        <v>6897</v>
      </c>
      <c r="C62" s="661" t="s">
        <v>2640</v>
      </c>
      <c r="D62" s="661" t="s">
        <v>6899</v>
      </c>
      <c r="E62" s="661" t="s">
        <v>2487</v>
      </c>
      <c r="F62" s="664">
        <v>163</v>
      </c>
      <c r="G62" s="664">
        <v>2849.41</v>
      </c>
      <c r="H62" s="661">
        <v>1</v>
      </c>
      <c r="I62" s="661">
        <v>17.481042944785276</v>
      </c>
      <c r="J62" s="664">
        <v>177</v>
      </c>
      <c r="K62" s="664">
        <v>3122.2799999999997</v>
      </c>
      <c r="L62" s="661">
        <v>1.0957636844118606</v>
      </c>
      <c r="M62" s="661">
        <v>17.639999999999997</v>
      </c>
      <c r="N62" s="664">
        <v>216</v>
      </c>
      <c r="O62" s="664">
        <v>4313.09</v>
      </c>
      <c r="P62" s="677">
        <v>1.5136782702384004</v>
      </c>
      <c r="Q62" s="665">
        <v>19.968009259259262</v>
      </c>
    </row>
    <row r="63" spans="1:17" ht="14.4" customHeight="1" x14ac:dyDescent="0.3">
      <c r="A63" s="660" t="s">
        <v>6896</v>
      </c>
      <c r="B63" s="661" t="s">
        <v>6897</v>
      </c>
      <c r="C63" s="661" t="s">
        <v>2640</v>
      </c>
      <c r="D63" s="661" t="s">
        <v>6902</v>
      </c>
      <c r="E63" s="661" t="s">
        <v>1048</v>
      </c>
      <c r="F63" s="664"/>
      <c r="G63" s="664"/>
      <c r="H63" s="661"/>
      <c r="I63" s="661"/>
      <c r="J63" s="664"/>
      <c r="K63" s="664"/>
      <c r="L63" s="661"/>
      <c r="M63" s="661"/>
      <c r="N63" s="664">
        <v>3</v>
      </c>
      <c r="O63" s="664">
        <v>828.15</v>
      </c>
      <c r="P63" s="677"/>
      <c r="Q63" s="665">
        <v>276.05</v>
      </c>
    </row>
    <row r="64" spans="1:17" ht="14.4" customHeight="1" x14ac:dyDescent="0.3">
      <c r="A64" s="660" t="s">
        <v>6896</v>
      </c>
      <c r="B64" s="661" t="s">
        <v>6897</v>
      </c>
      <c r="C64" s="661" t="s">
        <v>2641</v>
      </c>
      <c r="D64" s="661" t="s">
        <v>6900</v>
      </c>
      <c r="E64" s="661" t="s">
        <v>6901</v>
      </c>
      <c r="F64" s="664"/>
      <c r="G64" s="664"/>
      <c r="H64" s="661"/>
      <c r="I64" s="661"/>
      <c r="J64" s="664"/>
      <c r="K64" s="664"/>
      <c r="L64" s="661"/>
      <c r="M64" s="661"/>
      <c r="N64" s="664">
        <v>2.4499999999999997</v>
      </c>
      <c r="O64" s="664">
        <v>386.61</v>
      </c>
      <c r="P64" s="677"/>
      <c r="Q64" s="665">
        <v>157.80000000000001</v>
      </c>
    </row>
    <row r="65" spans="1:17" ht="14.4" customHeight="1" x14ac:dyDescent="0.3">
      <c r="A65" s="660" t="s">
        <v>6896</v>
      </c>
      <c r="B65" s="661" t="s">
        <v>6897</v>
      </c>
      <c r="C65" s="661" t="s">
        <v>2641</v>
      </c>
      <c r="D65" s="661" t="s">
        <v>6898</v>
      </c>
      <c r="E65" s="661" t="s">
        <v>6889</v>
      </c>
      <c r="F65" s="664"/>
      <c r="G65" s="664"/>
      <c r="H65" s="661"/>
      <c r="I65" s="661"/>
      <c r="J65" s="664">
        <v>30</v>
      </c>
      <c r="K65" s="664">
        <v>1323</v>
      </c>
      <c r="L65" s="661"/>
      <c r="M65" s="661">
        <v>44.1</v>
      </c>
      <c r="N65" s="664"/>
      <c r="O65" s="664"/>
      <c r="P65" s="677"/>
      <c r="Q65" s="665"/>
    </row>
    <row r="66" spans="1:17" ht="14.4" customHeight="1" x14ac:dyDescent="0.3">
      <c r="A66" s="660" t="s">
        <v>6896</v>
      </c>
      <c r="B66" s="661" t="s">
        <v>6897</v>
      </c>
      <c r="C66" s="661" t="s">
        <v>2641</v>
      </c>
      <c r="D66" s="661" t="s">
        <v>6898</v>
      </c>
      <c r="E66" s="661" t="s">
        <v>1048</v>
      </c>
      <c r="F66" s="664"/>
      <c r="G66" s="664"/>
      <c r="H66" s="661"/>
      <c r="I66" s="661"/>
      <c r="J66" s="664">
        <v>49</v>
      </c>
      <c r="K66" s="664">
        <v>2160.9</v>
      </c>
      <c r="L66" s="661"/>
      <c r="M66" s="661">
        <v>44.1</v>
      </c>
      <c r="N66" s="664">
        <v>11</v>
      </c>
      <c r="O66" s="664">
        <v>485.1</v>
      </c>
      <c r="P66" s="677"/>
      <c r="Q66" s="665">
        <v>44.1</v>
      </c>
    </row>
    <row r="67" spans="1:17" ht="14.4" customHeight="1" x14ac:dyDescent="0.3">
      <c r="A67" s="660" t="s">
        <v>6896</v>
      </c>
      <c r="B67" s="661" t="s">
        <v>6897</v>
      </c>
      <c r="C67" s="661" t="s">
        <v>2641</v>
      </c>
      <c r="D67" s="661" t="s">
        <v>6899</v>
      </c>
      <c r="E67" s="661" t="s">
        <v>2487</v>
      </c>
      <c r="F67" s="664"/>
      <c r="G67" s="664"/>
      <c r="H67" s="661"/>
      <c r="I67" s="661"/>
      <c r="J67" s="664">
        <v>37</v>
      </c>
      <c r="K67" s="664">
        <v>652.67999999999995</v>
      </c>
      <c r="L67" s="661"/>
      <c r="M67" s="661">
        <v>17.639999999999997</v>
      </c>
      <c r="N67" s="664">
        <v>220</v>
      </c>
      <c r="O67" s="664">
        <v>4321.3500000000004</v>
      </c>
      <c r="P67" s="677"/>
      <c r="Q67" s="665">
        <v>19.642500000000002</v>
      </c>
    </row>
    <row r="68" spans="1:17" ht="14.4" customHeight="1" x14ac:dyDescent="0.3">
      <c r="A68" s="660" t="s">
        <v>6896</v>
      </c>
      <c r="B68" s="661" t="s">
        <v>6897</v>
      </c>
      <c r="C68" s="661" t="s">
        <v>2641</v>
      </c>
      <c r="D68" s="661" t="s">
        <v>6902</v>
      </c>
      <c r="E68" s="661" t="s">
        <v>1048</v>
      </c>
      <c r="F68" s="664"/>
      <c r="G68" s="664"/>
      <c r="H68" s="661"/>
      <c r="I68" s="661"/>
      <c r="J68" s="664"/>
      <c r="K68" s="664"/>
      <c r="L68" s="661"/>
      <c r="M68" s="661"/>
      <c r="N68" s="664">
        <v>1.6</v>
      </c>
      <c r="O68" s="664">
        <v>441.68</v>
      </c>
      <c r="P68" s="677"/>
      <c r="Q68" s="665">
        <v>276.05</v>
      </c>
    </row>
    <row r="69" spans="1:17" ht="14.4" customHeight="1" x14ac:dyDescent="0.3">
      <c r="A69" s="660" t="s">
        <v>6896</v>
      </c>
      <c r="B69" s="661" t="s">
        <v>6897</v>
      </c>
      <c r="C69" s="661" t="s">
        <v>2642</v>
      </c>
      <c r="D69" s="661" t="s">
        <v>6900</v>
      </c>
      <c r="E69" s="661" t="s">
        <v>6901</v>
      </c>
      <c r="F69" s="664"/>
      <c r="G69" s="664"/>
      <c r="H69" s="661"/>
      <c r="I69" s="661"/>
      <c r="J69" s="664"/>
      <c r="K69" s="664"/>
      <c r="L69" s="661"/>
      <c r="M69" s="661"/>
      <c r="N69" s="664">
        <v>1.35</v>
      </c>
      <c r="O69" s="664">
        <v>213.03</v>
      </c>
      <c r="P69" s="677"/>
      <c r="Q69" s="665">
        <v>157.79999999999998</v>
      </c>
    </row>
    <row r="70" spans="1:17" ht="14.4" customHeight="1" x14ac:dyDescent="0.3">
      <c r="A70" s="660" t="s">
        <v>6896</v>
      </c>
      <c r="B70" s="661" t="s">
        <v>6897</v>
      </c>
      <c r="C70" s="661" t="s">
        <v>2642</v>
      </c>
      <c r="D70" s="661" t="s">
        <v>6898</v>
      </c>
      <c r="E70" s="661" t="s">
        <v>6889</v>
      </c>
      <c r="F70" s="664">
        <v>26</v>
      </c>
      <c r="G70" s="664">
        <v>1136.46</v>
      </c>
      <c r="H70" s="661">
        <v>1</v>
      </c>
      <c r="I70" s="661">
        <v>43.71</v>
      </c>
      <c r="J70" s="664">
        <v>16</v>
      </c>
      <c r="K70" s="664">
        <v>705.60000000000014</v>
      </c>
      <c r="L70" s="661">
        <v>0.62087534977033954</v>
      </c>
      <c r="M70" s="661">
        <v>44.100000000000009</v>
      </c>
      <c r="N70" s="664"/>
      <c r="O70" s="664"/>
      <c r="P70" s="677"/>
      <c r="Q70" s="665"/>
    </row>
    <row r="71" spans="1:17" ht="14.4" customHeight="1" x14ac:dyDescent="0.3">
      <c r="A71" s="660" t="s">
        <v>6896</v>
      </c>
      <c r="B71" s="661" t="s">
        <v>6897</v>
      </c>
      <c r="C71" s="661" t="s">
        <v>2642</v>
      </c>
      <c r="D71" s="661" t="s">
        <v>6898</v>
      </c>
      <c r="E71" s="661" t="s">
        <v>1048</v>
      </c>
      <c r="F71" s="664">
        <v>71</v>
      </c>
      <c r="G71" s="664">
        <v>3101.5699999999997</v>
      </c>
      <c r="H71" s="661">
        <v>1</v>
      </c>
      <c r="I71" s="661">
        <v>43.68408450704225</v>
      </c>
      <c r="J71" s="664">
        <v>88</v>
      </c>
      <c r="K71" s="664">
        <v>3880.7999999999993</v>
      </c>
      <c r="L71" s="661">
        <v>1.2512372766050741</v>
      </c>
      <c r="M71" s="661">
        <v>44.099999999999994</v>
      </c>
      <c r="N71" s="664">
        <v>16</v>
      </c>
      <c r="O71" s="664">
        <v>750.07999999999993</v>
      </c>
      <c r="P71" s="677">
        <v>0.24183881066685581</v>
      </c>
      <c r="Q71" s="665">
        <v>46.879999999999995</v>
      </c>
    </row>
    <row r="72" spans="1:17" ht="14.4" customHeight="1" x14ac:dyDescent="0.3">
      <c r="A72" s="660" t="s">
        <v>6896</v>
      </c>
      <c r="B72" s="661" t="s">
        <v>6897</v>
      </c>
      <c r="C72" s="661" t="s">
        <v>2642</v>
      </c>
      <c r="D72" s="661" t="s">
        <v>6899</v>
      </c>
      <c r="E72" s="661" t="s">
        <v>2487</v>
      </c>
      <c r="F72" s="664">
        <v>66</v>
      </c>
      <c r="G72" s="664">
        <v>1153.6100000000001</v>
      </c>
      <c r="H72" s="661">
        <v>1</v>
      </c>
      <c r="I72" s="661">
        <v>17.478939393939395</v>
      </c>
      <c r="J72" s="664">
        <v>55</v>
      </c>
      <c r="K72" s="664">
        <v>970.2</v>
      </c>
      <c r="L72" s="661">
        <v>0.84101212714868967</v>
      </c>
      <c r="M72" s="661">
        <v>17.64</v>
      </c>
      <c r="N72" s="664">
        <v>78</v>
      </c>
      <c r="O72" s="664">
        <v>1545.02</v>
      </c>
      <c r="P72" s="677">
        <v>1.3392914416483905</v>
      </c>
      <c r="Q72" s="665">
        <v>19.807948717948719</v>
      </c>
    </row>
    <row r="73" spans="1:17" ht="14.4" customHeight="1" x14ac:dyDescent="0.3">
      <c r="A73" s="660" t="s">
        <v>6896</v>
      </c>
      <c r="B73" s="661" t="s">
        <v>6897</v>
      </c>
      <c r="C73" s="661" t="s">
        <v>2642</v>
      </c>
      <c r="D73" s="661" t="s">
        <v>6902</v>
      </c>
      <c r="E73" s="661" t="s">
        <v>1048</v>
      </c>
      <c r="F73" s="664"/>
      <c r="G73" s="664"/>
      <c r="H73" s="661"/>
      <c r="I73" s="661"/>
      <c r="J73" s="664"/>
      <c r="K73" s="664"/>
      <c r="L73" s="661"/>
      <c r="M73" s="661"/>
      <c r="N73" s="664">
        <v>3.4000000000000004</v>
      </c>
      <c r="O73" s="664">
        <v>938.56999999999994</v>
      </c>
      <c r="P73" s="677"/>
      <c r="Q73" s="665">
        <v>276.04999999999995</v>
      </c>
    </row>
    <row r="74" spans="1:17" ht="14.4" customHeight="1" x14ac:dyDescent="0.3">
      <c r="A74" s="660" t="s">
        <v>6896</v>
      </c>
      <c r="B74" s="661" t="s">
        <v>6897</v>
      </c>
      <c r="C74" s="661" t="s">
        <v>2643</v>
      </c>
      <c r="D74" s="661" t="s">
        <v>6900</v>
      </c>
      <c r="E74" s="661" t="s">
        <v>6901</v>
      </c>
      <c r="F74" s="664"/>
      <c r="G74" s="664"/>
      <c r="H74" s="661"/>
      <c r="I74" s="661"/>
      <c r="J74" s="664"/>
      <c r="K74" s="664"/>
      <c r="L74" s="661"/>
      <c r="M74" s="661"/>
      <c r="N74" s="664">
        <v>1.35</v>
      </c>
      <c r="O74" s="664">
        <v>213.02999999999997</v>
      </c>
      <c r="P74" s="677"/>
      <c r="Q74" s="665">
        <v>157.79999999999998</v>
      </c>
    </row>
    <row r="75" spans="1:17" ht="14.4" customHeight="1" x14ac:dyDescent="0.3">
      <c r="A75" s="660" t="s">
        <v>6896</v>
      </c>
      <c r="B75" s="661" t="s">
        <v>6897</v>
      </c>
      <c r="C75" s="661" t="s">
        <v>2643</v>
      </c>
      <c r="D75" s="661" t="s">
        <v>6898</v>
      </c>
      <c r="E75" s="661" t="s">
        <v>6889</v>
      </c>
      <c r="F75" s="664">
        <v>33</v>
      </c>
      <c r="G75" s="664">
        <v>1442.43</v>
      </c>
      <c r="H75" s="661">
        <v>1</v>
      </c>
      <c r="I75" s="661">
        <v>43.71</v>
      </c>
      <c r="J75" s="664">
        <v>7</v>
      </c>
      <c r="K75" s="664">
        <v>308.70000000000005</v>
      </c>
      <c r="L75" s="661">
        <v>0.2140138516253822</v>
      </c>
      <c r="M75" s="661">
        <v>44.100000000000009</v>
      </c>
      <c r="N75" s="664"/>
      <c r="O75" s="664"/>
      <c r="P75" s="677"/>
      <c r="Q75" s="665"/>
    </row>
    <row r="76" spans="1:17" ht="14.4" customHeight="1" x14ac:dyDescent="0.3">
      <c r="A76" s="660" t="s">
        <v>6896</v>
      </c>
      <c r="B76" s="661" t="s">
        <v>6897</v>
      </c>
      <c r="C76" s="661" t="s">
        <v>2643</v>
      </c>
      <c r="D76" s="661" t="s">
        <v>6898</v>
      </c>
      <c r="E76" s="661" t="s">
        <v>1048</v>
      </c>
      <c r="F76" s="664">
        <v>53</v>
      </c>
      <c r="G76" s="664">
        <v>2316.63</v>
      </c>
      <c r="H76" s="661">
        <v>1</v>
      </c>
      <c r="I76" s="661">
        <v>43.71</v>
      </c>
      <c r="J76" s="664">
        <v>101</v>
      </c>
      <c r="K76" s="664">
        <v>4454.1000000000004</v>
      </c>
      <c r="L76" s="661">
        <v>1.9226635241708863</v>
      </c>
      <c r="M76" s="661">
        <v>44.1</v>
      </c>
      <c r="N76" s="664">
        <v>14</v>
      </c>
      <c r="O76" s="664">
        <v>628.52</v>
      </c>
      <c r="P76" s="677">
        <v>0.27130789120403342</v>
      </c>
      <c r="Q76" s="665">
        <v>44.894285714285715</v>
      </c>
    </row>
    <row r="77" spans="1:17" ht="14.4" customHeight="1" x14ac:dyDescent="0.3">
      <c r="A77" s="660" t="s">
        <v>6896</v>
      </c>
      <c r="B77" s="661" t="s">
        <v>6897</v>
      </c>
      <c r="C77" s="661" t="s">
        <v>2643</v>
      </c>
      <c r="D77" s="661" t="s">
        <v>6899</v>
      </c>
      <c r="E77" s="661" t="s">
        <v>2487</v>
      </c>
      <c r="F77" s="664">
        <v>56</v>
      </c>
      <c r="G77" s="664">
        <v>979.44</v>
      </c>
      <c r="H77" s="661">
        <v>1</v>
      </c>
      <c r="I77" s="661">
        <v>17.490000000000002</v>
      </c>
      <c r="J77" s="664">
        <v>48</v>
      </c>
      <c r="K77" s="664">
        <v>846.72</v>
      </c>
      <c r="L77" s="661">
        <v>0.86449399656946824</v>
      </c>
      <c r="M77" s="661">
        <v>17.64</v>
      </c>
      <c r="N77" s="664">
        <v>113</v>
      </c>
      <c r="O77" s="664">
        <v>2309.27</v>
      </c>
      <c r="P77" s="677">
        <v>2.3577452421792042</v>
      </c>
      <c r="Q77" s="665">
        <v>20.436017699115045</v>
      </c>
    </row>
    <row r="78" spans="1:17" ht="14.4" customHeight="1" x14ac:dyDescent="0.3">
      <c r="A78" s="660" t="s">
        <v>6896</v>
      </c>
      <c r="B78" s="661" t="s">
        <v>6897</v>
      </c>
      <c r="C78" s="661" t="s">
        <v>2643</v>
      </c>
      <c r="D78" s="661" t="s">
        <v>6902</v>
      </c>
      <c r="E78" s="661" t="s">
        <v>1048</v>
      </c>
      <c r="F78" s="664"/>
      <c r="G78" s="664"/>
      <c r="H78" s="661"/>
      <c r="I78" s="661"/>
      <c r="J78" s="664"/>
      <c r="K78" s="664"/>
      <c r="L78" s="661"/>
      <c r="M78" s="661"/>
      <c r="N78" s="664">
        <v>1.6</v>
      </c>
      <c r="O78" s="664">
        <v>441.68</v>
      </c>
      <c r="P78" s="677"/>
      <c r="Q78" s="665">
        <v>276.05</v>
      </c>
    </row>
    <row r="79" spans="1:17" ht="14.4" customHeight="1" x14ac:dyDescent="0.3">
      <c r="A79" s="660" t="s">
        <v>6896</v>
      </c>
      <c r="B79" s="661" t="s">
        <v>6897</v>
      </c>
      <c r="C79" s="661" t="s">
        <v>2644</v>
      </c>
      <c r="D79" s="661" t="s">
        <v>6900</v>
      </c>
      <c r="E79" s="661" t="s">
        <v>6901</v>
      </c>
      <c r="F79" s="664"/>
      <c r="G79" s="664"/>
      <c r="H79" s="661"/>
      <c r="I79" s="661"/>
      <c r="J79" s="664"/>
      <c r="K79" s="664"/>
      <c r="L79" s="661"/>
      <c r="M79" s="661"/>
      <c r="N79" s="664">
        <v>1.3</v>
      </c>
      <c r="O79" s="664">
        <v>205.14</v>
      </c>
      <c r="P79" s="677"/>
      <c r="Q79" s="665">
        <v>157.79999999999998</v>
      </c>
    </row>
    <row r="80" spans="1:17" ht="14.4" customHeight="1" x14ac:dyDescent="0.3">
      <c r="A80" s="660" t="s">
        <v>6896</v>
      </c>
      <c r="B80" s="661" t="s">
        <v>6897</v>
      </c>
      <c r="C80" s="661" t="s">
        <v>2644</v>
      </c>
      <c r="D80" s="661" t="s">
        <v>6898</v>
      </c>
      <c r="E80" s="661" t="s">
        <v>6889</v>
      </c>
      <c r="F80" s="664">
        <v>36</v>
      </c>
      <c r="G80" s="664">
        <v>1573.56</v>
      </c>
      <c r="H80" s="661">
        <v>1</v>
      </c>
      <c r="I80" s="661">
        <v>43.71</v>
      </c>
      <c r="J80" s="664">
        <v>37</v>
      </c>
      <c r="K80" s="664">
        <v>1631.7000000000003</v>
      </c>
      <c r="L80" s="661">
        <v>1.0369480668039353</v>
      </c>
      <c r="M80" s="661">
        <v>44.100000000000009</v>
      </c>
      <c r="N80" s="664"/>
      <c r="O80" s="664"/>
      <c r="P80" s="677"/>
      <c r="Q80" s="665"/>
    </row>
    <row r="81" spans="1:17" ht="14.4" customHeight="1" x14ac:dyDescent="0.3">
      <c r="A81" s="660" t="s">
        <v>6896</v>
      </c>
      <c r="B81" s="661" t="s">
        <v>6897</v>
      </c>
      <c r="C81" s="661" t="s">
        <v>2644</v>
      </c>
      <c r="D81" s="661" t="s">
        <v>6898</v>
      </c>
      <c r="E81" s="661" t="s">
        <v>1048</v>
      </c>
      <c r="F81" s="664">
        <v>191</v>
      </c>
      <c r="G81" s="664">
        <v>8341.25</v>
      </c>
      <c r="H81" s="661">
        <v>1</v>
      </c>
      <c r="I81" s="661">
        <v>43.671465968586389</v>
      </c>
      <c r="J81" s="664">
        <v>176</v>
      </c>
      <c r="K81" s="664">
        <v>7761.5999999999985</v>
      </c>
      <c r="L81" s="661">
        <v>0.93050801738348554</v>
      </c>
      <c r="M81" s="661">
        <v>44.099999999999994</v>
      </c>
      <c r="N81" s="664">
        <v>112</v>
      </c>
      <c r="O81" s="664">
        <v>5028.16</v>
      </c>
      <c r="P81" s="677">
        <v>0.60280653379289673</v>
      </c>
      <c r="Q81" s="665">
        <v>44.894285714285715</v>
      </c>
    </row>
    <row r="82" spans="1:17" ht="14.4" customHeight="1" x14ac:dyDescent="0.3">
      <c r="A82" s="660" t="s">
        <v>6896</v>
      </c>
      <c r="B82" s="661" t="s">
        <v>6897</v>
      </c>
      <c r="C82" s="661" t="s">
        <v>2644</v>
      </c>
      <c r="D82" s="661" t="s">
        <v>6899</v>
      </c>
      <c r="E82" s="661" t="s">
        <v>2487</v>
      </c>
      <c r="F82" s="664">
        <v>3</v>
      </c>
      <c r="G82" s="664">
        <v>52.47</v>
      </c>
      <c r="H82" s="661">
        <v>1</v>
      </c>
      <c r="I82" s="661">
        <v>17.489999999999998</v>
      </c>
      <c r="J82" s="664">
        <v>7</v>
      </c>
      <c r="K82" s="664">
        <v>123.48</v>
      </c>
      <c r="L82" s="661">
        <v>2.3533447684391082</v>
      </c>
      <c r="M82" s="661">
        <v>17.64</v>
      </c>
      <c r="N82" s="664">
        <v>8</v>
      </c>
      <c r="O82" s="664">
        <v>167.82</v>
      </c>
      <c r="P82" s="677">
        <v>3.198399085191538</v>
      </c>
      <c r="Q82" s="665">
        <v>20.977499999999999</v>
      </c>
    </row>
    <row r="83" spans="1:17" ht="14.4" customHeight="1" x14ac:dyDescent="0.3">
      <c r="A83" s="660" t="s">
        <v>6896</v>
      </c>
      <c r="B83" s="661" t="s">
        <v>6897</v>
      </c>
      <c r="C83" s="661" t="s">
        <v>2644</v>
      </c>
      <c r="D83" s="661" t="s">
        <v>6902</v>
      </c>
      <c r="E83" s="661" t="s">
        <v>1048</v>
      </c>
      <c r="F83" s="664"/>
      <c r="G83" s="664"/>
      <c r="H83" s="661"/>
      <c r="I83" s="661"/>
      <c r="J83" s="664"/>
      <c r="K83" s="664"/>
      <c r="L83" s="661"/>
      <c r="M83" s="661"/>
      <c r="N83" s="664">
        <v>15.999999999999998</v>
      </c>
      <c r="O83" s="664">
        <v>4416.8100000000004</v>
      </c>
      <c r="P83" s="677"/>
      <c r="Q83" s="665">
        <v>276.05062500000008</v>
      </c>
    </row>
    <row r="84" spans="1:17" ht="14.4" customHeight="1" x14ac:dyDescent="0.3">
      <c r="A84" s="660" t="s">
        <v>6896</v>
      </c>
      <c r="B84" s="661" t="s">
        <v>6897</v>
      </c>
      <c r="C84" s="661" t="s">
        <v>2645</v>
      </c>
      <c r="D84" s="661" t="s">
        <v>6900</v>
      </c>
      <c r="E84" s="661" t="s">
        <v>6901</v>
      </c>
      <c r="F84" s="664"/>
      <c r="G84" s="664"/>
      <c r="H84" s="661"/>
      <c r="I84" s="661"/>
      <c r="J84" s="664"/>
      <c r="K84" s="664"/>
      <c r="L84" s="661"/>
      <c r="M84" s="661"/>
      <c r="N84" s="664">
        <v>1.3</v>
      </c>
      <c r="O84" s="664">
        <v>205.14</v>
      </c>
      <c r="P84" s="677"/>
      <c r="Q84" s="665">
        <v>157.79999999999998</v>
      </c>
    </row>
    <row r="85" spans="1:17" ht="14.4" customHeight="1" x14ac:dyDescent="0.3">
      <c r="A85" s="660" t="s">
        <v>6896</v>
      </c>
      <c r="B85" s="661" t="s">
        <v>6897</v>
      </c>
      <c r="C85" s="661" t="s">
        <v>2645</v>
      </c>
      <c r="D85" s="661" t="s">
        <v>6898</v>
      </c>
      <c r="E85" s="661" t="s">
        <v>6889</v>
      </c>
      <c r="F85" s="664"/>
      <c r="G85" s="664"/>
      <c r="H85" s="661"/>
      <c r="I85" s="661"/>
      <c r="J85" s="664">
        <v>15</v>
      </c>
      <c r="K85" s="664">
        <v>661.50000000000011</v>
      </c>
      <c r="L85" s="661"/>
      <c r="M85" s="661">
        <v>44.100000000000009</v>
      </c>
      <c r="N85" s="664"/>
      <c r="O85" s="664"/>
      <c r="P85" s="677"/>
      <c r="Q85" s="665"/>
    </row>
    <row r="86" spans="1:17" ht="14.4" customHeight="1" x14ac:dyDescent="0.3">
      <c r="A86" s="660" t="s">
        <v>6896</v>
      </c>
      <c r="B86" s="661" t="s">
        <v>6897</v>
      </c>
      <c r="C86" s="661" t="s">
        <v>2645</v>
      </c>
      <c r="D86" s="661" t="s">
        <v>6898</v>
      </c>
      <c r="E86" s="661" t="s">
        <v>1048</v>
      </c>
      <c r="F86" s="664">
        <v>6</v>
      </c>
      <c r="G86" s="664">
        <v>262.26</v>
      </c>
      <c r="H86" s="661">
        <v>1</v>
      </c>
      <c r="I86" s="661">
        <v>43.71</v>
      </c>
      <c r="J86" s="664">
        <v>82</v>
      </c>
      <c r="K86" s="664">
        <v>3616.2</v>
      </c>
      <c r="L86" s="661">
        <v>13.788606726149622</v>
      </c>
      <c r="M86" s="661">
        <v>44.099999999999994</v>
      </c>
      <c r="N86" s="664">
        <v>7</v>
      </c>
      <c r="O86" s="664">
        <v>308.70000000000005</v>
      </c>
      <c r="P86" s="677">
        <v>1.1770761839396022</v>
      </c>
      <c r="Q86" s="665">
        <v>44.100000000000009</v>
      </c>
    </row>
    <row r="87" spans="1:17" ht="14.4" customHeight="1" x14ac:dyDescent="0.3">
      <c r="A87" s="660" t="s">
        <v>6896</v>
      </c>
      <c r="B87" s="661" t="s">
        <v>6897</v>
      </c>
      <c r="C87" s="661" t="s">
        <v>2645</v>
      </c>
      <c r="D87" s="661" t="s">
        <v>6899</v>
      </c>
      <c r="E87" s="661" t="s">
        <v>2487</v>
      </c>
      <c r="F87" s="664">
        <v>5</v>
      </c>
      <c r="G87" s="664">
        <v>87.449999999999989</v>
      </c>
      <c r="H87" s="661">
        <v>1</v>
      </c>
      <c r="I87" s="661">
        <v>17.489999999999998</v>
      </c>
      <c r="J87" s="664">
        <v>63</v>
      </c>
      <c r="K87" s="664">
        <v>1111.3200000000002</v>
      </c>
      <c r="L87" s="661">
        <v>12.708061749571186</v>
      </c>
      <c r="M87" s="661">
        <v>17.640000000000004</v>
      </c>
      <c r="N87" s="664">
        <v>183</v>
      </c>
      <c r="O87" s="664">
        <v>3615.2700000000004</v>
      </c>
      <c r="P87" s="677">
        <v>41.340994854202414</v>
      </c>
      <c r="Q87" s="665">
        <v>19.755573770491807</v>
      </c>
    </row>
    <row r="88" spans="1:17" ht="14.4" customHeight="1" x14ac:dyDescent="0.3">
      <c r="A88" s="660" t="s">
        <v>6896</v>
      </c>
      <c r="B88" s="661" t="s">
        <v>6897</v>
      </c>
      <c r="C88" s="661" t="s">
        <v>2645</v>
      </c>
      <c r="D88" s="661" t="s">
        <v>6902</v>
      </c>
      <c r="E88" s="661" t="s">
        <v>1048</v>
      </c>
      <c r="F88" s="664"/>
      <c r="G88" s="664"/>
      <c r="H88" s="661"/>
      <c r="I88" s="661"/>
      <c r="J88" s="664"/>
      <c r="K88" s="664"/>
      <c r="L88" s="661"/>
      <c r="M88" s="661"/>
      <c r="N88" s="664">
        <v>0.4</v>
      </c>
      <c r="O88" s="664">
        <v>110.42</v>
      </c>
      <c r="P88" s="677"/>
      <c r="Q88" s="665">
        <v>276.05</v>
      </c>
    </row>
    <row r="89" spans="1:17" ht="14.4" customHeight="1" x14ac:dyDescent="0.3">
      <c r="A89" s="660" t="s">
        <v>6896</v>
      </c>
      <c r="B89" s="661" t="s">
        <v>6897</v>
      </c>
      <c r="C89" s="661" t="s">
        <v>2647</v>
      </c>
      <c r="D89" s="661" t="s">
        <v>6900</v>
      </c>
      <c r="E89" s="661" t="s">
        <v>6901</v>
      </c>
      <c r="F89" s="664"/>
      <c r="G89" s="664"/>
      <c r="H89" s="661"/>
      <c r="I89" s="661"/>
      <c r="J89" s="664"/>
      <c r="K89" s="664"/>
      <c r="L89" s="661"/>
      <c r="M89" s="661"/>
      <c r="N89" s="664">
        <v>2.1</v>
      </c>
      <c r="O89" s="664">
        <v>331.46</v>
      </c>
      <c r="P89" s="677"/>
      <c r="Q89" s="665">
        <v>157.83809523809524</v>
      </c>
    </row>
    <row r="90" spans="1:17" ht="14.4" customHeight="1" x14ac:dyDescent="0.3">
      <c r="A90" s="660" t="s">
        <v>6896</v>
      </c>
      <c r="B90" s="661" t="s">
        <v>6897</v>
      </c>
      <c r="C90" s="661" t="s">
        <v>2647</v>
      </c>
      <c r="D90" s="661" t="s">
        <v>6903</v>
      </c>
      <c r="E90" s="661" t="s">
        <v>2487</v>
      </c>
      <c r="F90" s="664"/>
      <c r="G90" s="664"/>
      <c r="H90" s="661"/>
      <c r="I90" s="661"/>
      <c r="J90" s="664"/>
      <c r="K90" s="664"/>
      <c r="L90" s="661"/>
      <c r="M90" s="661"/>
      <c r="N90" s="664">
        <v>0.2</v>
      </c>
      <c r="O90" s="664">
        <v>17.64</v>
      </c>
      <c r="P90" s="677"/>
      <c r="Q90" s="665">
        <v>88.2</v>
      </c>
    </row>
    <row r="91" spans="1:17" ht="14.4" customHeight="1" x14ac:dyDescent="0.3">
      <c r="A91" s="660" t="s">
        <v>6896</v>
      </c>
      <c r="B91" s="661" t="s">
        <v>6897</v>
      </c>
      <c r="C91" s="661" t="s">
        <v>2647</v>
      </c>
      <c r="D91" s="661" t="s">
        <v>6904</v>
      </c>
      <c r="E91" s="661" t="s">
        <v>1048</v>
      </c>
      <c r="F91" s="664"/>
      <c r="G91" s="664"/>
      <c r="H91" s="661"/>
      <c r="I91" s="661"/>
      <c r="J91" s="664"/>
      <c r="K91" s="664"/>
      <c r="L91" s="661"/>
      <c r="M91" s="661"/>
      <c r="N91" s="664">
        <v>0.2</v>
      </c>
      <c r="O91" s="664">
        <v>55.21</v>
      </c>
      <c r="P91" s="677"/>
      <c r="Q91" s="665">
        <v>276.05</v>
      </c>
    </row>
    <row r="92" spans="1:17" ht="14.4" customHeight="1" x14ac:dyDescent="0.3">
      <c r="A92" s="660" t="s">
        <v>6896</v>
      </c>
      <c r="B92" s="661" t="s">
        <v>6897</v>
      </c>
      <c r="C92" s="661" t="s">
        <v>2647</v>
      </c>
      <c r="D92" s="661" t="s">
        <v>6898</v>
      </c>
      <c r="E92" s="661" t="s">
        <v>6889</v>
      </c>
      <c r="F92" s="664">
        <v>28</v>
      </c>
      <c r="G92" s="664">
        <v>1223.8800000000001</v>
      </c>
      <c r="H92" s="661">
        <v>1</v>
      </c>
      <c r="I92" s="661">
        <v>43.71</v>
      </c>
      <c r="J92" s="664">
        <v>23</v>
      </c>
      <c r="K92" s="664">
        <v>1014.3000000000002</v>
      </c>
      <c r="L92" s="661">
        <v>0.82875772134522996</v>
      </c>
      <c r="M92" s="661">
        <v>44.100000000000009</v>
      </c>
      <c r="N92" s="664"/>
      <c r="O92" s="664"/>
      <c r="P92" s="677"/>
      <c r="Q92" s="665"/>
    </row>
    <row r="93" spans="1:17" ht="14.4" customHeight="1" x14ac:dyDescent="0.3">
      <c r="A93" s="660" t="s">
        <v>6896</v>
      </c>
      <c r="B93" s="661" t="s">
        <v>6897</v>
      </c>
      <c r="C93" s="661" t="s">
        <v>2647</v>
      </c>
      <c r="D93" s="661" t="s">
        <v>6898</v>
      </c>
      <c r="E93" s="661" t="s">
        <v>1048</v>
      </c>
      <c r="F93" s="664">
        <v>45</v>
      </c>
      <c r="G93" s="664">
        <v>1966.95</v>
      </c>
      <c r="H93" s="661">
        <v>1</v>
      </c>
      <c r="I93" s="661">
        <v>43.71</v>
      </c>
      <c r="J93" s="664">
        <v>53</v>
      </c>
      <c r="K93" s="664">
        <v>2337.3000000000002</v>
      </c>
      <c r="L93" s="661">
        <v>1.1882864333104552</v>
      </c>
      <c r="M93" s="661">
        <v>44.1</v>
      </c>
      <c r="N93" s="664">
        <v>4</v>
      </c>
      <c r="O93" s="664">
        <v>176.4</v>
      </c>
      <c r="P93" s="677">
        <v>8.9681994966826814E-2</v>
      </c>
      <c r="Q93" s="665">
        <v>44.1</v>
      </c>
    </row>
    <row r="94" spans="1:17" ht="14.4" customHeight="1" x14ac:dyDescent="0.3">
      <c r="A94" s="660" t="s">
        <v>6896</v>
      </c>
      <c r="B94" s="661" t="s">
        <v>6897</v>
      </c>
      <c r="C94" s="661" t="s">
        <v>2647</v>
      </c>
      <c r="D94" s="661" t="s">
        <v>6899</v>
      </c>
      <c r="E94" s="661" t="s">
        <v>2487</v>
      </c>
      <c r="F94" s="664">
        <v>124</v>
      </c>
      <c r="G94" s="664">
        <v>2167.2999999999997</v>
      </c>
      <c r="H94" s="661">
        <v>1</v>
      </c>
      <c r="I94" s="661">
        <v>17.478225806451611</v>
      </c>
      <c r="J94" s="664">
        <v>98</v>
      </c>
      <c r="K94" s="664">
        <v>1728.7199999999998</v>
      </c>
      <c r="L94" s="661">
        <v>0.79763761362063401</v>
      </c>
      <c r="M94" s="661">
        <v>17.639999999999997</v>
      </c>
      <c r="N94" s="664">
        <v>128</v>
      </c>
      <c r="O94" s="664">
        <v>2502.67</v>
      </c>
      <c r="P94" s="677">
        <v>1.1547409218843725</v>
      </c>
      <c r="Q94" s="665">
        <v>19.552109375000001</v>
      </c>
    </row>
    <row r="95" spans="1:17" ht="14.4" customHeight="1" x14ac:dyDescent="0.3">
      <c r="A95" s="660" t="s">
        <v>6896</v>
      </c>
      <c r="B95" s="661" t="s">
        <v>6897</v>
      </c>
      <c r="C95" s="661" t="s">
        <v>2647</v>
      </c>
      <c r="D95" s="661" t="s">
        <v>6902</v>
      </c>
      <c r="E95" s="661" t="s">
        <v>1048</v>
      </c>
      <c r="F95" s="664"/>
      <c r="G95" s="664"/>
      <c r="H95" s="661"/>
      <c r="I95" s="661"/>
      <c r="J95" s="664"/>
      <c r="K95" s="664"/>
      <c r="L95" s="661"/>
      <c r="M95" s="661"/>
      <c r="N95" s="664">
        <v>3.0000000000000004</v>
      </c>
      <c r="O95" s="664">
        <v>828.15</v>
      </c>
      <c r="P95" s="677"/>
      <c r="Q95" s="665">
        <v>276.04999999999995</v>
      </c>
    </row>
    <row r="96" spans="1:17" ht="14.4" customHeight="1" x14ac:dyDescent="0.3">
      <c r="A96" s="660" t="s">
        <v>6896</v>
      </c>
      <c r="B96" s="661" t="s">
        <v>6897</v>
      </c>
      <c r="C96" s="661" t="s">
        <v>2648</v>
      </c>
      <c r="D96" s="661" t="s">
        <v>6900</v>
      </c>
      <c r="E96" s="661" t="s">
        <v>6901</v>
      </c>
      <c r="F96" s="664"/>
      <c r="G96" s="664"/>
      <c r="H96" s="661"/>
      <c r="I96" s="661"/>
      <c r="J96" s="664"/>
      <c r="K96" s="664"/>
      <c r="L96" s="661"/>
      <c r="M96" s="661"/>
      <c r="N96" s="664">
        <v>1.25</v>
      </c>
      <c r="O96" s="664">
        <v>197.25</v>
      </c>
      <c r="P96" s="677"/>
      <c r="Q96" s="665">
        <v>157.80000000000001</v>
      </c>
    </row>
    <row r="97" spans="1:17" ht="14.4" customHeight="1" x14ac:dyDescent="0.3">
      <c r="A97" s="660" t="s">
        <v>6896</v>
      </c>
      <c r="B97" s="661" t="s">
        <v>6897</v>
      </c>
      <c r="C97" s="661" t="s">
        <v>2648</v>
      </c>
      <c r="D97" s="661" t="s">
        <v>6898</v>
      </c>
      <c r="E97" s="661" t="s">
        <v>6889</v>
      </c>
      <c r="F97" s="664">
        <v>61</v>
      </c>
      <c r="G97" s="664">
        <v>2666.3100000000004</v>
      </c>
      <c r="H97" s="661">
        <v>1</v>
      </c>
      <c r="I97" s="661">
        <v>43.710000000000008</v>
      </c>
      <c r="J97" s="664">
        <v>34</v>
      </c>
      <c r="K97" s="664">
        <v>1499.4</v>
      </c>
      <c r="L97" s="661">
        <v>0.56235021434116805</v>
      </c>
      <c r="M97" s="661">
        <v>44.1</v>
      </c>
      <c r="N97" s="664"/>
      <c r="O97" s="664"/>
      <c r="P97" s="677"/>
      <c r="Q97" s="665"/>
    </row>
    <row r="98" spans="1:17" ht="14.4" customHeight="1" x14ac:dyDescent="0.3">
      <c r="A98" s="660" t="s">
        <v>6896</v>
      </c>
      <c r="B98" s="661" t="s">
        <v>6897</v>
      </c>
      <c r="C98" s="661" t="s">
        <v>2648</v>
      </c>
      <c r="D98" s="661" t="s">
        <v>6898</v>
      </c>
      <c r="E98" s="661" t="s">
        <v>1048</v>
      </c>
      <c r="F98" s="664">
        <v>195</v>
      </c>
      <c r="G98" s="664">
        <v>8519.77</v>
      </c>
      <c r="H98" s="661">
        <v>1</v>
      </c>
      <c r="I98" s="661">
        <v>43.691128205128209</v>
      </c>
      <c r="J98" s="664">
        <v>136</v>
      </c>
      <c r="K98" s="664">
        <v>5997.5999999999995</v>
      </c>
      <c r="L98" s="661">
        <v>0.7039626656588146</v>
      </c>
      <c r="M98" s="661">
        <v>44.099999999999994</v>
      </c>
      <c r="N98" s="664">
        <v>69</v>
      </c>
      <c r="O98" s="664">
        <v>3054.02</v>
      </c>
      <c r="P98" s="677">
        <v>0.35846272845393712</v>
      </c>
      <c r="Q98" s="665">
        <v>44.261159420289857</v>
      </c>
    </row>
    <row r="99" spans="1:17" ht="14.4" customHeight="1" x14ac:dyDescent="0.3">
      <c r="A99" s="660" t="s">
        <v>6896</v>
      </c>
      <c r="B99" s="661" t="s">
        <v>6897</v>
      </c>
      <c r="C99" s="661" t="s">
        <v>2648</v>
      </c>
      <c r="D99" s="661" t="s">
        <v>6899</v>
      </c>
      <c r="E99" s="661" t="s">
        <v>2487</v>
      </c>
      <c r="F99" s="664">
        <v>1</v>
      </c>
      <c r="G99" s="664">
        <v>16.760000000000002</v>
      </c>
      <c r="H99" s="661">
        <v>1</v>
      </c>
      <c r="I99" s="661">
        <v>16.760000000000002</v>
      </c>
      <c r="J99" s="664"/>
      <c r="K99" s="664"/>
      <c r="L99" s="661"/>
      <c r="M99" s="661"/>
      <c r="N99" s="664"/>
      <c r="O99" s="664"/>
      <c r="P99" s="677"/>
      <c r="Q99" s="665"/>
    </row>
    <row r="100" spans="1:17" ht="14.4" customHeight="1" x14ac:dyDescent="0.3">
      <c r="A100" s="660" t="s">
        <v>6896</v>
      </c>
      <c r="B100" s="661" t="s">
        <v>6897</v>
      </c>
      <c r="C100" s="661" t="s">
        <v>2648</v>
      </c>
      <c r="D100" s="661" t="s">
        <v>6902</v>
      </c>
      <c r="E100" s="661" t="s">
        <v>1048</v>
      </c>
      <c r="F100" s="664"/>
      <c r="G100" s="664"/>
      <c r="H100" s="661"/>
      <c r="I100" s="661"/>
      <c r="J100" s="664"/>
      <c r="K100" s="664"/>
      <c r="L100" s="661"/>
      <c r="M100" s="661"/>
      <c r="N100" s="664">
        <v>12.6</v>
      </c>
      <c r="O100" s="664">
        <v>3478.23</v>
      </c>
      <c r="P100" s="677"/>
      <c r="Q100" s="665">
        <v>276.05</v>
      </c>
    </row>
    <row r="101" spans="1:17" ht="14.4" customHeight="1" x14ac:dyDescent="0.3">
      <c r="A101" s="660" t="s">
        <v>6896</v>
      </c>
      <c r="B101" s="661" t="s">
        <v>6897</v>
      </c>
      <c r="C101" s="661" t="s">
        <v>2649</v>
      </c>
      <c r="D101" s="661" t="s">
        <v>6900</v>
      </c>
      <c r="E101" s="661" t="s">
        <v>6901</v>
      </c>
      <c r="F101" s="664"/>
      <c r="G101" s="664"/>
      <c r="H101" s="661"/>
      <c r="I101" s="661"/>
      <c r="J101" s="664"/>
      <c r="K101" s="664"/>
      <c r="L101" s="661"/>
      <c r="M101" s="661"/>
      <c r="N101" s="664">
        <v>0.15000000000000002</v>
      </c>
      <c r="O101" s="664">
        <v>23.669999999999998</v>
      </c>
      <c r="P101" s="677"/>
      <c r="Q101" s="665">
        <v>157.79999999999995</v>
      </c>
    </row>
    <row r="102" spans="1:17" ht="14.4" customHeight="1" x14ac:dyDescent="0.3">
      <c r="A102" s="660" t="s">
        <v>6896</v>
      </c>
      <c r="B102" s="661" t="s">
        <v>6897</v>
      </c>
      <c r="C102" s="661" t="s">
        <v>2649</v>
      </c>
      <c r="D102" s="661" t="s">
        <v>6898</v>
      </c>
      <c r="E102" s="661" t="s">
        <v>6889</v>
      </c>
      <c r="F102" s="664"/>
      <c r="G102" s="664"/>
      <c r="H102" s="661"/>
      <c r="I102" s="661"/>
      <c r="J102" s="664">
        <v>3</v>
      </c>
      <c r="K102" s="664">
        <v>132.30000000000001</v>
      </c>
      <c r="L102" s="661"/>
      <c r="M102" s="661">
        <v>44.1</v>
      </c>
      <c r="N102" s="664"/>
      <c r="O102" s="664"/>
      <c r="P102" s="677"/>
      <c r="Q102" s="665"/>
    </row>
    <row r="103" spans="1:17" ht="14.4" customHeight="1" x14ac:dyDescent="0.3">
      <c r="A103" s="660" t="s">
        <v>6896</v>
      </c>
      <c r="B103" s="661" t="s">
        <v>6897</v>
      </c>
      <c r="C103" s="661" t="s">
        <v>2649</v>
      </c>
      <c r="D103" s="661" t="s">
        <v>6898</v>
      </c>
      <c r="E103" s="661" t="s">
        <v>1048</v>
      </c>
      <c r="F103" s="664"/>
      <c r="G103" s="664"/>
      <c r="H103" s="661"/>
      <c r="I103" s="661"/>
      <c r="J103" s="664">
        <v>1</v>
      </c>
      <c r="K103" s="664">
        <v>44.1</v>
      </c>
      <c r="L103" s="661"/>
      <c r="M103" s="661">
        <v>44.1</v>
      </c>
      <c r="N103" s="664"/>
      <c r="O103" s="664"/>
      <c r="P103" s="677"/>
      <c r="Q103" s="665"/>
    </row>
    <row r="104" spans="1:17" ht="14.4" customHeight="1" x14ac:dyDescent="0.3">
      <c r="A104" s="660" t="s">
        <v>6896</v>
      </c>
      <c r="B104" s="661" t="s">
        <v>6897</v>
      </c>
      <c r="C104" s="661" t="s">
        <v>2649</v>
      </c>
      <c r="D104" s="661" t="s">
        <v>6899</v>
      </c>
      <c r="E104" s="661" t="s">
        <v>2487</v>
      </c>
      <c r="F104" s="664"/>
      <c r="G104" s="664"/>
      <c r="H104" s="661"/>
      <c r="I104" s="661"/>
      <c r="J104" s="664">
        <v>4</v>
      </c>
      <c r="K104" s="664">
        <v>70.56</v>
      </c>
      <c r="L104" s="661"/>
      <c r="M104" s="661">
        <v>17.64</v>
      </c>
      <c r="N104" s="664">
        <v>17</v>
      </c>
      <c r="O104" s="664">
        <v>344.38</v>
      </c>
      <c r="P104" s="677"/>
      <c r="Q104" s="665">
        <v>20.25764705882353</v>
      </c>
    </row>
    <row r="105" spans="1:17" ht="14.4" customHeight="1" x14ac:dyDescent="0.3">
      <c r="A105" s="660" t="s">
        <v>6896</v>
      </c>
      <c r="B105" s="661" t="s">
        <v>6905</v>
      </c>
      <c r="C105" s="661" t="s">
        <v>6893</v>
      </c>
      <c r="D105" s="661" t="s">
        <v>6906</v>
      </c>
      <c r="E105" s="661" t="s">
        <v>6907</v>
      </c>
      <c r="F105" s="664"/>
      <c r="G105" s="664"/>
      <c r="H105" s="661"/>
      <c r="I105" s="661"/>
      <c r="J105" s="664">
        <v>4</v>
      </c>
      <c r="K105" s="664">
        <v>1889.92</v>
      </c>
      <c r="L105" s="661"/>
      <c r="M105" s="661">
        <v>472.48</v>
      </c>
      <c r="N105" s="664"/>
      <c r="O105" s="664"/>
      <c r="P105" s="677"/>
      <c r="Q105" s="665"/>
    </row>
    <row r="106" spans="1:17" ht="14.4" customHeight="1" x14ac:dyDescent="0.3">
      <c r="A106" s="660" t="s">
        <v>6896</v>
      </c>
      <c r="B106" s="661" t="s">
        <v>6905</v>
      </c>
      <c r="C106" s="661" t="s">
        <v>6893</v>
      </c>
      <c r="D106" s="661" t="s">
        <v>6908</v>
      </c>
      <c r="E106" s="661" t="s">
        <v>6909</v>
      </c>
      <c r="F106" s="664">
        <v>8</v>
      </c>
      <c r="G106" s="664">
        <v>483.2</v>
      </c>
      <c r="H106" s="661">
        <v>1</v>
      </c>
      <c r="I106" s="661">
        <v>60.4</v>
      </c>
      <c r="J106" s="664">
        <v>2</v>
      </c>
      <c r="K106" s="664">
        <v>120.8</v>
      </c>
      <c r="L106" s="661">
        <v>0.25</v>
      </c>
      <c r="M106" s="661">
        <v>60.4</v>
      </c>
      <c r="N106" s="664">
        <v>1</v>
      </c>
      <c r="O106" s="664">
        <v>60.4</v>
      </c>
      <c r="P106" s="677">
        <v>0.125</v>
      </c>
      <c r="Q106" s="665">
        <v>60.4</v>
      </c>
    </row>
    <row r="107" spans="1:17" ht="14.4" customHeight="1" x14ac:dyDescent="0.3">
      <c r="A107" s="660" t="s">
        <v>6896</v>
      </c>
      <c r="B107" s="661" t="s">
        <v>6905</v>
      </c>
      <c r="C107" s="661" t="s">
        <v>6893</v>
      </c>
      <c r="D107" s="661" t="s">
        <v>6910</v>
      </c>
      <c r="E107" s="661" t="s">
        <v>6911</v>
      </c>
      <c r="F107" s="664">
        <v>1</v>
      </c>
      <c r="G107" s="664">
        <v>1048.8</v>
      </c>
      <c r="H107" s="661">
        <v>1</v>
      </c>
      <c r="I107" s="661">
        <v>1048.8</v>
      </c>
      <c r="J107" s="664"/>
      <c r="K107" s="664"/>
      <c r="L107" s="661"/>
      <c r="M107" s="661"/>
      <c r="N107" s="664"/>
      <c r="O107" s="664"/>
      <c r="P107" s="677"/>
      <c r="Q107" s="665"/>
    </row>
    <row r="108" spans="1:17" ht="14.4" customHeight="1" x14ac:dyDescent="0.3">
      <c r="A108" s="660" t="s">
        <v>6896</v>
      </c>
      <c r="B108" s="661" t="s">
        <v>6905</v>
      </c>
      <c r="C108" s="661" t="s">
        <v>6893</v>
      </c>
      <c r="D108" s="661" t="s">
        <v>6912</v>
      </c>
      <c r="E108" s="661" t="s">
        <v>6913</v>
      </c>
      <c r="F108" s="664">
        <v>1</v>
      </c>
      <c r="G108" s="664">
        <v>3583.75</v>
      </c>
      <c r="H108" s="661">
        <v>1</v>
      </c>
      <c r="I108" s="661">
        <v>3583.75</v>
      </c>
      <c r="J108" s="664"/>
      <c r="K108" s="664"/>
      <c r="L108" s="661"/>
      <c r="M108" s="661"/>
      <c r="N108" s="664"/>
      <c r="O108" s="664"/>
      <c r="P108" s="677"/>
      <c r="Q108" s="665"/>
    </row>
    <row r="109" spans="1:17" ht="14.4" customHeight="1" x14ac:dyDescent="0.3">
      <c r="A109" s="660" t="s">
        <v>6896</v>
      </c>
      <c r="B109" s="661" t="s">
        <v>6905</v>
      </c>
      <c r="C109" s="661" t="s">
        <v>6893</v>
      </c>
      <c r="D109" s="661" t="s">
        <v>6914</v>
      </c>
      <c r="E109" s="661" t="s">
        <v>6889</v>
      </c>
      <c r="F109" s="664">
        <v>1</v>
      </c>
      <c r="G109" s="664">
        <v>70</v>
      </c>
      <c r="H109" s="661">
        <v>1</v>
      </c>
      <c r="I109" s="661">
        <v>70</v>
      </c>
      <c r="J109" s="664">
        <v>1</v>
      </c>
      <c r="K109" s="664">
        <v>70</v>
      </c>
      <c r="L109" s="661">
        <v>1</v>
      </c>
      <c r="M109" s="661">
        <v>70</v>
      </c>
      <c r="N109" s="664"/>
      <c r="O109" s="664"/>
      <c r="P109" s="677"/>
      <c r="Q109" s="665"/>
    </row>
    <row r="110" spans="1:17" ht="14.4" customHeight="1" x14ac:dyDescent="0.3">
      <c r="A110" s="660" t="s">
        <v>6896</v>
      </c>
      <c r="B110" s="661" t="s">
        <v>6905</v>
      </c>
      <c r="C110" s="661" t="s">
        <v>6893</v>
      </c>
      <c r="D110" s="661" t="s">
        <v>6915</v>
      </c>
      <c r="E110" s="661" t="s">
        <v>6889</v>
      </c>
      <c r="F110" s="664"/>
      <c r="G110" s="664"/>
      <c r="H110" s="661"/>
      <c r="I110" s="661"/>
      <c r="J110" s="664">
        <v>2</v>
      </c>
      <c r="K110" s="664">
        <v>150</v>
      </c>
      <c r="L110" s="661"/>
      <c r="M110" s="661">
        <v>75</v>
      </c>
      <c r="N110" s="664"/>
      <c r="O110" s="664"/>
      <c r="P110" s="677"/>
      <c r="Q110" s="665"/>
    </row>
    <row r="111" spans="1:17" ht="14.4" customHeight="1" x14ac:dyDescent="0.3">
      <c r="A111" s="660" t="s">
        <v>6896</v>
      </c>
      <c r="B111" s="661" t="s">
        <v>6905</v>
      </c>
      <c r="C111" s="661" t="s">
        <v>6893</v>
      </c>
      <c r="D111" s="661" t="s">
        <v>6916</v>
      </c>
      <c r="E111" s="661" t="s">
        <v>6889</v>
      </c>
      <c r="F111" s="664">
        <v>3</v>
      </c>
      <c r="G111" s="664">
        <v>225</v>
      </c>
      <c r="H111" s="661">
        <v>1</v>
      </c>
      <c r="I111" s="661">
        <v>75</v>
      </c>
      <c r="J111" s="664">
        <v>8</v>
      </c>
      <c r="K111" s="664">
        <v>600</v>
      </c>
      <c r="L111" s="661">
        <v>2.6666666666666665</v>
      </c>
      <c r="M111" s="661">
        <v>75</v>
      </c>
      <c r="N111" s="664"/>
      <c r="O111" s="664"/>
      <c r="P111" s="677"/>
      <c r="Q111" s="665"/>
    </row>
    <row r="112" spans="1:17" ht="14.4" customHeight="1" x14ac:dyDescent="0.3">
      <c r="A112" s="660" t="s">
        <v>6896</v>
      </c>
      <c r="B112" s="661" t="s">
        <v>6905</v>
      </c>
      <c r="C112" s="661" t="s">
        <v>6893</v>
      </c>
      <c r="D112" s="661" t="s">
        <v>6917</v>
      </c>
      <c r="E112" s="661" t="s">
        <v>6889</v>
      </c>
      <c r="F112" s="664">
        <v>1</v>
      </c>
      <c r="G112" s="664">
        <v>147</v>
      </c>
      <c r="H112" s="661">
        <v>1</v>
      </c>
      <c r="I112" s="661">
        <v>147</v>
      </c>
      <c r="J112" s="664"/>
      <c r="K112" s="664"/>
      <c r="L112" s="661"/>
      <c r="M112" s="661"/>
      <c r="N112" s="664"/>
      <c r="O112" s="664"/>
      <c r="P112" s="677"/>
      <c r="Q112" s="665"/>
    </row>
    <row r="113" spans="1:17" ht="14.4" customHeight="1" x14ac:dyDescent="0.3">
      <c r="A113" s="660" t="s">
        <v>6896</v>
      </c>
      <c r="B113" s="661" t="s">
        <v>6905</v>
      </c>
      <c r="C113" s="661" t="s">
        <v>6893</v>
      </c>
      <c r="D113" s="661" t="s">
        <v>6918</v>
      </c>
      <c r="E113" s="661" t="s">
        <v>6889</v>
      </c>
      <c r="F113" s="664"/>
      <c r="G113" s="664"/>
      <c r="H113" s="661"/>
      <c r="I113" s="661"/>
      <c r="J113" s="664">
        <v>1</v>
      </c>
      <c r="K113" s="664">
        <v>187</v>
      </c>
      <c r="L113" s="661"/>
      <c r="M113" s="661">
        <v>187</v>
      </c>
      <c r="N113" s="664"/>
      <c r="O113" s="664"/>
      <c r="P113" s="677"/>
      <c r="Q113" s="665"/>
    </row>
    <row r="114" spans="1:17" ht="14.4" customHeight="1" x14ac:dyDescent="0.3">
      <c r="A114" s="660" t="s">
        <v>6896</v>
      </c>
      <c r="B114" s="661" t="s">
        <v>6905</v>
      </c>
      <c r="C114" s="661" t="s">
        <v>6893</v>
      </c>
      <c r="D114" s="661" t="s">
        <v>6919</v>
      </c>
      <c r="E114" s="661" t="s">
        <v>6889</v>
      </c>
      <c r="F114" s="664">
        <v>1</v>
      </c>
      <c r="G114" s="664">
        <v>149</v>
      </c>
      <c r="H114" s="661">
        <v>1</v>
      </c>
      <c r="I114" s="661">
        <v>149</v>
      </c>
      <c r="J114" s="664">
        <v>2</v>
      </c>
      <c r="K114" s="664">
        <v>298</v>
      </c>
      <c r="L114" s="661">
        <v>2</v>
      </c>
      <c r="M114" s="661">
        <v>149</v>
      </c>
      <c r="N114" s="664"/>
      <c r="O114" s="664"/>
      <c r="P114" s="677"/>
      <c r="Q114" s="665"/>
    </row>
    <row r="115" spans="1:17" ht="14.4" customHeight="1" x14ac:dyDescent="0.3">
      <c r="A115" s="660" t="s">
        <v>6896</v>
      </c>
      <c r="B115" s="661" t="s">
        <v>6905</v>
      </c>
      <c r="C115" s="661" t="s">
        <v>6893</v>
      </c>
      <c r="D115" s="661" t="s">
        <v>6920</v>
      </c>
      <c r="E115" s="661" t="s">
        <v>6889</v>
      </c>
      <c r="F115" s="664">
        <v>3</v>
      </c>
      <c r="G115" s="664">
        <v>582</v>
      </c>
      <c r="H115" s="661">
        <v>1</v>
      </c>
      <c r="I115" s="661">
        <v>194</v>
      </c>
      <c r="J115" s="664">
        <v>1</v>
      </c>
      <c r="K115" s="664">
        <v>194</v>
      </c>
      <c r="L115" s="661">
        <v>0.33333333333333331</v>
      </c>
      <c r="M115" s="661">
        <v>194</v>
      </c>
      <c r="N115" s="664">
        <v>1</v>
      </c>
      <c r="O115" s="664">
        <v>194</v>
      </c>
      <c r="P115" s="677">
        <v>0.33333333333333331</v>
      </c>
      <c r="Q115" s="665">
        <v>194</v>
      </c>
    </row>
    <row r="116" spans="1:17" ht="14.4" customHeight="1" x14ac:dyDescent="0.3">
      <c r="A116" s="660" t="s">
        <v>6896</v>
      </c>
      <c r="B116" s="661" t="s">
        <v>6905</v>
      </c>
      <c r="C116" s="661" t="s">
        <v>6893</v>
      </c>
      <c r="D116" s="661" t="s">
        <v>6921</v>
      </c>
      <c r="E116" s="661" t="s">
        <v>6889</v>
      </c>
      <c r="F116" s="664">
        <v>3</v>
      </c>
      <c r="G116" s="664">
        <v>582</v>
      </c>
      <c r="H116" s="661">
        <v>1</v>
      </c>
      <c r="I116" s="661">
        <v>194</v>
      </c>
      <c r="J116" s="664">
        <v>2</v>
      </c>
      <c r="K116" s="664">
        <v>388</v>
      </c>
      <c r="L116" s="661">
        <v>0.66666666666666663</v>
      </c>
      <c r="M116" s="661">
        <v>194</v>
      </c>
      <c r="N116" s="664"/>
      <c r="O116" s="664"/>
      <c r="P116" s="677"/>
      <c r="Q116" s="665"/>
    </row>
    <row r="117" spans="1:17" ht="14.4" customHeight="1" x14ac:dyDescent="0.3">
      <c r="A117" s="660" t="s">
        <v>6896</v>
      </c>
      <c r="B117" s="661" t="s">
        <v>6905</v>
      </c>
      <c r="C117" s="661" t="s">
        <v>6893</v>
      </c>
      <c r="D117" s="661" t="s">
        <v>6922</v>
      </c>
      <c r="E117" s="661" t="s">
        <v>6889</v>
      </c>
      <c r="F117" s="664">
        <v>1</v>
      </c>
      <c r="G117" s="664">
        <v>290</v>
      </c>
      <c r="H117" s="661">
        <v>1</v>
      </c>
      <c r="I117" s="661">
        <v>290</v>
      </c>
      <c r="J117" s="664"/>
      <c r="K117" s="664"/>
      <c r="L117" s="661"/>
      <c r="M117" s="661"/>
      <c r="N117" s="664"/>
      <c r="O117" s="664"/>
      <c r="P117" s="677"/>
      <c r="Q117" s="665"/>
    </row>
    <row r="118" spans="1:17" ht="14.4" customHeight="1" x14ac:dyDescent="0.3">
      <c r="A118" s="660" t="s">
        <v>6896</v>
      </c>
      <c r="B118" s="661" t="s">
        <v>6905</v>
      </c>
      <c r="C118" s="661" t="s">
        <v>6893</v>
      </c>
      <c r="D118" s="661" t="s">
        <v>6923</v>
      </c>
      <c r="E118" s="661" t="s">
        <v>6889</v>
      </c>
      <c r="F118" s="664">
        <v>4</v>
      </c>
      <c r="G118" s="664">
        <v>1160</v>
      </c>
      <c r="H118" s="661">
        <v>1</v>
      </c>
      <c r="I118" s="661">
        <v>290</v>
      </c>
      <c r="J118" s="664">
        <v>10</v>
      </c>
      <c r="K118" s="664">
        <v>2900</v>
      </c>
      <c r="L118" s="661">
        <v>2.5</v>
      </c>
      <c r="M118" s="661">
        <v>290</v>
      </c>
      <c r="N118" s="664"/>
      <c r="O118" s="664"/>
      <c r="P118" s="677"/>
      <c r="Q118" s="665"/>
    </row>
    <row r="119" spans="1:17" ht="14.4" customHeight="1" x14ac:dyDescent="0.3">
      <c r="A119" s="660" t="s">
        <v>6896</v>
      </c>
      <c r="B119" s="661" t="s">
        <v>6905</v>
      </c>
      <c r="C119" s="661" t="s">
        <v>6893</v>
      </c>
      <c r="D119" s="661" t="s">
        <v>6924</v>
      </c>
      <c r="E119" s="661" t="s">
        <v>6925</v>
      </c>
      <c r="F119" s="664">
        <v>1</v>
      </c>
      <c r="G119" s="664">
        <v>269</v>
      </c>
      <c r="H119" s="661">
        <v>1</v>
      </c>
      <c r="I119" s="661">
        <v>269</v>
      </c>
      <c r="J119" s="664"/>
      <c r="K119" s="664"/>
      <c r="L119" s="661"/>
      <c r="M119" s="661"/>
      <c r="N119" s="664"/>
      <c r="O119" s="664"/>
      <c r="P119" s="677"/>
      <c r="Q119" s="665"/>
    </row>
    <row r="120" spans="1:17" ht="14.4" customHeight="1" x14ac:dyDescent="0.3">
      <c r="A120" s="660" t="s">
        <v>6896</v>
      </c>
      <c r="B120" s="661" t="s">
        <v>6905</v>
      </c>
      <c r="C120" s="661" t="s">
        <v>6893</v>
      </c>
      <c r="D120" s="661" t="s">
        <v>6926</v>
      </c>
      <c r="E120" s="661" t="s">
        <v>6925</v>
      </c>
      <c r="F120" s="664">
        <v>1</v>
      </c>
      <c r="G120" s="664">
        <v>370</v>
      </c>
      <c r="H120" s="661">
        <v>1</v>
      </c>
      <c r="I120" s="661">
        <v>370</v>
      </c>
      <c r="J120" s="664"/>
      <c r="K120" s="664"/>
      <c r="L120" s="661"/>
      <c r="M120" s="661"/>
      <c r="N120" s="664"/>
      <c r="O120" s="664"/>
      <c r="P120" s="677"/>
      <c r="Q120" s="665"/>
    </row>
    <row r="121" spans="1:17" ht="14.4" customHeight="1" x14ac:dyDescent="0.3">
      <c r="A121" s="660" t="s">
        <v>6896</v>
      </c>
      <c r="B121" s="661" t="s">
        <v>6905</v>
      </c>
      <c r="C121" s="661" t="s">
        <v>2630</v>
      </c>
      <c r="D121" s="661" t="s">
        <v>6914</v>
      </c>
      <c r="E121" s="661" t="s">
        <v>6889</v>
      </c>
      <c r="F121" s="664"/>
      <c r="G121" s="664"/>
      <c r="H121" s="661"/>
      <c r="I121" s="661"/>
      <c r="J121" s="664">
        <v>1</v>
      </c>
      <c r="K121" s="664">
        <v>70</v>
      </c>
      <c r="L121" s="661"/>
      <c r="M121" s="661">
        <v>70</v>
      </c>
      <c r="N121" s="664"/>
      <c r="O121" s="664"/>
      <c r="P121" s="677"/>
      <c r="Q121" s="665"/>
    </row>
    <row r="122" spans="1:17" ht="14.4" customHeight="1" x14ac:dyDescent="0.3">
      <c r="A122" s="660" t="s">
        <v>6896</v>
      </c>
      <c r="B122" s="661" t="s">
        <v>6905</v>
      </c>
      <c r="C122" s="661" t="s">
        <v>2630</v>
      </c>
      <c r="D122" s="661" t="s">
        <v>6916</v>
      </c>
      <c r="E122" s="661" t="s">
        <v>6889</v>
      </c>
      <c r="F122" s="664">
        <v>1</v>
      </c>
      <c r="G122" s="664">
        <v>75</v>
      </c>
      <c r="H122" s="661">
        <v>1</v>
      </c>
      <c r="I122" s="661">
        <v>75</v>
      </c>
      <c r="J122" s="664"/>
      <c r="K122" s="664"/>
      <c r="L122" s="661"/>
      <c r="M122" s="661"/>
      <c r="N122" s="664"/>
      <c r="O122" s="664"/>
      <c r="P122" s="677"/>
      <c r="Q122" s="665"/>
    </row>
    <row r="123" spans="1:17" ht="14.4" customHeight="1" x14ac:dyDescent="0.3">
      <c r="A123" s="660" t="s">
        <v>6896</v>
      </c>
      <c r="B123" s="661" t="s">
        <v>6905</v>
      </c>
      <c r="C123" s="661" t="s">
        <v>2630</v>
      </c>
      <c r="D123" s="661" t="s">
        <v>6917</v>
      </c>
      <c r="E123" s="661" t="s">
        <v>6889</v>
      </c>
      <c r="F123" s="664"/>
      <c r="G123" s="664"/>
      <c r="H123" s="661"/>
      <c r="I123" s="661"/>
      <c r="J123" s="664">
        <v>2</v>
      </c>
      <c r="K123" s="664">
        <v>294</v>
      </c>
      <c r="L123" s="661"/>
      <c r="M123" s="661">
        <v>147</v>
      </c>
      <c r="N123" s="664"/>
      <c r="O123" s="664"/>
      <c r="P123" s="677"/>
      <c r="Q123" s="665"/>
    </row>
    <row r="124" spans="1:17" ht="14.4" customHeight="1" x14ac:dyDescent="0.3">
      <c r="A124" s="660" t="s">
        <v>6896</v>
      </c>
      <c r="B124" s="661" t="s">
        <v>6905</v>
      </c>
      <c r="C124" s="661" t="s">
        <v>2631</v>
      </c>
      <c r="D124" s="661" t="s">
        <v>6914</v>
      </c>
      <c r="E124" s="661" t="s">
        <v>6889</v>
      </c>
      <c r="F124" s="664">
        <v>2</v>
      </c>
      <c r="G124" s="664">
        <v>140</v>
      </c>
      <c r="H124" s="661">
        <v>1</v>
      </c>
      <c r="I124" s="661">
        <v>70</v>
      </c>
      <c r="J124" s="664"/>
      <c r="K124" s="664"/>
      <c r="L124" s="661"/>
      <c r="M124" s="661"/>
      <c r="N124" s="664"/>
      <c r="O124" s="664"/>
      <c r="P124" s="677"/>
      <c r="Q124" s="665"/>
    </row>
    <row r="125" spans="1:17" ht="14.4" customHeight="1" x14ac:dyDescent="0.3">
      <c r="A125" s="660" t="s">
        <v>6896</v>
      </c>
      <c r="B125" s="661" t="s">
        <v>6905</v>
      </c>
      <c r="C125" s="661" t="s">
        <v>2631</v>
      </c>
      <c r="D125" s="661" t="s">
        <v>6916</v>
      </c>
      <c r="E125" s="661" t="s">
        <v>6889</v>
      </c>
      <c r="F125" s="664">
        <v>1</v>
      </c>
      <c r="G125" s="664">
        <v>75</v>
      </c>
      <c r="H125" s="661">
        <v>1</v>
      </c>
      <c r="I125" s="661">
        <v>75</v>
      </c>
      <c r="J125" s="664"/>
      <c r="K125" s="664"/>
      <c r="L125" s="661"/>
      <c r="M125" s="661"/>
      <c r="N125" s="664"/>
      <c r="O125" s="664"/>
      <c r="P125" s="677"/>
      <c r="Q125" s="665"/>
    </row>
    <row r="126" spans="1:17" ht="14.4" customHeight="1" x14ac:dyDescent="0.3">
      <c r="A126" s="660" t="s">
        <v>6896</v>
      </c>
      <c r="B126" s="661" t="s">
        <v>6905</v>
      </c>
      <c r="C126" s="661" t="s">
        <v>2631</v>
      </c>
      <c r="D126" s="661" t="s">
        <v>6917</v>
      </c>
      <c r="E126" s="661" t="s">
        <v>6889</v>
      </c>
      <c r="F126" s="664"/>
      <c r="G126" s="664"/>
      <c r="H126" s="661"/>
      <c r="I126" s="661"/>
      <c r="J126" s="664">
        <v>1</v>
      </c>
      <c r="K126" s="664">
        <v>147</v>
      </c>
      <c r="L126" s="661"/>
      <c r="M126" s="661">
        <v>147</v>
      </c>
      <c r="N126" s="664"/>
      <c r="O126" s="664"/>
      <c r="P126" s="677"/>
      <c r="Q126" s="665"/>
    </row>
    <row r="127" spans="1:17" ht="14.4" customHeight="1" x14ac:dyDescent="0.3">
      <c r="A127" s="660" t="s">
        <v>6896</v>
      </c>
      <c r="B127" s="661" t="s">
        <v>6905</v>
      </c>
      <c r="C127" s="661" t="s">
        <v>2631</v>
      </c>
      <c r="D127" s="661" t="s">
        <v>6927</v>
      </c>
      <c r="E127" s="661" t="s">
        <v>6889</v>
      </c>
      <c r="F127" s="664">
        <v>1</v>
      </c>
      <c r="G127" s="664">
        <v>187</v>
      </c>
      <c r="H127" s="661">
        <v>1</v>
      </c>
      <c r="I127" s="661">
        <v>187</v>
      </c>
      <c r="J127" s="664"/>
      <c r="K127" s="664"/>
      <c r="L127" s="661"/>
      <c r="M127" s="661"/>
      <c r="N127" s="664"/>
      <c r="O127" s="664"/>
      <c r="P127" s="677"/>
      <c r="Q127" s="665"/>
    </row>
    <row r="128" spans="1:17" ht="14.4" customHeight="1" x14ac:dyDescent="0.3">
      <c r="A128" s="660" t="s">
        <v>6896</v>
      </c>
      <c r="B128" s="661" t="s">
        <v>6905</v>
      </c>
      <c r="C128" s="661" t="s">
        <v>2631</v>
      </c>
      <c r="D128" s="661" t="s">
        <v>6919</v>
      </c>
      <c r="E128" s="661" t="s">
        <v>6889</v>
      </c>
      <c r="F128" s="664">
        <v>1</v>
      </c>
      <c r="G128" s="664">
        <v>149</v>
      </c>
      <c r="H128" s="661">
        <v>1</v>
      </c>
      <c r="I128" s="661">
        <v>149</v>
      </c>
      <c r="J128" s="664">
        <v>1</v>
      </c>
      <c r="K128" s="664">
        <v>149</v>
      </c>
      <c r="L128" s="661">
        <v>1</v>
      </c>
      <c r="M128" s="661">
        <v>149</v>
      </c>
      <c r="N128" s="664"/>
      <c r="O128" s="664"/>
      <c r="P128" s="677"/>
      <c r="Q128" s="665"/>
    </row>
    <row r="129" spans="1:17" ht="14.4" customHeight="1" x14ac:dyDescent="0.3">
      <c r="A129" s="660" t="s">
        <v>6896</v>
      </c>
      <c r="B129" s="661" t="s">
        <v>6905</v>
      </c>
      <c r="C129" s="661" t="s">
        <v>2631</v>
      </c>
      <c r="D129" s="661" t="s">
        <v>6920</v>
      </c>
      <c r="E129" s="661" t="s">
        <v>6889</v>
      </c>
      <c r="F129" s="664">
        <v>1</v>
      </c>
      <c r="G129" s="664">
        <v>194</v>
      </c>
      <c r="H129" s="661">
        <v>1</v>
      </c>
      <c r="I129" s="661">
        <v>194</v>
      </c>
      <c r="J129" s="664"/>
      <c r="K129" s="664"/>
      <c r="L129" s="661"/>
      <c r="M129" s="661"/>
      <c r="N129" s="664"/>
      <c r="O129" s="664"/>
      <c r="P129" s="677"/>
      <c r="Q129" s="665"/>
    </row>
    <row r="130" spans="1:17" ht="14.4" customHeight="1" x14ac:dyDescent="0.3">
      <c r="A130" s="660" t="s">
        <v>6896</v>
      </c>
      <c r="B130" s="661" t="s">
        <v>6905</v>
      </c>
      <c r="C130" s="661" t="s">
        <v>2633</v>
      </c>
      <c r="D130" s="661" t="s">
        <v>6915</v>
      </c>
      <c r="E130" s="661" t="s">
        <v>6889</v>
      </c>
      <c r="F130" s="664"/>
      <c r="G130" s="664"/>
      <c r="H130" s="661"/>
      <c r="I130" s="661"/>
      <c r="J130" s="664">
        <v>1</v>
      </c>
      <c r="K130" s="664">
        <v>75</v>
      </c>
      <c r="L130" s="661"/>
      <c r="M130" s="661">
        <v>75</v>
      </c>
      <c r="N130" s="664"/>
      <c r="O130" s="664"/>
      <c r="P130" s="677"/>
      <c r="Q130" s="665"/>
    </row>
    <row r="131" spans="1:17" ht="14.4" customHeight="1" x14ac:dyDescent="0.3">
      <c r="A131" s="660" t="s">
        <v>6896</v>
      </c>
      <c r="B131" s="661" t="s">
        <v>6905</v>
      </c>
      <c r="C131" s="661" t="s">
        <v>2634</v>
      </c>
      <c r="D131" s="661" t="s">
        <v>6914</v>
      </c>
      <c r="E131" s="661" t="s">
        <v>6889</v>
      </c>
      <c r="F131" s="664">
        <v>2</v>
      </c>
      <c r="G131" s="664">
        <v>140</v>
      </c>
      <c r="H131" s="661">
        <v>1</v>
      </c>
      <c r="I131" s="661">
        <v>70</v>
      </c>
      <c r="J131" s="664"/>
      <c r="K131" s="664"/>
      <c r="L131" s="661"/>
      <c r="M131" s="661"/>
      <c r="N131" s="664"/>
      <c r="O131" s="664"/>
      <c r="P131" s="677"/>
      <c r="Q131" s="665"/>
    </row>
    <row r="132" spans="1:17" ht="14.4" customHeight="1" x14ac:dyDescent="0.3">
      <c r="A132" s="660" t="s">
        <v>6896</v>
      </c>
      <c r="B132" s="661" t="s">
        <v>6905</v>
      </c>
      <c r="C132" s="661" t="s">
        <v>2634</v>
      </c>
      <c r="D132" s="661" t="s">
        <v>6915</v>
      </c>
      <c r="E132" s="661" t="s">
        <v>6889</v>
      </c>
      <c r="F132" s="664">
        <v>1</v>
      </c>
      <c r="G132" s="664">
        <v>75</v>
      </c>
      <c r="H132" s="661">
        <v>1</v>
      </c>
      <c r="I132" s="661">
        <v>75</v>
      </c>
      <c r="J132" s="664"/>
      <c r="K132" s="664"/>
      <c r="L132" s="661"/>
      <c r="M132" s="661"/>
      <c r="N132" s="664"/>
      <c r="O132" s="664"/>
      <c r="P132" s="677"/>
      <c r="Q132" s="665"/>
    </row>
    <row r="133" spans="1:17" ht="14.4" customHeight="1" x14ac:dyDescent="0.3">
      <c r="A133" s="660" t="s">
        <v>6896</v>
      </c>
      <c r="B133" s="661" t="s">
        <v>6905</v>
      </c>
      <c r="C133" s="661" t="s">
        <v>2634</v>
      </c>
      <c r="D133" s="661" t="s">
        <v>6916</v>
      </c>
      <c r="E133" s="661" t="s">
        <v>6889</v>
      </c>
      <c r="F133" s="664"/>
      <c r="G133" s="664"/>
      <c r="H133" s="661"/>
      <c r="I133" s="661"/>
      <c r="J133" s="664">
        <v>2</v>
      </c>
      <c r="K133" s="664">
        <v>150</v>
      </c>
      <c r="L133" s="661"/>
      <c r="M133" s="661">
        <v>75</v>
      </c>
      <c r="N133" s="664"/>
      <c r="O133" s="664"/>
      <c r="P133" s="677"/>
      <c r="Q133" s="665"/>
    </row>
    <row r="134" spans="1:17" ht="14.4" customHeight="1" x14ac:dyDescent="0.3">
      <c r="A134" s="660" t="s">
        <v>6896</v>
      </c>
      <c r="B134" s="661" t="s">
        <v>6905</v>
      </c>
      <c r="C134" s="661" t="s">
        <v>2634</v>
      </c>
      <c r="D134" s="661" t="s">
        <v>6917</v>
      </c>
      <c r="E134" s="661" t="s">
        <v>6889</v>
      </c>
      <c r="F134" s="664">
        <v>2</v>
      </c>
      <c r="G134" s="664">
        <v>294</v>
      </c>
      <c r="H134" s="661">
        <v>1</v>
      </c>
      <c r="I134" s="661">
        <v>147</v>
      </c>
      <c r="J134" s="664">
        <v>1</v>
      </c>
      <c r="K134" s="664">
        <v>147</v>
      </c>
      <c r="L134" s="661">
        <v>0.5</v>
      </c>
      <c r="M134" s="661">
        <v>147</v>
      </c>
      <c r="N134" s="664"/>
      <c r="O134" s="664"/>
      <c r="P134" s="677"/>
      <c r="Q134" s="665"/>
    </row>
    <row r="135" spans="1:17" ht="14.4" customHeight="1" x14ac:dyDescent="0.3">
      <c r="A135" s="660" t="s">
        <v>6896</v>
      </c>
      <c r="B135" s="661" t="s">
        <v>6905</v>
      </c>
      <c r="C135" s="661" t="s">
        <v>2634</v>
      </c>
      <c r="D135" s="661" t="s">
        <v>6927</v>
      </c>
      <c r="E135" s="661" t="s">
        <v>6889</v>
      </c>
      <c r="F135" s="664">
        <v>2</v>
      </c>
      <c r="G135" s="664">
        <v>374</v>
      </c>
      <c r="H135" s="661">
        <v>1</v>
      </c>
      <c r="I135" s="661">
        <v>187</v>
      </c>
      <c r="J135" s="664">
        <v>2</v>
      </c>
      <c r="K135" s="664">
        <v>374</v>
      </c>
      <c r="L135" s="661">
        <v>1</v>
      </c>
      <c r="M135" s="661">
        <v>187</v>
      </c>
      <c r="N135" s="664"/>
      <c r="O135" s="664"/>
      <c r="P135" s="677"/>
      <c r="Q135" s="665"/>
    </row>
    <row r="136" spans="1:17" ht="14.4" customHeight="1" x14ac:dyDescent="0.3">
      <c r="A136" s="660" t="s">
        <v>6896</v>
      </c>
      <c r="B136" s="661" t="s">
        <v>6905</v>
      </c>
      <c r="C136" s="661" t="s">
        <v>2634</v>
      </c>
      <c r="D136" s="661" t="s">
        <v>6918</v>
      </c>
      <c r="E136" s="661" t="s">
        <v>6889</v>
      </c>
      <c r="F136" s="664">
        <v>1</v>
      </c>
      <c r="G136" s="664">
        <v>187</v>
      </c>
      <c r="H136" s="661">
        <v>1</v>
      </c>
      <c r="I136" s="661">
        <v>187</v>
      </c>
      <c r="J136" s="664">
        <v>2</v>
      </c>
      <c r="K136" s="664">
        <v>374</v>
      </c>
      <c r="L136" s="661">
        <v>2</v>
      </c>
      <c r="M136" s="661">
        <v>187</v>
      </c>
      <c r="N136" s="664"/>
      <c r="O136" s="664"/>
      <c r="P136" s="677"/>
      <c r="Q136" s="665"/>
    </row>
    <row r="137" spans="1:17" ht="14.4" customHeight="1" x14ac:dyDescent="0.3">
      <c r="A137" s="660" t="s">
        <v>6896</v>
      </c>
      <c r="B137" s="661" t="s">
        <v>6905</v>
      </c>
      <c r="C137" s="661" t="s">
        <v>2634</v>
      </c>
      <c r="D137" s="661" t="s">
        <v>6919</v>
      </c>
      <c r="E137" s="661" t="s">
        <v>6889</v>
      </c>
      <c r="F137" s="664">
        <v>1</v>
      </c>
      <c r="G137" s="664">
        <v>149</v>
      </c>
      <c r="H137" s="661">
        <v>1</v>
      </c>
      <c r="I137" s="661">
        <v>149</v>
      </c>
      <c r="J137" s="664">
        <v>1</v>
      </c>
      <c r="K137" s="664">
        <v>149</v>
      </c>
      <c r="L137" s="661">
        <v>1</v>
      </c>
      <c r="M137" s="661">
        <v>149</v>
      </c>
      <c r="N137" s="664"/>
      <c r="O137" s="664"/>
      <c r="P137" s="677"/>
      <c r="Q137" s="665"/>
    </row>
    <row r="138" spans="1:17" ht="14.4" customHeight="1" x14ac:dyDescent="0.3">
      <c r="A138" s="660" t="s">
        <v>6896</v>
      </c>
      <c r="B138" s="661" t="s">
        <v>6905</v>
      </c>
      <c r="C138" s="661" t="s">
        <v>2634</v>
      </c>
      <c r="D138" s="661" t="s">
        <v>6928</v>
      </c>
      <c r="E138" s="661" t="s">
        <v>6889</v>
      </c>
      <c r="F138" s="664">
        <v>1</v>
      </c>
      <c r="G138" s="664">
        <v>149</v>
      </c>
      <c r="H138" s="661">
        <v>1</v>
      </c>
      <c r="I138" s="661">
        <v>149</v>
      </c>
      <c r="J138" s="664"/>
      <c r="K138" s="664"/>
      <c r="L138" s="661"/>
      <c r="M138" s="661"/>
      <c r="N138" s="664"/>
      <c r="O138" s="664"/>
      <c r="P138" s="677"/>
      <c r="Q138" s="665"/>
    </row>
    <row r="139" spans="1:17" ht="14.4" customHeight="1" x14ac:dyDescent="0.3">
      <c r="A139" s="660" t="s">
        <v>6896</v>
      </c>
      <c r="B139" s="661" t="s">
        <v>6905</v>
      </c>
      <c r="C139" s="661" t="s">
        <v>2634</v>
      </c>
      <c r="D139" s="661" t="s">
        <v>6920</v>
      </c>
      <c r="E139" s="661" t="s">
        <v>6889</v>
      </c>
      <c r="F139" s="664">
        <v>4</v>
      </c>
      <c r="G139" s="664">
        <v>776</v>
      </c>
      <c r="H139" s="661">
        <v>1</v>
      </c>
      <c r="I139" s="661">
        <v>194</v>
      </c>
      <c r="J139" s="664">
        <v>3</v>
      </c>
      <c r="K139" s="664">
        <v>582</v>
      </c>
      <c r="L139" s="661">
        <v>0.75</v>
      </c>
      <c r="M139" s="661">
        <v>194</v>
      </c>
      <c r="N139" s="664"/>
      <c r="O139" s="664"/>
      <c r="P139" s="677"/>
      <c r="Q139" s="665"/>
    </row>
    <row r="140" spans="1:17" ht="14.4" customHeight="1" x14ac:dyDescent="0.3">
      <c r="A140" s="660" t="s">
        <v>6896</v>
      </c>
      <c r="B140" s="661" t="s">
        <v>6905</v>
      </c>
      <c r="C140" s="661" t="s">
        <v>2634</v>
      </c>
      <c r="D140" s="661" t="s">
        <v>6929</v>
      </c>
      <c r="E140" s="661" t="s">
        <v>6889</v>
      </c>
      <c r="F140" s="664">
        <v>1</v>
      </c>
      <c r="G140" s="664">
        <v>247</v>
      </c>
      <c r="H140" s="661">
        <v>1</v>
      </c>
      <c r="I140" s="661">
        <v>247</v>
      </c>
      <c r="J140" s="664"/>
      <c r="K140" s="664"/>
      <c r="L140" s="661"/>
      <c r="M140" s="661"/>
      <c r="N140" s="664"/>
      <c r="O140" s="664"/>
      <c r="P140" s="677"/>
      <c r="Q140" s="665"/>
    </row>
    <row r="141" spans="1:17" ht="14.4" customHeight="1" x14ac:dyDescent="0.3">
      <c r="A141" s="660" t="s">
        <v>6896</v>
      </c>
      <c r="B141" s="661" t="s">
        <v>6905</v>
      </c>
      <c r="C141" s="661" t="s">
        <v>2634</v>
      </c>
      <c r="D141" s="661" t="s">
        <v>6922</v>
      </c>
      <c r="E141" s="661" t="s">
        <v>6889</v>
      </c>
      <c r="F141" s="664">
        <v>2</v>
      </c>
      <c r="G141" s="664">
        <v>580</v>
      </c>
      <c r="H141" s="661">
        <v>1</v>
      </c>
      <c r="I141" s="661">
        <v>290</v>
      </c>
      <c r="J141" s="664">
        <v>3</v>
      </c>
      <c r="K141" s="664">
        <v>870</v>
      </c>
      <c r="L141" s="661">
        <v>1.5</v>
      </c>
      <c r="M141" s="661">
        <v>290</v>
      </c>
      <c r="N141" s="664"/>
      <c r="O141" s="664"/>
      <c r="P141" s="677"/>
      <c r="Q141" s="665"/>
    </row>
    <row r="142" spans="1:17" ht="14.4" customHeight="1" x14ac:dyDescent="0.3">
      <c r="A142" s="660" t="s">
        <v>6896</v>
      </c>
      <c r="B142" s="661" t="s">
        <v>6905</v>
      </c>
      <c r="C142" s="661" t="s">
        <v>2634</v>
      </c>
      <c r="D142" s="661" t="s">
        <v>6923</v>
      </c>
      <c r="E142" s="661" t="s">
        <v>6889</v>
      </c>
      <c r="F142" s="664">
        <v>5</v>
      </c>
      <c r="G142" s="664">
        <v>1450</v>
      </c>
      <c r="H142" s="661">
        <v>1</v>
      </c>
      <c r="I142" s="661">
        <v>290</v>
      </c>
      <c r="J142" s="664"/>
      <c r="K142" s="664"/>
      <c r="L142" s="661"/>
      <c r="M142" s="661"/>
      <c r="N142" s="664"/>
      <c r="O142" s="664"/>
      <c r="P142" s="677"/>
      <c r="Q142" s="665"/>
    </row>
    <row r="143" spans="1:17" ht="14.4" customHeight="1" x14ac:dyDescent="0.3">
      <c r="A143" s="660" t="s">
        <v>6896</v>
      </c>
      <c r="B143" s="661" t="s">
        <v>6905</v>
      </c>
      <c r="C143" s="661" t="s">
        <v>2635</v>
      </c>
      <c r="D143" s="661" t="s">
        <v>6914</v>
      </c>
      <c r="E143" s="661" t="s">
        <v>6889</v>
      </c>
      <c r="F143" s="664">
        <v>5</v>
      </c>
      <c r="G143" s="664">
        <v>350</v>
      </c>
      <c r="H143" s="661">
        <v>1</v>
      </c>
      <c r="I143" s="661">
        <v>70</v>
      </c>
      <c r="J143" s="664">
        <v>1</v>
      </c>
      <c r="K143" s="664">
        <v>70</v>
      </c>
      <c r="L143" s="661">
        <v>0.2</v>
      </c>
      <c r="M143" s="661">
        <v>70</v>
      </c>
      <c r="N143" s="664"/>
      <c r="O143" s="664"/>
      <c r="P143" s="677"/>
      <c r="Q143" s="665"/>
    </row>
    <row r="144" spans="1:17" ht="14.4" customHeight="1" x14ac:dyDescent="0.3">
      <c r="A144" s="660" t="s">
        <v>6896</v>
      </c>
      <c r="B144" s="661" t="s">
        <v>6905</v>
      </c>
      <c r="C144" s="661" t="s">
        <v>2635</v>
      </c>
      <c r="D144" s="661" t="s">
        <v>6915</v>
      </c>
      <c r="E144" s="661" t="s">
        <v>6889</v>
      </c>
      <c r="F144" s="664">
        <v>2</v>
      </c>
      <c r="G144" s="664">
        <v>150</v>
      </c>
      <c r="H144" s="661">
        <v>1</v>
      </c>
      <c r="I144" s="661">
        <v>75</v>
      </c>
      <c r="J144" s="664">
        <v>1</v>
      </c>
      <c r="K144" s="664">
        <v>75</v>
      </c>
      <c r="L144" s="661">
        <v>0.5</v>
      </c>
      <c r="M144" s="661">
        <v>75</v>
      </c>
      <c r="N144" s="664"/>
      <c r="O144" s="664"/>
      <c r="P144" s="677"/>
      <c r="Q144" s="665"/>
    </row>
    <row r="145" spans="1:17" ht="14.4" customHeight="1" x14ac:dyDescent="0.3">
      <c r="A145" s="660" t="s">
        <v>6896</v>
      </c>
      <c r="B145" s="661" t="s">
        <v>6905</v>
      </c>
      <c r="C145" s="661" t="s">
        <v>2635</v>
      </c>
      <c r="D145" s="661" t="s">
        <v>6916</v>
      </c>
      <c r="E145" s="661" t="s">
        <v>6889</v>
      </c>
      <c r="F145" s="664">
        <v>19</v>
      </c>
      <c r="G145" s="664">
        <v>1425</v>
      </c>
      <c r="H145" s="661">
        <v>1</v>
      </c>
      <c r="I145" s="661">
        <v>75</v>
      </c>
      <c r="J145" s="664">
        <v>17</v>
      </c>
      <c r="K145" s="664">
        <v>1275</v>
      </c>
      <c r="L145" s="661">
        <v>0.89473684210526316</v>
      </c>
      <c r="M145" s="661">
        <v>75</v>
      </c>
      <c r="N145" s="664"/>
      <c r="O145" s="664"/>
      <c r="P145" s="677"/>
      <c r="Q145" s="665"/>
    </row>
    <row r="146" spans="1:17" ht="14.4" customHeight="1" x14ac:dyDescent="0.3">
      <c r="A146" s="660" t="s">
        <v>6896</v>
      </c>
      <c r="B146" s="661" t="s">
        <v>6905</v>
      </c>
      <c r="C146" s="661" t="s">
        <v>2635</v>
      </c>
      <c r="D146" s="661" t="s">
        <v>6917</v>
      </c>
      <c r="E146" s="661" t="s">
        <v>6889</v>
      </c>
      <c r="F146" s="664">
        <v>1</v>
      </c>
      <c r="G146" s="664">
        <v>147</v>
      </c>
      <c r="H146" s="661">
        <v>1</v>
      </c>
      <c r="I146" s="661">
        <v>147</v>
      </c>
      <c r="J146" s="664"/>
      <c r="K146" s="664"/>
      <c r="L146" s="661"/>
      <c r="M146" s="661"/>
      <c r="N146" s="664"/>
      <c r="O146" s="664"/>
      <c r="P146" s="677"/>
      <c r="Q146" s="665"/>
    </row>
    <row r="147" spans="1:17" ht="14.4" customHeight="1" x14ac:dyDescent="0.3">
      <c r="A147" s="660" t="s">
        <v>6896</v>
      </c>
      <c r="B147" s="661" t="s">
        <v>6905</v>
      </c>
      <c r="C147" s="661" t="s">
        <v>2635</v>
      </c>
      <c r="D147" s="661" t="s">
        <v>6930</v>
      </c>
      <c r="E147" s="661" t="s">
        <v>6889</v>
      </c>
      <c r="F147" s="664"/>
      <c r="G147" s="664"/>
      <c r="H147" s="661"/>
      <c r="I147" s="661"/>
      <c r="J147" s="664">
        <v>1</v>
      </c>
      <c r="K147" s="664">
        <v>147</v>
      </c>
      <c r="L147" s="661"/>
      <c r="M147" s="661">
        <v>147</v>
      </c>
      <c r="N147" s="664"/>
      <c r="O147" s="664"/>
      <c r="P147" s="677"/>
      <c r="Q147" s="665"/>
    </row>
    <row r="148" spans="1:17" ht="14.4" customHeight="1" x14ac:dyDescent="0.3">
      <c r="A148" s="660" t="s">
        <v>6896</v>
      </c>
      <c r="B148" s="661" t="s">
        <v>6905</v>
      </c>
      <c r="C148" s="661" t="s">
        <v>2635</v>
      </c>
      <c r="D148" s="661" t="s">
        <v>6918</v>
      </c>
      <c r="E148" s="661" t="s">
        <v>6889</v>
      </c>
      <c r="F148" s="664"/>
      <c r="G148" s="664"/>
      <c r="H148" s="661"/>
      <c r="I148" s="661"/>
      <c r="J148" s="664">
        <v>1</v>
      </c>
      <c r="K148" s="664">
        <v>187</v>
      </c>
      <c r="L148" s="661"/>
      <c r="M148" s="661">
        <v>187</v>
      </c>
      <c r="N148" s="664"/>
      <c r="O148" s="664"/>
      <c r="P148" s="677"/>
      <c r="Q148" s="665"/>
    </row>
    <row r="149" spans="1:17" ht="14.4" customHeight="1" x14ac:dyDescent="0.3">
      <c r="A149" s="660" t="s">
        <v>6896</v>
      </c>
      <c r="B149" s="661" t="s">
        <v>6905</v>
      </c>
      <c r="C149" s="661" t="s">
        <v>2635</v>
      </c>
      <c r="D149" s="661" t="s">
        <v>6919</v>
      </c>
      <c r="E149" s="661" t="s">
        <v>6889</v>
      </c>
      <c r="F149" s="664">
        <v>1</v>
      </c>
      <c r="G149" s="664">
        <v>149</v>
      </c>
      <c r="H149" s="661">
        <v>1</v>
      </c>
      <c r="I149" s="661">
        <v>149</v>
      </c>
      <c r="J149" s="664"/>
      <c r="K149" s="664"/>
      <c r="L149" s="661"/>
      <c r="M149" s="661"/>
      <c r="N149" s="664"/>
      <c r="O149" s="664"/>
      <c r="P149" s="677"/>
      <c r="Q149" s="665"/>
    </row>
    <row r="150" spans="1:17" ht="14.4" customHeight="1" x14ac:dyDescent="0.3">
      <c r="A150" s="660" t="s">
        <v>6896</v>
      </c>
      <c r="B150" s="661" t="s">
        <v>6905</v>
      </c>
      <c r="C150" s="661" t="s">
        <v>2635</v>
      </c>
      <c r="D150" s="661" t="s">
        <v>6931</v>
      </c>
      <c r="E150" s="661" t="s">
        <v>6889</v>
      </c>
      <c r="F150" s="664"/>
      <c r="G150" s="664"/>
      <c r="H150" s="661"/>
      <c r="I150" s="661"/>
      <c r="J150" s="664">
        <v>1</v>
      </c>
      <c r="K150" s="664">
        <v>247</v>
      </c>
      <c r="L150" s="661"/>
      <c r="M150" s="661">
        <v>247</v>
      </c>
      <c r="N150" s="664"/>
      <c r="O150" s="664"/>
      <c r="P150" s="677"/>
      <c r="Q150" s="665"/>
    </row>
    <row r="151" spans="1:17" ht="14.4" customHeight="1" x14ac:dyDescent="0.3">
      <c r="A151" s="660" t="s">
        <v>6896</v>
      </c>
      <c r="B151" s="661" t="s">
        <v>6905</v>
      </c>
      <c r="C151" s="661" t="s">
        <v>2635</v>
      </c>
      <c r="D151" s="661" t="s">
        <v>6923</v>
      </c>
      <c r="E151" s="661" t="s">
        <v>6889</v>
      </c>
      <c r="F151" s="664"/>
      <c r="G151" s="664"/>
      <c r="H151" s="661"/>
      <c r="I151" s="661"/>
      <c r="J151" s="664">
        <v>2</v>
      </c>
      <c r="K151" s="664">
        <v>580</v>
      </c>
      <c r="L151" s="661"/>
      <c r="M151" s="661">
        <v>290</v>
      </c>
      <c r="N151" s="664"/>
      <c r="O151" s="664"/>
      <c r="P151" s="677"/>
      <c r="Q151" s="665"/>
    </row>
    <row r="152" spans="1:17" ht="14.4" customHeight="1" x14ac:dyDescent="0.3">
      <c r="A152" s="660" t="s">
        <v>6896</v>
      </c>
      <c r="B152" s="661" t="s">
        <v>6905</v>
      </c>
      <c r="C152" s="661" t="s">
        <v>2636</v>
      </c>
      <c r="D152" s="661" t="s">
        <v>6915</v>
      </c>
      <c r="E152" s="661" t="s">
        <v>6889</v>
      </c>
      <c r="F152" s="664">
        <v>1</v>
      </c>
      <c r="G152" s="664">
        <v>75</v>
      </c>
      <c r="H152" s="661">
        <v>1</v>
      </c>
      <c r="I152" s="661">
        <v>75</v>
      </c>
      <c r="J152" s="664"/>
      <c r="K152" s="664"/>
      <c r="L152" s="661"/>
      <c r="M152" s="661"/>
      <c r="N152" s="664"/>
      <c r="O152" s="664"/>
      <c r="P152" s="677"/>
      <c r="Q152" s="665"/>
    </row>
    <row r="153" spans="1:17" ht="14.4" customHeight="1" x14ac:dyDescent="0.3">
      <c r="A153" s="660" t="s">
        <v>6896</v>
      </c>
      <c r="B153" s="661" t="s">
        <v>6905</v>
      </c>
      <c r="C153" s="661" t="s">
        <v>2636</v>
      </c>
      <c r="D153" s="661" t="s">
        <v>6921</v>
      </c>
      <c r="E153" s="661" t="s">
        <v>6889</v>
      </c>
      <c r="F153" s="664"/>
      <c r="G153" s="664"/>
      <c r="H153" s="661"/>
      <c r="I153" s="661"/>
      <c r="J153" s="664">
        <v>1</v>
      </c>
      <c r="K153" s="664">
        <v>194</v>
      </c>
      <c r="L153" s="661"/>
      <c r="M153" s="661">
        <v>194</v>
      </c>
      <c r="N153" s="664"/>
      <c r="O153" s="664"/>
      <c r="P153" s="677"/>
      <c r="Q153" s="665"/>
    </row>
    <row r="154" spans="1:17" ht="14.4" customHeight="1" x14ac:dyDescent="0.3">
      <c r="A154" s="660" t="s">
        <v>6896</v>
      </c>
      <c r="B154" s="661" t="s">
        <v>6905</v>
      </c>
      <c r="C154" s="661" t="s">
        <v>2636</v>
      </c>
      <c r="D154" s="661" t="s">
        <v>6929</v>
      </c>
      <c r="E154" s="661" t="s">
        <v>6889</v>
      </c>
      <c r="F154" s="664">
        <v>1</v>
      </c>
      <c r="G154" s="664">
        <v>247</v>
      </c>
      <c r="H154" s="661">
        <v>1</v>
      </c>
      <c r="I154" s="661">
        <v>247</v>
      </c>
      <c r="J154" s="664"/>
      <c r="K154" s="664"/>
      <c r="L154" s="661"/>
      <c r="M154" s="661"/>
      <c r="N154" s="664"/>
      <c r="O154" s="664"/>
      <c r="P154" s="677"/>
      <c r="Q154" s="665"/>
    </row>
    <row r="155" spans="1:17" ht="14.4" customHeight="1" x14ac:dyDescent="0.3">
      <c r="A155" s="660" t="s">
        <v>6896</v>
      </c>
      <c r="B155" s="661" t="s">
        <v>6905</v>
      </c>
      <c r="C155" s="661" t="s">
        <v>2636</v>
      </c>
      <c r="D155" s="661" t="s">
        <v>6922</v>
      </c>
      <c r="E155" s="661" t="s">
        <v>6889</v>
      </c>
      <c r="F155" s="664">
        <v>2</v>
      </c>
      <c r="G155" s="664">
        <v>580</v>
      </c>
      <c r="H155" s="661">
        <v>1</v>
      </c>
      <c r="I155" s="661">
        <v>290</v>
      </c>
      <c r="J155" s="664">
        <v>2</v>
      </c>
      <c r="K155" s="664">
        <v>580</v>
      </c>
      <c r="L155" s="661">
        <v>1</v>
      </c>
      <c r="M155" s="661">
        <v>290</v>
      </c>
      <c r="N155" s="664"/>
      <c r="O155" s="664"/>
      <c r="P155" s="677"/>
      <c r="Q155" s="665"/>
    </row>
    <row r="156" spans="1:17" ht="14.4" customHeight="1" x14ac:dyDescent="0.3">
      <c r="A156" s="660" t="s">
        <v>6896</v>
      </c>
      <c r="B156" s="661" t="s">
        <v>6905</v>
      </c>
      <c r="C156" s="661" t="s">
        <v>2636</v>
      </c>
      <c r="D156" s="661" t="s">
        <v>6923</v>
      </c>
      <c r="E156" s="661" t="s">
        <v>6889</v>
      </c>
      <c r="F156" s="664">
        <v>1</v>
      </c>
      <c r="G156" s="664">
        <v>290</v>
      </c>
      <c r="H156" s="661">
        <v>1</v>
      </c>
      <c r="I156" s="661">
        <v>290</v>
      </c>
      <c r="J156" s="664">
        <v>5</v>
      </c>
      <c r="K156" s="664">
        <v>1450</v>
      </c>
      <c r="L156" s="661">
        <v>5</v>
      </c>
      <c r="M156" s="661">
        <v>290</v>
      </c>
      <c r="N156" s="664"/>
      <c r="O156" s="664"/>
      <c r="P156" s="677"/>
      <c r="Q156" s="665"/>
    </row>
    <row r="157" spans="1:17" ht="14.4" customHeight="1" x14ac:dyDescent="0.3">
      <c r="A157" s="660" t="s">
        <v>6896</v>
      </c>
      <c r="B157" s="661" t="s">
        <v>6905</v>
      </c>
      <c r="C157" s="661" t="s">
        <v>2637</v>
      </c>
      <c r="D157" s="661" t="s">
        <v>6914</v>
      </c>
      <c r="E157" s="661" t="s">
        <v>6889</v>
      </c>
      <c r="F157" s="664">
        <v>4</v>
      </c>
      <c r="G157" s="664">
        <v>280</v>
      </c>
      <c r="H157" s="661">
        <v>1</v>
      </c>
      <c r="I157" s="661">
        <v>70</v>
      </c>
      <c r="J157" s="664">
        <v>4</v>
      </c>
      <c r="K157" s="664">
        <v>280</v>
      </c>
      <c r="L157" s="661">
        <v>1</v>
      </c>
      <c r="M157" s="661">
        <v>70</v>
      </c>
      <c r="N157" s="664"/>
      <c r="O157" s="664"/>
      <c r="P157" s="677"/>
      <c r="Q157" s="665"/>
    </row>
    <row r="158" spans="1:17" ht="14.4" customHeight="1" x14ac:dyDescent="0.3">
      <c r="A158" s="660" t="s">
        <v>6896</v>
      </c>
      <c r="B158" s="661" t="s">
        <v>6905</v>
      </c>
      <c r="C158" s="661" t="s">
        <v>2637</v>
      </c>
      <c r="D158" s="661" t="s">
        <v>6915</v>
      </c>
      <c r="E158" s="661" t="s">
        <v>6889</v>
      </c>
      <c r="F158" s="664">
        <v>1</v>
      </c>
      <c r="G158" s="664">
        <v>75</v>
      </c>
      <c r="H158" s="661">
        <v>1</v>
      </c>
      <c r="I158" s="661">
        <v>75</v>
      </c>
      <c r="J158" s="664"/>
      <c r="K158" s="664"/>
      <c r="L158" s="661"/>
      <c r="M158" s="661"/>
      <c r="N158" s="664"/>
      <c r="O158" s="664"/>
      <c r="P158" s="677"/>
      <c r="Q158" s="665"/>
    </row>
    <row r="159" spans="1:17" ht="14.4" customHeight="1" x14ac:dyDescent="0.3">
      <c r="A159" s="660" t="s">
        <v>6896</v>
      </c>
      <c r="B159" s="661" t="s">
        <v>6905</v>
      </c>
      <c r="C159" s="661" t="s">
        <v>2637</v>
      </c>
      <c r="D159" s="661" t="s">
        <v>6916</v>
      </c>
      <c r="E159" s="661" t="s">
        <v>6889</v>
      </c>
      <c r="F159" s="664">
        <v>1</v>
      </c>
      <c r="G159" s="664">
        <v>75</v>
      </c>
      <c r="H159" s="661">
        <v>1</v>
      </c>
      <c r="I159" s="661">
        <v>75</v>
      </c>
      <c r="J159" s="664">
        <v>1</v>
      </c>
      <c r="K159" s="664">
        <v>75</v>
      </c>
      <c r="L159" s="661">
        <v>1</v>
      </c>
      <c r="M159" s="661">
        <v>75</v>
      </c>
      <c r="N159" s="664"/>
      <c r="O159" s="664"/>
      <c r="P159" s="677"/>
      <c r="Q159" s="665"/>
    </row>
    <row r="160" spans="1:17" ht="14.4" customHeight="1" x14ac:dyDescent="0.3">
      <c r="A160" s="660" t="s">
        <v>6896</v>
      </c>
      <c r="B160" s="661" t="s">
        <v>6905</v>
      </c>
      <c r="C160" s="661" t="s">
        <v>2637</v>
      </c>
      <c r="D160" s="661" t="s">
        <v>6917</v>
      </c>
      <c r="E160" s="661" t="s">
        <v>6889</v>
      </c>
      <c r="F160" s="664">
        <v>1</v>
      </c>
      <c r="G160" s="664">
        <v>147</v>
      </c>
      <c r="H160" s="661">
        <v>1</v>
      </c>
      <c r="I160" s="661">
        <v>147</v>
      </c>
      <c r="J160" s="664"/>
      <c r="K160" s="664"/>
      <c r="L160" s="661"/>
      <c r="M160" s="661"/>
      <c r="N160" s="664"/>
      <c r="O160" s="664"/>
      <c r="P160" s="677"/>
      <c r="Q160" s="665"/>
    </row>
    <row r="161" spans="1:17" ht="14.4" customHeight="1" x14ac:dyDescent="0.3">
      <c r="A161" s="660" t="s">
        <v>6896</v>
      </c>
      <c r="B161" s="661" t="s">
        <v>6905</v>
      </c>
      <c r="C161" s="661" t="s">
        <v>2637</v>
      </c>
      <c r="D161" s="661" t="s">
        <v>6919</v>
      </c>
      <c r="E161" s="661" t="s">
        <v>6889</v>
      </c>
      <c r="F161" s="664">
        <v>5</v>
      </c>
      <c r="G161" s="664">
        <v>745</v>
      </c>
      <c r="H161" s="661">
        <v>1</v>
      </c>
      <c r="I161" s="661">
        <v>149</v>
      </c>
      <c r="J161" s="664">
        <v>7</v>
      </c>
      <c r="K161" s="664">
        <v>1043</v>
      </c>
      <c r="L161" s="661">
        <v>1.4</v>
      </c>
      <c r="M161" s="661">
        <v>149</v>
      </c>
      <c r="N161" s="664"/>
      <c r="O161" s="664"/>
      <c r="P161" s="677"/>
      <c r="Q161" s="665"/>
    </row>
    <row r="162" spans="1:17" ht="14.4" customHeight="1" x14ac:dyDescent="0.3">
      <c r="A162" s="660" t="s">
        <v>6896</v>
      </c>
      <c r="B162" s="661" t="s">
        <v>6905</v>
      </c>
      <c r="C162" s="661" t="s">
        <v>2637</v>
      </c>
      <c r="D162" s="661" t="s">
        <v>6920</v>
      </c>
      <c r="E162" s="661" t="s">
        <v>6889</v>
      </c>
      <c r="F162" s="664">
        <v>6</v>
      </c>
      <c r="G162" s="664">
        <v>1164</v>
      </c>
      <c r="H162" s="661">
        <v>1</v>
      </c>
      <c r="I162" s="661">
        <v>194</v>
      </c>
      <c r="J162" s="664">
        <v>7</v>
      </c>
      <c r="K162" s="664">
        <v>1358</v>
      </c>
      <c r="L162" s="661">
        <v>1.1666666666666667</v>
      </c>
      <c r="M162" s="661">
        <v>194</v>
      </c>
      <c r="N162" s="664"/>
      <c r="O162" s="664"/>
      <c r="P162" s="677"/>
      <c r="Q162" s="665"/>
    </row>
    <row r="163" spans="1:17" ht="14.4" customHeight="1" x14ac:dyDescent="0.3">
      <c r="A163" s="660" t="s">
        <v>6896</v>
      </c>
      <c r="B163" s="661" t="s">
        <v>6905</v>
      </c>
      <c r="C163" s="661" t="s">
        <v>2637</v>
      </c>
      <c r="D163" s="661" t="s">
        <v>6921</v>
      </c>
      <c r="E163" s="661" t="s">
        <v>6889</v>
      </c>
      <c r="F163" s="664"/>
      <c r="G163" s="664"/>
      <c r="H163" s="661"/>
      <c r="I163" s="661"/>
      <c r="J163" s="664">
        <v>1</v>
      </c>
      <c r="K163" s="664">
        <v>194</v>
      </c>
      <c r="L163" s="661"/>
      <c r="M163" s="661">
        <v>194</v>
      </c>
      <c r="N163" s="664"/>
      <c r="O163" s="664"/>
      <c r="P163" s="677"/>
      <c r="Q163" s="665"/>
    </row>
    <row r="164" spans="1:17" ht="14.4" customHeight="1" x14ac:dyDescent="0.3">
      <c r="A164" s="660" t="s">
        <v>6896</v>
      </c>
      <c r="B164" s="661" t="s">
        <v>6905</v>
      </c>
      <c r="C164" s="661" t="s">
        <v>2637</v>
      </c>
      <c r="D164" s="661" t="s">
        <v>6929</v>
      </c>
      <c r="E164" s="661" t="s">
        <v>6889</v>
      </c>
      <c r="F164" s="664"/>
      <c r="G164" s="664"/>
      <c r="H164" s="661"/>
      <c r="I164" s="661"/>
      <c r="J164" s="664">
        <v>1</v>
      </c>
      <c r="K164" s="664">
        <v>247</v>
      </c>
      <c r="L164" s="661"/>
      <c r="M164" s="661">
        <v>247</v>
      </c>
      <c r="N164" s="664"/>
      <c r="O164" s="664"/>
      <c r="P164" s="677"/>
      <c r="Q164" s="665"/>
    </row>
    <row r="165" spans="1:17" ht="14.4" customHeight="1" x14ac:dyDescent="0.3">
      <c r="A165" s="660" t="s">
        <v>6896</v>
      </c>
      <c r="B165" s="661" t="s">
        <v>6905</v>
      </c>
      <c r="C165" s="661" t="s">
        <v>2637</v>
      </c>
      <c r="D165" s="661" t="s">
        <v>6931</v>
      </c>
      <c r="E165" s="661" t="s">
        <v>6889</v>
      </c>
      <c r="F165" s="664"/>
      <c r="G165" s="664"/>
      <c r="H165" s="661"/>
      <c r="I165" s="661"/>
      <c r="J165" s="664">
        <v>1</v>
      </c>
      <c r="K165" s="664">
        <v>247</v>
      </c>
      <c r="L165" s="661"/>
      <c r="M165" s="661">
        <v>247</v>
      </c>
      <c r="N165" s="664"/>
      <c r="O165" s="664"/>
      <c r="P165" s="677"/>
      <c r="Q165" s="665"/>
    </row>
    <row r="166" spans="1:17" ht="14.4" customHeight="1" x14ac:dyDescent="0.3">
      <c r="A166" s="660" t="s">
        <v>6896</v>
      </c>
      <c r="B166" s="661" t="s">
        <v>6905</v>
      </c>
      <c r="C166" s="661" t="s">
        <v>2637</v>
      </c>
      <c r="D166" s="661" t="s">
        <v>6922</v>
      </c>
      <c r="E166" s="661" t="s">
        <v>6889</v>
      </c>
      <c r="F166" s="664">
        <v>4</v>
      </c>
      <c r="G166" s="664">
        <v>1160</v>
      </c>
      <c r="H166" s="661">
        <v>1</v>
      </c>
      <c r="I166" s="661">
        <v>290</v>
      </c>
      <c r="J166" s="664">
        <v>3</v>
      </c>
      <c r="K166" s="664">
        <v>870</v>
      </c>
      <c r="L166" s="661">
        <v>0.75</v>
      </c>
      <c r="M166" s="661">
        <v>290</v>
      </c>
      <c r="N166" s="664"/>
      <c r="O166" s="664"/>
      <c r="P166" s="677"/>
      <c r="Q166" s="665"/>
    </row>
    <row r="167" spans="1:17" ht="14.4" customHeight="1" x14ac:dyDescent="0.3">
      <c r="A167" s="660" t="s">
        <v>6896</v>
      </c>
      <c r="B167" s="661" t="s">
        <v>6905</v>
      </c>
      <c r="C167" s="661" t="s">
        <v>2638</v>
      </c>
      <c r="D167" s="661" t="s">
        <v>6908</v>
      </c>
      <c r="E167" s="661" t="s">
        <v>6909</v>
      </c>
      <c r="F167" s="664">
        <v>1</v>
      </c>
      <c r="G167" s="664">
        <v>60.4</v>
      </c>
      <c r="H167" s="661">
        <v>1</v>
      </c>
      <c r="I167" s="661">
        <v>60.4</v>
      </c>
      <c r="J167" s="664"/>
      <c r="K167" s="664"/>
      <c r="L167" s="661"/>
      <c r="M167" s="661"/>
      <c r="N167" s="664"/>
      <c r="O167" s="664"/>
      <c r="P167" s="677"/>
      <c r="Q167" s="665"/>
    </row>
    <row r="168" spans="1:17" ht="14.4" customHeight="1" x14ac:dyDescent="0.3">
      <c r="A168" s="660" t="s">
        <v>6896</v>
      </c>
      <c r="B168" s="661" t="s">
        <v>6905</v>
      </c>
      <c r="C168" s="661" t="s">
        <v>2638</v>
      </c>
      <c r="D168" s="661" t="s">
        <v>6914</v>
      </c>
      <c r="E168" s="661" t="s">
        <v>6889</v>
      </c>
      <c r="F168" s="664"/>
      <c r="G168" s="664"/>
      <c r="H168" s="661"/>
      <c r="I168" s="661"/>
      <c r="J168" s="664">
        <v>1</v>
      </c>
      <c r="K168" s="664">
        <v>70</v>
      </c>
      <c r="L168" s="661"/>
      <c r="M168" s="661">
        <v>70</v>
      </c>
      <c r="N168" s="664"/>
      <c r="O168" s="664"/>
      <c r="P168" s="677"/>
      <c r="Q168" s="665"/>
    </row>
    <row r="169" spans="1:17" ht="14.4" customHeight="1" x14ac:dyDescent="0.3">
      <c r="A169" s="660" t="s">
        <v>6896</v>
      </c>
      <c r="B169" s="661" t="s">
        <v>6905</v>
      </c>
      <c r="C169" s="661" t="s">
        <v>2638</v>
      </c>
      <c r="D169" s="661" t="s">
        <v>6917</v>
      </c>
      <c r="E169" s="661" t="s">
        <v>6889</v>
      </c>
      <c r="F169" s="664">
        <v>1</v>
      </c>
      <c r="G169" s="664">
        <v>147</v>
      </c>
      <c r="H169" s="661">
        <v>1</v>
      </c>
      <c r="I169" s="661">
        <v>147</v>
      </c>
      <c r="J169" s="664"/>
      <c r="K169" s="664"/>
      <c r="L169" s="661"/>
      <c r="M169" s="661"/>
      <c r="N169" s="664"/>
      <c r="O169" s="664"/>
      <c r="P169" s="677"/>
      <c r="Q169" s="665"/>
    </row>
    <row r="170" spans="1:17" ht="14.4" customHeight="1" x14ac:dyDescent="0.3">
      <c r="A170" s="660" t="s">
        <v>6896</v>
      </c>
      <c r="B170" s="661" t="s">
        <v>6905</v>
      </c>
      <c r="C170" s="661" t="s">
        <v>2638</v>
      </c>
      <c r="D170" s="661" t="s">
        <v>6919</v>
      </c>
      <c r="E170" s="661" t="s">
        <v>6889</v>
      </c>
      <c r="F170" s="664"/>
      <c r="G170" s="664"/>
      <c r="H170" s="661"/>
      <c r="I170" s="661"/>
      <c r="J170" s="664">
        <v>2</v>
      </c>
      <c r="K170" s="664">
        <v>298</v>
      </c>
      <c r="L170" s="661"/>
      <c r="M170" s="661">
        <v>149</v>
      </c>
      <c r="N170" s="664"/>
      <c r="O170" s="664"/>
      <c r="P170" s="677"/>
      <c r="Q170" s="665"/>
    </row>
    <row r="171" spans="1:17" ht="14.4" customHeight="1" x14ac:dyDescent="0.3">
      <c r="A171" s="660" t="s">
        <v>6896</v>
      </c>
      <c r="B171" s="661" t="s">
        <v>6905</v>
      </c>
      <c r="C171" s="661" t="s">
        <v>2638</v>
      </c>
      <c r="D171" s="661" t="s">
        <v>6921</v>
      </c>
      <c r="E171" s="661" t="s">
        <v>6889</v>
      </c>
      <c r="F171" s="664"/>
      <c r="G171" s="664"/>
      <c r="H171" s="661"/>
      <c r="I171" s="661"/>
      <c r="J171" s="664">
        <v>1</v>
      </c>
      <c r="K171" s="664">
        <v>194</v>
      </c>
      <c r="L171" s="661"/>
      <c r="M171" s="661">
        <v>194</v>
      </c>
      <c r="N171" s="664"/>
      <c r="O171" s="664"/>
      <c r="P171" s="677"/>
      <c r="Q171" s="665"/>
    </row>
    <row r="172" spans="1:17" ht="14.4" customHeight="1" x14ac:dyDescent="0.3">
      <c r="A172" s="660" t="s">
        <v>6896</v>
      </c>
      <c r="B172" s="661" t="s">
        <v>6905</v>
      </c>
      <c r="C172" s="661" t="s">
        <v>2638</v>
      </c>
      <c r="D172" s="661" t="s">
        <v>6922</v>
      </c>
      <c r="E172" s="661" t="s">
        <v>6889</v>
      </c>
      <c r="F172" s="664">
        <v>3</v>
      </c>
      <c r="G172" s="664">
        <v>870</v>
      </c>
      <c r="H172" s="661">
        <v>1</v>
      </c>
      <c r="I172" s="661">
        <v>290</v>
      </c>
      <c r="J172" s="664"/>
      <c r="K172" s="664"/>
      <c r="L172" s="661"/>
      <c r="M172" s="661"/>
      <c r="N172" s="664"/>
      <c r="O172" s="664"/>
      <c r="P172" s="677"/>
      <c r="Q172" s="665"/>
    </row>
    <row r="173" spans="1:17" ht="14.4" customHeight="1" x14ac:dyDescent="0.3">
      <c r="A173" s="660" t="s">
        <v>6896</v>
      </c>
      <c r="B173" s="661" t="s">
        <v>6905</v>
      </c>
      <c r="C173" s="661" t="s">
        <v>2639</v>
      </c>
      <c r="D173" s="661" t="s">
        <v>6914</v>
      </c>
      <c r="E173" s="661" t="s">
        <v>6889</v>
      </c>
      <c r="F173" s="664">
        <v>1</v>
      </c>
      <c r="G173" s="664">
        <v>70</v>
      </c>
      <c r="H173" s="661">
        <v>1</v>
      </c>
      <c r="I173" s="661">
        <v>70</v>
      </c>
      <c r="J173" s="664"/>
      <c r="K173" s="664"/>
      <c r="L173" s="661"/>
      <c r="M173" s="661"/>
      <c r="N173" s="664"/>
      <c r="O173" s="664"/>
      <c r="P173" s="677"/>
      <c r="Q173" s="665"/>
    </row>
    <row r="174" spans="1:17" ht="14.4" customHeight="1" x14ac:dyDescent="0.3">
      <c r="A174" s="660" t="s">
        <v>6896</v>
      </c>
      <c r="B174" s="661" t="s">
        <v>6905</v>
      </c>
      <c r="C174" s="661" t="s">
        <v>2639</v>
      </c>
      <c r="D174" s="661" t="s">
        <v>6916</v>
      </c>
      <c r="E174" s="661" t="s">
        <v>6889</v>
      </c>
      <c r="F174" s="664">
        <v>1</v>
      </c>
      <c r="G174" s="664">
        <v>75</v>
      </c>
      <c r="H174" s="661">
        <v>1</v>
      </c>
      <c r="I174" s="661">
        <v>75</v>
      </c>
      <c r="J174" s="664"/>
      <c r="K174" s="664"/>
      <c r="L174" s="661"/>
      <c r="M174" s="661"/>
      <c r="N174" s="664"/>
      <c r="O174" s="664"/>
      <c r="P174" s="677"/>
      <c r="Q174" s="665"/>
    </row>
    <row r="175" spans="1:17" ht="14.4" customHeight="1" x14ac:dyDescent="0.3">
      <c r="A175" s="660" t="s">
        <v>6896</v>
      </c>
      <c r="B175" s="661" t="s">
        <v>6905</v>
      </c>
      <c r="C175" s="661" t="s">
        <v>2639</v>
      </c>
      <c r="D175" s="661" t="s">
        <v>6917</v>
      </c>
      <c r="E175" s="661" t="s">
        <v>6889</v>
      </c>
      <c r="F175" s="664">
        <v>1</v>
      </c>
      <c r="G175" s="664">
        <v>147</v>
      </c>
      <c r="H175" s="661">
        <v>1</v>
      </c>
      <c r="I175" s="661">
        <v>147</v>
      </c>
      <c r="J175" s="664">
        <v>1</v>
      </c>
      <c r="K175" s="664">
        <v>147</v>
      </c>
      <c r="L175" s="661">
        <v>1</v>
      </c>
      <c r="M175" s="661">
        <v>147</v>
      </c>
      <c r="N175" s="664"/>
      <c r="O175" s="664"/>
      <c r="P175" s="677"/>
      <c r="Q175" s="665"/>
    </row>
    <row r="176" spans="1:17" ht="14.4" customHeight="1" x14ac:dyDescent="0.3">
      <c r="A176" s="660" t="s">
        <v>6896</v>
      </c>
      <c r="B176" s="661" t="s">
        <v>6905</v>
      </c>
      <c r="C176" s="661" t="s">
        <v>2639</v>
      </c>
      <c r="D176" s="661" t="s">
        <v>6919</v>
      </c>
      <c r="E176" s="661" t="s">
        <v>6889</v>
      </c>
      <c r="F176" s="664"/>
      <c r="G176" s="664"/>
      <c r="H176" s="661"/>
      <c r="I176" s="661"/>
      <c r="J176" s="664">
        <v>4</v>
      </c>
      <c r="K176" s="664">
        <v>596</v>
      </c>
      <c r="L176" s="661"/>
      <c r="M176" s="661">
        <v>149</v>
      </c>
      <c r="N176" s="664">
        <v>1</v>
      </c>
      <c r="O176" s="664">
        <v>149</v>
      </c>
      <c r="P176" s="677"/>
      <c r="Q176" s="665">
        <v>149</v>
      </c>
    </row>
    <row r="177" spans="1:17" ht="14.4" customHeight="1" x14ac:dyDescent="0.3">
      <c r="A177" s="660" t="s">
        <v>6896</v>
      </c>
      <c r="B177" s="661" t="s">
        <v>6905</v>
      </c>
      <c r="C177" s="661" t="s">
        <v>2639</v>
      </c>
      <c r="D177" s="661" t="s">
        <v>6920</v>
      </c>
      <c r="E177" s="661" t="s">
        <v>6889</v>
      </c>
      <c r="F177" s="664">
        <v>1</v>
      </c>
      <c r="G177" s="664">
        <v>194</v>
      </c>
      <c r="H177" s="661">
        <v>1</v>
      </c>
      <c r="I177" s="661">
        <v>194</v>
      </c>
      <c r="J177" s="664">
        <v>1</v>
      </c>
      <c r="K177" s="664">
        <v>194</v>
      </c>
      <c r="L177" s="661">
        <v>1</v>
      </c>
      <c r="M177" s="661">
        <v>194</v>
      </c>
      <c r="N177" s="664">
        <v>1</v>
      </c>
      <c r="O177" s="664">
        <v>194</v>
      </c>
      <c r="P177" s="677">
        <v>1</v>
      </c>
      <c r="Q177" s="665">
        <v>194</v>
      </c>
    </row>
    <row r="178" spans="1:17" ht="14.4" customHeight="1" x14ac:dyDescent="0.3">
      <c r="A178" s="660" t="s">
        <v>6896</v>
      </c>
      <c r="B178" s="661" t="s">
        <v>6905</v>
      </c>
      <c r="C178" s="661" t="s">
        <v>2639</v>
      </c>
      <c r="D178" s="661" t="s">
        <v>6921</v>
      </c>
      <c r="E178" s="661" t="s">
        <v>6889</v>
      </c>
      <c r="F178" s="664">
        <v>1</v>
      </c>
      <c r="G178" s="664">
        <v>194</v>
      </c>
      <c r="H178" s="661">
        <v>1</v>
      </c>
      <c r="I178" s="661">
        <v>194</v>
      </c>
      <c r="J178" s="664"/>
      <c r="K178" s="664"/>
      <c r="L178" s="661"/>
      <c r="M178" s="661"/>
      <c r="N178" s="664"/>
      <c r="O178" s="664"/>
      <c r="P178" s="677"/>
      <c r="Q178" s="665"/>
    </row>
    <row r="179" spans="1:17" ht="14.4" customHeight="1" x14ac:dyDescent="0.3">
      <c r="A179" s="660" t="s">
        <v>6896</v>
      </c>
      <c r="B179" s="661" t="s">
        <v>6905</v>
      </c>
      <c r="C179" s="661" t="s">
        <v>2639</v>
      </c>
      <c r="D179" s="661" t="s">
        <v>6929</v>
      </c>
      <c r="E179" s="661" t="s">
        <v>6889</v>
      </c>
      <c r="F179" s="664"/>
      <c r="G179" s="664"/>
      <c r="H179" s="661"/>
      <c r="I179" s="661"/>
      <c r="J179" s="664">
        <v>2</v>
      </c>
      <c r="K179" s="664">
        <v>494</v>
      </c>
      <c r="L179" s="661"/>
      <c r="M179" s="661">
        <v>247</v>
      </c>
      <c r="N179" s="664"/>
      <c r="O179" s="664"/>
      <c r="P179" s="677"/>
      <c r="Q179" s="665"/>
    </row>
    <row r="180" spans="1:17" ht="14.4" customHeight="1" x14ac:dyDescent="0.3">
      <c r="A180" s="660" t="s">
        <v>6896</v>
      </c>
      <c r="B180" s="661" t="s">
        <v>6905</v>
      </c>
      <c r="C180" s="661" t="s">
        <v>2639</v>
      </c>
      <c r="D180" s="661" t="s">
        <v>6922</v>
      </c>
      <c r="E180" s="661" t="s">
        <v>6889</v>
      </c>
      <c r="F180" s="664">
        <v>6</v>
      </c>
      <c r="G180" s="664">
        <v>1740</v>
      </c>
      <c r="H180" s="661">
        <v>1</v>
      </c>
      <c r="I180" s="661">
        <v>290</v>
      </c>
      <c r="J180" s="664">
        <v>1</v>
      </c>
      <c r="K180" s="664">
        <v>290</v>
      </c>
      <c r="L180" s="661">
        <v>0.16666666666666666</v>
      </c>
      <c r="M180" s="661">
        <v>290</v>
      </c>
      <c r="N180" s="664"/>
      <c r="O180" s="664"/>
      <c r="P180" s="677"/>
      <c r="Q180" s="665"/>
    </row>
    <row r="181" spans="1:17" ht="14.4" customHeight="1" x14ac:dyDescent="0.3">
      <c r="A181" s="660" t="s">
        <v>6896</v>
      </c>
      <c r="B181" s="661" t="s">
        <v>6905</v>
      </c>
      <c r="C181" s="661" t="s">
        <v>2640</v>
      </c>
      <c r="D181" s="661" t="s">
        <v>6916</v>
      </c>
      <c r="E181" s="661" t="s">
        <v>6889</v>
      </c>
      <c r="F181" s="664">
        <v>2</v>
      </c>
      <c r="G181" s="664">
        <v>150</v>
      </c>
      <c r="H181" s="661">
        <v>1</v>
      </c>
      <c r="I181" s="661">
        <v>75</v>
      </c>
      <c r="J181" s="664"/>
      <c r="K181" s="664"/>
      <c r="L181" s="661"/>
      <c r="M181" s="661"/>
      <c r="N181" s="664"/>
      <c r="O181" s="664"/>
      <c r="P181" s="677"/>
      <c r="Q181" s="665"/>
    </row>
    <row r="182" spans="1:17" ht="14.4" customHeight="1" x14ac:dyDescent="0.3">
      <c r="A182" s="660" t="s">
        <v>6896</v>
      </c>
      <c r="B182" s="661" t="s">
        <v>6905</v>
      </c>
      <c r="C182" s="661" t="s">
        <v>2640</v>
      </c>
      <c r="D182" s="661" t="s">
        <v>6917</v>
      </c>
      <c r="E182" s="661" t="s">
        <v>6889</v>
      </c>
      <c r="F182" s="664"/>
      <c r="G182" s="664"/>
      <c r="H182" s="661"/>
      <c r="I182" s="661"/>
      <c r="J182" s="664">
        <v>1</v>
      </c>
      <c r="K182" s="664">
        <v>147</v>
      </c>
      <c r="L182" s="661"/>
      <c r="M182" s="661">
        <v>147</v>
      </c>
      <c r="N182" s="664"/>
      <c r="O182" s="664"/>
      <c r="P182" s="677"/>
      <c r="Q182" s="665"/>
    </row>
    <row r="183" spans="1:17" ht="14.4" customHeight="1" x14ac:dyDescent="0.3">
      <c r="A183" s="660" t="s">
        <v>6896</v>
      </c>
      <c r="B183" s="661" t="s">
        <v>6905</v>
      </c>
      <c r="C183" s="661" t="s">
        <v>2640</v>
      </c>
      <c r="D183" s="661" t="s">
        <v>6919</v>
      </c>
      <c r="E183" s="661" t="s">
        <v>6889</v>
      </c>
      <c r="F183" s="664">
        <v>1</v>
      </c>
      <c r="G183" s="664">
        <v>149</v>
      </c>
      <c r="H183" s="661">
        <v>1</v>
      </c>
      <c r="I183" s="661">
        <v>149</v>
      </c>
      <c r="J183" s="664">
        <v>1</v>
      </c>
      <c r="K183" s="664">
        <v>149</v>
      </c>
      <c r="L183" s="661">
        <v>1</v>
      </c>
      <c r="M183" s="661">
        <v>149</v>
      </c>
      <c r="N183" s="664"/>
      <c r="O183" s="664"/>
      <c r="P183" s="677"/>
      <c r="Q183" s="665"/>
    </row>
    <row r="184" spans="1:17" ht="14.4" customHeight="1" x14ac:dyDescent="0.3">
      <c r="A184" s="660" t="s">
        <v>6896</v>
      </c>
      <c r="B184" s="661" t="s">
        <v>6905</v>
      </c>
      <c r="C184" s="661" t="s">
        <v>2640</v>
      </c>
      <c r="D184" s="661" t="s">
        <v>6920</v>
      </c>
      <c r="E184" s="661" t="s">
        <v>6889</v>
      </c>
      <c r="F184" s="664">
        <v>3</v>
      </c>
      <c r="G184" s="664">
        <v>582</v>
      </c>
      <c r="H184" s="661">
        <v>1</v>
      </c>
      <c r="I184" s="661">
        <v>194</v>
      </c>
      <c r="J184" s="664"/>
      <c r="K184" s="664"/>
      <c r="L184" s="661"/>
      <c r="M184" s="661"/>
      <c r="N184" s="664"/>
      <c r="O184" s="664"/>
      <c r="P184" s="677"/>
      <c r="Q184" s="665"/>
    </row>
    <row r="185" spans="1:17" ht="14.4" customHeight="1" x14ac:dyDescent="0.3">
      <c r="A185" s="660" t="s">
        <v>6896</v>
      </c>
      <c r="B185" s="661" t="s">
        <v>6905</v>
      </c>
      <c r="C185" s="661" t="s">
        <v>2640</v>
      </c>
      <c r="D185" s="661" t="s">
        <v>6921</v>
      </c>
      <c r="E185" s="661" t="s">
        <v>6889</v>
      </c>
      <c r="F185" s="664"/>
      <c r="G185" s="664"/>
      <c r="H185" s="661"/>
      <c r="I185" s="661"/>
      <c r="J185" s="664">
        <v>1</v>
      </c>
      <c r="K185" s="664">
        <v>194</v>
      </c>
      <c r="L185" s="661"/>
      <c r="M185" s="661">
        <v>194</v>
      </c>
      <c r="N185" s="664"/>
      <c r="O185" s="664"/>
      <c r="P185" s="677"/>
      <c r="Q185" s="665"/>
    </row>
    <row r="186" spans="1:17" ht="14.4" customHeight="1" x14ac:dyDescent="0.3">
      <c r="A186" s="660" t="s">
        <v>6896</v>
      </c>
      <c r="B186" s="661" t="s">
        <v>6905</v>
      </c>
      <c r="C186" s="661" t="s">
        <v>2640</v>
      </c>
      <c r="D186" s="661" t="s">
        <v>6929</v>
      </c>
      <c r="E186" s="661" t="s">
        <v>6889</v>
      </c>
      <c r="F186" s="664"/>
      <c r="G186" s="664"/>
      <c r="H186" s="661"/>
      <c r="I186" s="661"/>
      <c r="J186" s="664">
        <v>2</v>
      </c>
      <c r="K186" s="664">
        <v>494</v>
      </c>
      <c r="L186" s="661"/>
      <c r="M186" s="661">
        <v>247</v>
      </c>
      <c r="N186" s="664"/>
      <c r="O186" s="664"/>
      <c r="P186" s="677"/>
      <c r="Q186" s="665"/>
    </row>
    <row r="187" spans="1:17" ht="14.4" customHeight="1" x14ac:dyDescent="0.3">
      <c r="A187" s="660" t="s">
        <v>6896</v>
      </c>
      <c r="B187" s="661" t="s">
        <v>6905</v>
      </c>
      <c r="C187" s="661" t="s">
        <v>2640</v>
      </c>
      <c r="D187" s="661" t="s">
        <v>6922</v>
      </c>
      <c r="E187" s="661" t="s">
        <v>6889</v>
      </c>
      <c r="F187" s="664"/>
      <c r="G187" s="664"/>
      <c r="H187" s="661"/>
      <c r="I187" s="661"/>
      <c r="J187" s="664">
        <v>1</v>
      </c>
      <c r="K187" s="664">
        <v>290</v>
      </c>
      <c r="L187" s="661"/>
      <c r="M187" s="661">
        <v>290</v>
      </c>
      <c r="N187" s="664"/>
      <c r="O187" s="664"/>
      <c r="P187" s="677"/>
      <c r="Q187" s="665"/>
    </row>
    <row r="188" spans="1:17" ht="14.4" customHeight="1" x14ac:dyDescent="0.3">
      <c r="A188" s="660" t="s">
        <v>6896</v>
      </c>
      <c r="B188" s="661" t="s">
        <v>6905</v>
      </c>
      <c r="C188" s="661" t="s">
        <v>2640</v>
      </c>
      <c r="D188" s="661" t="s">
        <v>6923</v>
      </c>
      <c r="E188" s="661" t="s">
        <v>6889</v>
      </c>
      <c r="F188" s="664">
        <v>1</v>
      </c>
      <c r="G188" s="664">
        <v>290</v>
      </c>
      <c r="H188" s="661">
        <v>1</v>
      </c>
      <c r="I188" s="661">
        <v>290</v>
      </c>
      <c r="J188" s="664"/>
      <c r="K188" s="664"/>
      <c r="L188" s="661"/>
      <c r="M188" s="661"/>
      <c r="N188" s="664"/>
      <c r="O188" s="664"/>
      <c r="P188" s="677"/>
      <c r="Q188" s="665"/>
    </row>
    <row r="189" spans="1:17" ht="14.4" customHeight="1" x14ac:dyDescent="0.3">
      <c r="A189" s="660" t="s">
        <v>6896</v>
      </c>
      <c r="B189" s="661" t="s">
        <v>6905</v>
      </c>
      <c r="C189" s="661" t="s">
        <v>2642</v>
      </c>
      <c r="D189" s="661" t="s">
        <v>6917</v>
      </c>
      <c r="E189" s="661" t="s">
        <v>6889</v>
      </c>
      <c r="F189" s="664">
        <v>2</v>
      </c>
      <c r="G189" s="664">
        <v>294</v>
      </c>
      <c r="H189" s="661">
        <v>1</v>
      </c>
      <c r="I189" s="661">
        <v>147</v>
      </c>
      <c r="J189" s="664"/>
      <c r="K189" s="664"/>
      <c r="L189" s="661"/>
      <c r="M189" s="661"/>
      <c r="N189" s="664"/>
      <c r="O189" s="664"/>
      <c r="P189" s="677"/>
      <c r="Q189" s="665"/>
    </row>
    <row r="190" spans="1:17" ht="14.4" customHeight="1" x14ac:dyDescent="0.3">
      <c r="A190" s="660" t="s">
        <v>6896</v>
      </c>
      <c r="B190" s="661" t="s">
        <v>6905</v>
      </c>
      <c r="C190" s="661" t="s">
        <v>2643</v>
      </c>
      <c r="D190" s="661" t="s">
        <v>6916</v>
      </c>
      <c r="E190" s="661" t="s">
        <v>6889</v>
      </c>
      <c r="F190" s="664"/>
      <c r="G190" s="664"/>
      <c r="H190" s="661"/>
      <c r="I190" s="661"/>
      <c r="J190" s="664">
        <v>1</v>
      </c>
      <c r="K190" s="664">
        <v>75</v>
      </c>
      <c r="L190" s="661"/>
      <c r="M190" s="661">
        <v>75</v>
      </c>
      <c r="N190" s="664"/>
      <c r="O190" s="664"/>
      <c r="P190" s="677"/>
      <c r="Q190" s="665"/>
    </row>
    <row r="191" spans="1:17" ht="14.4" customHeight="1" x14ac:dyDescent="0.3">
      <c r="A191" s="660" t="s">
        <v>6896</v>
      </c>
      <c r="B191" s="661" t="s">
        <v>6905</v>
      </c>
      <c r="C191" s="661" t="s">
        <v>2643</v>
      </c>
      <c r="D191" s="661" t="s">
        <v>6921</v>
      </c>
      <c r="E191" s="661" t="s">
        <v>6889</v>
      </c>
      <c r="F191" s="664"/>
      <c r="G191" s="664"/>
      <c r="H191" s="661"/>
      <c r="I191" s="661"/>
      <c r="J191" s="664">
        <v>1</v>
      </c>
      <c r="K191" s="664">
        <v>194</v>
      </c>
      <c r="L191" s="661"/>
      <c r="M191" s="661">
        <v>194</v>
      </c>
      <c r="N191" s="664"/>
      <c r="O191" s="664"/>
      <c r="P191" s="677"/>
      <c r="Q191" s="665"/>
    </row>
    <row r="192" spans="1:17" ht="14.4" customHeight="1" x14ac:dyDescent="0.3">
      <c r="A192" s="660" t="s">
        <v>6896</v>
      </c>
      <c r="B192" s="661" t="s">
        <v>6905</v>
      </c>
      <c r="C192" s="661" t="s">
        <v>2644</v>
      </c>
      <c r="D192" s="661" t="s">
        <v>6914</v>
      </c>
      <c r="E192" s="661" t="s">
        <v>6889</v>
      </c>
      <c r="F192" s="664"/>
      <c r="G192" s="664"/>
      <c r="H192" s="661"/>
      <c r="I192" s="661"/>
      <c r="J192" s="664">
        <v>1</v>
      </c>
      <c r="K192" s="664">
        <v>70</v>
      </c>
      <c r="L192" s="661"/>
      <c r="M192" s="661">
        <v>70</v>
      </c>
      <c r="N192" s="664"/>
      <c r="O192" s="664"/>
      <c r="P192" s="677"/>
      <c r="Q192" s="665"/>
    </row>
    <row r="193" spans="1:17" ht="14.4" customHeight="1" x14ac:dyDescent="0.3">
      <c r="A193" s="660" t="s">
        <v>6896</v>
      </c>
      <c r="B193" s="661" t="s">
        <v>6905</v>
      </c>
      <c r="C193" s="661" t="s">
        <v>2644</v>
      </c>
      <c r="D193" s="661" t="s">
        <v>6916</v>
      </c>
      <c r="E193" s="661" t="s">
        <v>6889</v>
      </c>
      <c r="F193" s="664">
        <v>1</v>
      </c>
      <c r="G193" s="664">
        <v>75</v>
      </c>
      <c r="H193" s="661">
        <v>1</v>
      </c>
      <c r="I193" s="661">
        <v>75</v>
      </c>
      <c r="J193" s="664">
        <v>1</v>
      </c>
      <c r="K193" s="664">
        <v>75</v>
      </c>
      <c r="L193" s="661">
        <v>1</v>
      </c>
      <c r="M193" s="661">
        <v>75</v>
      </c>
      <c r="N193" s="664"/>
      <c r="O193" s="664"/>
      <c r="P193" s="677"/>
      <c r="Q193" s="665"/>
    </row>
    <row r="194" spans="1:17" ht="14.4" customHeight="1" x14ac:dyDescent="0.3">
      <c r="A194" s="660" t="s">
        <v>6896</v>
      </c>
      <c r="B194" s="661" t="s">
        <v>6905</v>
      </c>
      <c r="C194" s="661" t="s">
        <v>2644</v>
      </c>
      <c r="D194" s="661" t="s">
        <v>6917</v>
      </c>
      <c r="E194" s="661" t="s">
        <v>6889</v>
      </c>
      <c r="F194" s="664"/>
      <c r="G194" s="664"/>
      <c r="H194" s="661"/>
      <c r="I194" s="661"/>
      <c r="J194" s="664">
        <v>1</v>
      </c>
      <c r="K194" s="664">
        <v>147</v>
      </c>
      <c r="L194" s="661"/>
      <c r="M194" s="661">
        <v>147</v>
      </c>
      <c r="N194" s="664"/>
      <c r="O194" s="664"/>
      <c r="P194" s="677"/>
      <c r="Q194" s="665"/>
    </row>
    <row r="195" spans="1:17" ht="14.4" customHeight="1" x14ac:dyDescent="0.3">
      <c r="A195" s="660" t="s">
        <v>6896</v>
      </c>
      <c r="B195" s="661" t="s">
        <v>6905</v>
      </c>
      <c r="C195" s="661" t="s">
        <v>2644</v>
      </c>
      <c r="D195" s="661" t="s">
        <v>6927</v>
      </c>
      <c r="E195" s="661" t="s">
        <v>6889</v>
      </c>
      <c r="F195" s="664">
        <v>1</v>
      </c>
      <c r="G195" s="664">
        <v>187</v>
      </c>
      <c r="H195" s="661">
        <v>1</v>
      </c>
      <c r="I195" s="661">
        <v>187</v>
      </c>
      <c r="J195" s="664"/>
      <c r="K195" s="664"/>
      <c r="L195" s="661"/>
      <c r="M195" s="661"/>
      <c r="N195" s="664"/>
      <c r="O195" s="664"/>
      <c r="P195" s="677"/>
      <c r="Q195" s="665"/>
    </row>
    <row r="196" spans="1:17" ht="14.4" customHeight="1" x14ac:dyDescent="0.3">
      <c r="A196" s="660" t="s">
        <v>6896</v>
      </c>
      <c r="B196" s="661" t="s">
        <v>6905</v>
      </c>
      <c r="C196" s="661" t="s">
        <v>2644</v>
      </c>
      <c r="D196" s="661" t="s">
        <v>6918</v>
      </c>
      <c r="E196" s="661" t="s">
        <v>6889</v>
      </c>
      <c r="F196" s="664">
        <v>1</v>
      </c>
      <c r="G196" s="664">
        <v>187</v>
      </c>
      <c r="H196" s="661">
        <v>1</v>
      </c>
      <c r="I196" s="661">
        <v>187</v>
      </c>
      <c r="J196" s="664">
        <v>1</v>
      </c>
      <c r="K196" s="664">
        <v>187</v>
      </c>
      <c r="L196" s="661">
        <v>1</v>
      </c>
      <c r="M196" s="661">
        <v>187</v>
      </c>
      <c r="N196" s="664"/>
      <c r="O196" s="664"/>
      <c r="P196" s="677"/>
      <c r="Q196" s="665"/>
    </row>
    <row r="197" spans="1:17" ht="14.4" customHeight="1" x14ac:dyDescent="0.3">
      <c r="A197" s="660" t="s">
        <v>6896</v>
      </c>
      <c r="B197" s="661" t="s">
        <v>6905</v>
      </c>
      <c r="C197" s="661" t="s">
        <v>2644</v>
      </c>
      <c r="D197" s="661" t="s">
        <v>6919</v>
      </c>
      <c r="E197" s="661" t="s">
        <v>6889</v>
      </c>
      <c r="F197" s="664">
        <v>2</v>
      </c>
      <c r="G197" s="664">
        <v>298</v>
      </c>
      <c r="H197" s="661">
        <v>1</v>
      </c>
      <c r="I197" s="661">
        <v>149</v>
      </c>
      <c r="J197" s="664">
        <v>4</v>
      </c>
      <c r="K197" s="664">
        <v>596</v>
      </c>
      <c r="L197" s="661">
        <v>2</v>
      </c>
      <c r="M197" s="661">
        <v>149</v>
      </c>
      <c r="N197" s="664"/>
      <c r="O197" s="664"/>
      <c r="P197" s="677"/>
      <c r="Q197" s="665"/>
    </row>
    <row r="198" spans="1:17" ht="14.4" customHeight="1" x14ac:dyDescent="0.3">
      <c r="A198" s="660" t="s">
        <v>6896</v>
      </c>
      <c r="B198" s="661" t="s">
        <v>6905</v>
      </c>
      <c r="C198" s="661" t="s">
        <v>2644</v>
      </c>
      <c r="D198" s="661" t="s">
        <v>6921</v>
      </c>
      <c r="E198" s="661" t="s">
        <v>6889</v>
      </c>
      <c r="F198" s="664">
        <v>4</v>
      </c>
      <c r="G198" s="664">
        <v>776</v>
      </c>
      <c r="H198" s="661">
        <v>1</v>
      </c>
      <c r="I198" s="661">
        <v>194</v>
      </c>
      <c r="J198" s="664">
        <v>1</v>
      </c>
      <c r="K198" s="664">
        <v>194</v>
      </c>
      <c r="L198" s="661">
        <v>0.25</v>
      </c>
      <c r="M198" s="661">
        <v>194</v>
      </c>
      <c r="N198" s="664"/>
      <c r="O198" s="664"/>
      <c r="P198" s="677"/>
      <c r="Q198" s="665"/>
    </row>
    <row r="199" spans="1:17" ht="14.4" customHeight="1" x14ac:dyDescent="0.3">
      <c r="A199" s="660" t="s">
        <v>6896</v>
      </c>
      <c r="B199" s="661" t="s">
        <v>6905</v>
      </c>
      <c r="C199" s="661" t="s">
        <v>2644</v>
      </c>
      <c r="D199" s="661" t="s">
        <v>6922</v>
      </c>
      <c r="E199" s="661" t="s">
        <v>6889</v>
      </c>
      <c r="F199" s="664">
        <v>1</v>
      </c>
      <c r="G199" s="664">
        <v>290</v>
      </c>
      <c r="H199" s="661">
        <v>1</v>
      </c>
      <c r="I199" s="661">
        <v>290</v>
      </c>
      <c r="J199" s="664"/>
      <c r="K199" s="664"/>
      <c r="L199" s="661"/>
      <c r="M199" s="661"/>
      <c r="N199" s="664"/>
      <c r="O199" s="664"/>
      <c r="P199" s="677"/>
      <c r="Q199" s="665"/>
    </row>
    <row r="200" spans="1:17" ht="14.4" customHeight="1" x14ac:dyDescent="0.3">
      <c r="A200" s="660" t="s">
        <v>6896</v>
      </c>
      <c r="B200" s="661" t="s">
        <v>6905</v>
      </c>
      <c r="C200" s="661" t="s">
        <v>2644</v>
      </c>
      <c r="D200" s="661" t="s">
        <v>6923</v>
      </c>
      <c r="E200" s="661" t="s">
        <v>6889</v>
      </c>
      <c r="F200" s="664">
        <v>1</v>
      </c>
      <c r="G200" s="664">
        <v>290</v>
      </c>
      <c r="H200" s="661">
        <v>1</v>
      </c>
      <c r="I200" s="661">
        <v>290</v>
      </c>
      <c r="J200" s="664">
        <v>5</v>
      </c>
      <c r="K200" s="664">
        <v>1450</v>
      </c>
      <c r="L200" s="661">
        <v>5</v>
      </c>
      <c r="M200" s="661">
        <v>290</v>
      </c>
      <c r="N200" s="664"/>
      <c r="O200" s="664"/>
      <c r="P200" s="677"/>
      <c r="Q200" s="665"/>
    </row>
    <row r="201" spans="1:17" ht="14.4" customHeight="1" x14ac:dyDescent="0.3">
      <c r="A201" s="660" t="s">
        <v>6896</v>
      </c>
      <c r="B201" s="661" t="s">
        <v>6905</v>
      </c>
      <c r="C201" s="661" t="s">
        <v>2645</v>
      </c>
      <c r="D201" s="661" t="s">
        <v>6914</v>
      </c>
      <c r="E201" s="661" t="s">
        <v>6889</v>
      </c>
      <c r="F201" s="664">
        <v>1</v>
      </c>
      <c r="G201" s="664">
        <v>70</v>
      </c>
      <c r="H201" s="661">
        <v>1</v>
      </c>
      <c r="I201" s="661">
        <v>70</v>
      </c>
      <c r="J201" s="664"/>
      <c r="K201" s="664"/>
      <c r="L201" s="661"/>
      <c r="M201" s="661"/>
      <c r="N201" s="664"/>
      <c r="O201" s="664"/>
      <c r="P201" s="677"/>
      <c r="Q201" s="665"/>
    </row>
    <row r="202" spans="1:17" ht="14.4" customHeight="1" x14ac:dyDescent="0.3">
      <c r="A202" s="660" t="s">
        <v>6896</v>
      </c>
      <c r="B202" s="661" t="s">
        <v>6905</v>
      </c>
      <c r="C202" s="661" t="s">
        <v>2645</v>
      </c>
      <c r="D202" s="661" t="s">
        <v>6916</v>
      </c>
      <c r="E202" s="661" t="s">
        <v>6889</v>
      </c>
      <c r="F202" s="664">
        <v>3</v>
      </c>
      <c r="G202" s="664">
        <v>225</v>
      </c>
      <c r="H202" s="661">
        <v>1</v>
      </c>
      <c r="I202" s="661">
        <v>75</v>
      </c>
      <c r="J202" s="664"/>
      <c r="K202" s="664"/>
      <c r="L202" s="661"/>
      <c r="M202" s="661"/>
      <c r="N202" s="664"/>
      <c r="O202" s="664"/>
      <c r="P202" s="677"/>
      <c r="Q202" s="665"/>
    </row>
    <row r="203" spans="1:17" ht="14.4" customHeight="1" x14ac:dyDescent="0.3">
      <c r="A203" s="660" t="s">
        <v>6896</v>
      </c>
      <c r="B203" s="661" t="s">
        <v>6905</v>
      </c>
      <c r="C203" s="661" t="s">
        <v>2645</v>
      </c>
      <c r="D203" s="661" t="s">
        <v>6927</v>
      </c>
      <c r="E203" s="661" t="s">
        <v>6889</v>
      </c>
      <c r="F203" s="664">
        <v>2</v>
      </c>
      <c r="G203" s="664">
        <v>374</v>
      </c>
      <c r="H203" s="661">
        <v>1</v>
      </c>
      <c r="I203" s="661">
        <v>187</v>
      </c>
      <c r="J203" s="664"/>
      <c r="K203" s="664"/>
      <c r="L203" s="661"/>
      <c r="M203" s="661"/>
      <c r="N203" s="664"/>
      <c r="O203" s="664"/>
      <c r="P203" s="677"/>
      <c r="Q203" s="665"/>
    </row>
    <row r="204" spans="1:17" ht="14.4" customHeight="1" x14ac:dyDescent="0.3">
      <c r="A204" s="660" t="s">
        <v>6896</v>
      </c>
      <c r="B204" s="661" t="s">
        <v>6905</v>
      </c>
      <c r="C204" s="661" t="s">
        <v>2645</v>
      </c>
      <c r="D204" s="661" t="s">
        <v>6918</v>
      </c>
      <c r="E204" s="661" t="s">
        <v>6889</v>
      </c>
      <c r="F204" s="664"/>
      <c r="G204" s="664"/>
      <c r="H204" s="661"/>
      <c r="I204" s="661"/>
      <c r="J204" s="664">
        <v>2</v>
      </c>
      <c r="K204" s="664">
        <v>374</v>
      </c>
      <c r="L204" s="661"/>
      <c r="M204" s="661">
        <v>187</v>
      </c>
      <c r="N204" s="664"/>
      <c r="O204" s="664"/>
      <c r="P204" s="677"/>
      <c r="Q204" s="665"/>
    </row>
    <row r="205" spans="1:17" ht="14.4" customHeight="1" x14ac:dyDescent="0.3">
      <c r="A205" s="660" t="s">
        <v>6896</v>
      </c>
      <c r="B205" s="661" t="s">
        <v>6905</v>
      </c>
      <c r="C205" s="661" t="s">
        <v>2645</v>
      </c>
      <c r="D205" s="661" t="s">
        <v>6922</v>
      </c>
      <c r="E205" s="661" t="s">
        <v>6889</v>
      </c>
      <c r="F205" s="664">
        <v>1</v>
      </c>
      <c r="G205" s="664">
        <v>290</v>
      </c>
      <c r="H205" s="661">
        <v>1</v>
      </c>
      <c r="I205" s="661">
        <v>290</v>
      </c>
      <c r="J205" s="664"/>
      <c r="K205" s="664"/>
      <c r="L205" s="661"/>
      <c r="M205" s="661"/>
      <c r="N205" s="664"/>
      <c r="O205" s="664"/>
      <c r="P205" s="677"/>
      <c r="Q205" s="665"/>
    </row>
    <row r="206" spans="1:17" ht="14.4" customHeight="1" x14ac:dyDescent="0.3">
      <c r="A206" s="660" t="s">
        <v>6896</v>
      </c>
      <c r="B206" s="661" t="s">
        <v>6905</v>
      </c>
      <c r="C206" s="661" t="s">
        <v>2645</v>
      </c>
      <c r="D206" s="661" t="s">
        <v>6923</v>
      </c>
      <c r="E206" s="661" t="s">
        <v>6889</v>
      </c>
      <c r="F206" s="664">
        <v>0</v>
      </c>
      <c r="G206" s="664">
        <v>0</v>
      </c>
      <c r="H206" s="661"/>
      <c r="I206" s="661"/>
      <c r="J206" s="664"/>
      <c r="K206" s="664"/>
      <c r="L206" s="661"/>
      <c r="M206" s="661"/>
      <c r="N206" s="664"/>
      <c r="O206" s="664"/>
      <c r="P206" s="677"/>
      <c r="Q206" s="665"/>
    </row>
    <row r="207" spans="1:17" ht="14.4" customHeight="1" x14ac:dyDescent="0.3">
      <c r="A207" s="660" t="s">
        <v>6896</v>
      </c>
      <c r="B207" s="661" t="s">
        <v>6905</v>
      </c>
      <c r="C207" s="661" t="s">
        <v>2647</v>
      </c>
      <c r="D207" s="661" t="s">
        <v>6927</v>
      </c>
      <c r="E207" s="661" t="s">
        <v>6889</v>
      </c>
      <c r="F207" s="664">
        <v>1</v>
      </c>
      <c r="G207" s="664">
        <v>187</v>
      </c>
      <c r="H207" s="661">
        <v>1</v>
      </c>
      <c r="I207" s="661">
        <v>187</v>
      </c>
      <c r="J207" s="664"/>
      <c r="K207" s="664"/>
      <c r="L207" s="661"/>
      <c r="M207" s="661"/>
      <c r="N207" s="664"/>
      <c r="O207" s="664"/>
      <c r="P207" s="677"/>
      <c r="Q207" s="665"/>
    </row>
    <row r="208" spans="1:17" ht="14.4" customHeight="1" x14ac:dyDescent="0.3">
      <c r="A208" s="660" t="s">
        <v>6896</v>
      </c>
      <c r="B208" s="661" t="s">
        <v>6905</v>
      </c>
      <c r="C208" s="661" t="s">
        <v>2647</v>
      </c>
      <c r="D208" s="661" t="s">
        <v>6918</v>
      </c>
      <c r="E208" s="661" t="s">
        <v>6889</v>
      </c>
      <c r="F208" s="664">
        <v>1</v>
      </c>
      <c r="G208" s="664">
        <v>187</v>
      </c>
      <c r="H208" s="661">
        <v>1</v>
      </c>
      <c r="I208" s="661">
        <v>187</v>
      </c>
      <c r="J208" s="664"/>
      <c r="K208" s="664"/>
      <c r="L208" s="661"/>
      <c r="M208" s="661"/>
      <c r="N208" s="664"/>
      <c r="O208" s="664"/>
      <c r="P208" s="677"/>
      <c r="Q208" s="665"/>
    </row>
    <row r="209" spans="1:17" ht="14.4" customHeight="1" x14ac:dyDescent="0.3">
      <c r="A209" s="660" t="s">
        <v>6896</v>
      </c>
      <c r="B209" s="661" t="s">
        <v>6905</v>
      </c>
      <c r="C209" s="661" t="s">
        <v>2647</v>
      </c>
      <c r="D209" s="661" t="s">
        <v>6919</v>
      </c>
      <c r="E209" s="661" t="s">
        <v>6889</v>
      </c>
      <c r="F209" s="664"/>
      <c r="G209" s="664"/>
      <c r="H209" s="661"/>
      <c r="I209" s="661"/>
      <c r="J209" s="664">
        <v>2</v>
      </c>
      <c r="K209" s="664">
        <v>298</v>
      </c>
      <c r="L209" s="661"/>
      <c r="M209" s="661">
        <v>149</v>
      </c>
      <c r="N209" s="664"/>
      <c r="O209" s="664"/>
      <c r="P209" s="677"/>
      <c r="Q209" s="665"/>
    </row>
    <row r="210" spans="1:17" ht="14.4" customHeight="1" x14ac:dyDescent="0.3">
      <c r="A210" s="660" t="s">
        <v>6896</v>
      </c>
      <c r="B210" s="661" t="s">
        <v>6905</v>
      </c>
      <c r="C210" s="661" t="s">
        <v>2647</v>
      </c>
      <c r="D210" s="661" t="s">
        <v>6920</v>
      </c>
      <c r="E210" s="661" t="s">
        <v>6889</v>
      </c>
      <c r="F210" s="664">
        <v>1</v>
      </c>
      <c r="G210" s="664">
        <v>194</v>
      </c>
      <c r="H210" s="661">
        <v>1</v>
      </c>
      <c r="I210" s="661">
        <v>194</v>
      </c>
      <c r="J210" s="664"/>
      <c r="K210" s="664"/>
      <c r="L210" s="661"/>
      <c r="M210" s="661"/>
      <c r="N210" s="664"/>
      <c r="O210" s="664"/>
      <c r="P210" s="677"/>
      <c r="Q210" s="665"/>
    </row>
    <row r="211" spans="1:17" ht="14.4" customHeight="1" x14ac:dyDescent="0.3">
      <c r="A211" s="660" t="s">
        <v>6896</v>
      </c>
      <c r="B211" s="661" t="s">
        <v>6905</v>
      </c>
      <c r="C211" s="661" t="s">
        <v>2647</v>
      </c>
      <c r="D211" s="661" t="s">
        <v>6921</v>
      </c>
      <c r="E211" s="661" t="s">
        <v>6889</v>
      </c>
      <c r="F211" s="664">
        <v>1</v>
      </c>
      <c r="G211" s="664">
        <v>194</v>
      </c>
      <c r="H211" s="661">
        <v>1</v>
      </c>
      <c r="I211" s="661">
        <v>194</v>
      </c>
      <c r="J211" s="664"/>
      <c r="K211" s="664"/>
      <c r="L211" s="661"/>
      <c r="M211" s="661"/>
      <c r="N211" s="664"/>
      <c r="O211" s="664"/>
      <c r="P211" s="677"/>
      <c r="Q211" s="665"/>
    </row>
    <row r="212" spans="1:17" ht="14.4" customHeight="1" x14ac:dyDescent="0.3">
      <c r="A212" s="660" t="s">
        <v>6896</v>
      </c>
      <c r="B212" s="661" t="s">
        <v>6905</v>
      </c>
      <c r="C212" s="661" t="s">
        <v>2647</v>
      </c>
      <c r="D212" s="661" t="s">
        <v>6923</v>
      </c>
      <c r="E212" s="661" t="s">
        <v>6889</v>
      </c>
      <c r="F212" s="664">
        <v>3</v>
      </c>
      <c r="G212" s="664">
        <v>870</v>
      </c>
      <c r="H212" s="661">
        <v>1</v>
      </c>
      <c r="I212" s="661">
        <v>290</v>
      </c>
      <c r="J212" s="664"/>
      <c r="K212" s="664"/>
      <c r="L212" s="661"/>
      <c r="M212" s="661"/>
      <c r="N212" s="664"/>
      <c r="O212" s="664"/>
      <c r="P212" s="677"/>
      <c r="Q212" s="665"/>
    </row>
    <row r="213" spans="1:17" ht="14.4" customHeight="1" x14ac:dyDescent="0.3">
      <c r="A213" s="660" t="s">
        <v>6896</v>
      </c>
      <c r="B213" s="661" t="s">
        <v>6905</v>
      </c>
      <c r="C213" s="661" t="s">
        <v>2648</v>
      </c>
      <c r="D213" s="661" t="s">
        <v>6918</v>
      </c>
      <c r="E213" s="661" t="s">
        <v>6889</v>
      </c>
      <c r="F213" s="664">
        <v>1</v>
      </c>
      <c r="G213" s="664">
        <v>187</v>
      </c>
      <c r="H213" s="661">
        <v>1</v>
      </c>
      <c r="I213" s="661">
        <v>187</v>
      </c>
      <c r="J213" s="664"/>
      <c r="K213" s="664"/>
      <c r="L213" s="661"/>
      <c r="M213" s="661"/>
      <c r="N213" s="664"/>
      <c r="O213" s="664"/>
      <c r="P213" s="677"/>
      <c r="Q213" s="665"/>
    </row>
    <row r="214" spans="1:17" ht="14.4" customHeight="1" x14ac:dyDescent="0.3">
      <c r="A214" s="660" t="s">
        <v>6896</v>
      </c>
      <c r="B214" s="661" t="s">
        <v>6905</v>
      </c>
      <c r="C214" s="661" t="s">
        <v>2648</v>
      </c>
      <c r="D214" s="661" t="s">
        <v>6919</v>
      </c>
      <c r="E214" s="661" t="s">
        <v>6889</v>
      </c>
      <c r="F214" s="664">
        <v>1</v>
      </c>
      <c r="G214" s="664">
        <v>149</v>
      </c>
      <c r="H214" s="661">
        <v>1</v>
      </c>
      <c r="I214" s="661">
        <v>149</v>
      </c>
      <c r="J214" s="664"/>
      <c r="K214" s="664"/>
      <c r="L214" s="661"/>
      <c r="M214" s="661"/>
      <c r="N214" s="664"/>
      <c r="O214" s="664"/>
      <c r="P214" s="677"/>
      <c r="Q214" s="665"/>
    </row>
    <row r="215" spans="1:17" ht="14.4" customHeight="1" x14ac:dyDescent="0.3">
      <c r="A215" s="660" t="s">
        <v>6896</v>
      </c>
      <c r="B215" s="661" t="s">
        <v>6932</v>
      </c>
      <c r="C215" s="661" t="s">
        <v>6893</v>
      </c>
      <c r="D215" s="661" t="s">
        <v>6933</v>
      </c>
      <c r="E215" s="661" t="s">
        <v>6934</v>
      </c>
      <c r="F215" s="664">
        <v>545</v>
      </c>
      <c r="G215" s="664">
        <v>117175</v>
      </c>
      <c r="H215" s="661">
        <v>1</v>
      </c>
      <c r="I215" s="661">
        <v>215</v>
      </c>
      <c r="J215" s="664">
        <v>487</v>
      </c>
      <c r="K215" s="664">
        <v>94478</v>
      </c>
      <c r="L215" s="661">
        <v>0.80629827181566038</v>
      </c>
      <c r="M215" s="661">
        <v>194</v>
      </c>
      <c r="N215" s="664">
        <v>322</v>
      </c>
      <c r="O215" s="664">
        <v>62988</v>
      </c>
      <c r="P215" s="677">
        <v>0.53755493919351394</v>
      </c>
      <c r="Q215" s="665">
        <v>195.61490683229815</v>
      </c>
    </row>
    <row r="216" spans="1:17" ht="14.4" customHeight="1" x14ac:dyDescent="0.3">
      <c r="A216" s="660" t="s">
        <v>6896</v>
      </c>
      <c r="B216" s="661" t="s">
        <v>6932</v>
      </c>
      <c r="C216" s="661" t="s">
        <v>6893</v>
      </c>
      <c r="D216" s="661" t="s">
        <v>6935</v>
      </c>
      <c r="E216" s="661" t="s">
        <v>6936</v>
      </c>
      <c r="F216" s="664">
        <v>83</v>
      </c>
      <c r="G216" s="664">
        <v>10873</v>
      </c>
      <c r="H216" s="661">
        <v>1</v>
      </c>
      <c r="I216" s="661">
        <v>131</v>
      </c>
      <c r="J216" s="664">
        <v>105</v>
      </c>
      <c r="K216" s="664">
        <v>10815</v>
      </c>
      <c r="L216" s="661">
        <v>0.99466568564333668</v>
      </c>
      <c r="M216" s="661">
        <v>103</v>
      </c>
      <c r="N216" s="664">
        <v>39</v>
      </c>
      <c r="O216" s="664">
        <v>4017</v>
      </c>
      <c r="P216" s="677">
        <v>0.36944725466752504</v>
      </c>
      <c r="Q216" s="665">
        <v>103</v>
      </c>
    </row>
    <row r="217" spans="1:17" ht="14.4" customHeight="1" x14ac:dyDescent="0.3">
      <c r="A217" s="660" t="s">
        <v>6896</v>
      </c>
      <c r="B217" s="661" t="s">
        <v>6932</v>
      </c>
      <c r="C217" s="661" t="s">
        <v>6893</v>
      </c>
      <c r="D217" s="661" t="s">
        <v>6937</v>
      </c>
      <c r="E217" s="661" t="s">
        <v>6938</v>
      </c>
      <c r="F217" s="664">
        <v>223</v>
      </c>
      <c r="G217" s="664">
        <v>7582</v>
      </c>
      <c r="H217" s="661">
        <v>1</v>
      </c>
      <c r="I217" s="661">
        <v>34</v>
      </c>
      <c r="J217" s="664">
        <v>282</v>
      </c>
      <c r="K217" s="664">
        <v>9588</v>
      </c>
      <c r="L217" s="661">
        <v>1.2645739910313902</v>
      </c>
      <c r="M217" s="661">
        <v>34</v>
      </c>
      <c r="N217" s="664">
        <v>100</v>
      </c>
      <c r="O217" s="664">
        <v>3413</v>
      </c>
      <c r="P217" s="677">
        <v>0.45014508045370616</v>
      </c>
      <c r="Q217" s="665">
        <v>34.130000000000003</v>
      </c>
    </row>
    <row r="218" spans="1:17" ht="14.4" customHeight="1" x14ac:dyDescent="0.3">
      <c r="A218" s="660" t="s">
        <v>6896</v>
      </c>
      <c r="B218" s="661" t="s">
        <v>6932</v>
      </c>
      <c r="C218" s="661" t="s">
        <v>6893</v>
      </c>
      <c r="D218" s="661" t="s">
        <v>6939</v>
      </c>
      <c r="E218" s="661" t="s">
        <v>6940</v>
      </c>
      <c r="F218" s="664">
        <v>2</v>
      </c>
      <c r="G218" s="664">
        <v>10</v>
      </c>
      <c r="H218" s="661">
        <v>1</v>
      </c>
      <c r="I218" s="661">
        <v>5</v>
      </c>
      <c r="J218" s="664">
        <v>2</v>
      </c>
      <c r="K218" s="664">
        <v>10</v>
      </c>
      <c r="L218" s="661">
        <v>1</v>
      </c>
      <c r="M218" s="661">
        <v>5</v>
      </c>
      <c r="N218" s="664"/>
      <c r="O218" s="664"/>
      <c r="P218" s="677"/>
      <c r="Q218" s="665"/>
    </row>
    <row r="219" spans="1:17" ht="14.4" customHeight="1" x14ac:dyDescent="0.3">
      <c r="A219" s="660" t="s">
        <v>6896</v>
      </c>
      <c r="B219" s="661" t="s">
        <v>6932</v>
      </c>
      <c r="C219" s="661" t="s">
        <v>6893</v>
      </c>
      <c r="D219" s="661" t="s">
        <v>6941</v>
      </c>
      <c r="E219" s="661" t="s">
        <v>6942</v>
      </c>
      <c r="F219" s="664">
        <v>4</v>
      </c>
      <c r="G219" s="664">
        <v>20</v>
      </c>
      <c r="H219" s="661">
        <v>1</v>
      </c>
      <c r="I219" s="661">
        <v>5</v>
      </c>
      <c r="J219" s="664">
        <v>2</v>
      </c>
      <c r="K219" s="664">
        <v>10</v>
      </c>
      <c r="L219" s="661">
        <v>0.5</v>
      </c>
      <c r="M219" s="661">
        <v>5</v>
      </c>
      <c r="N219" s="664">
        <v>2</v>
      </c>
      <c r="O219" s="664">
        <v>10</v>
      </c>
      <c r="P219" s="677">
        <v>0.5</v>
      </c>
      <c r="Q219" s="665">
        <v>5</v>
      </c>
    </row>
    <row r="220" spans="1:17" ht="14.4" customHeight="1" x14ac:dyDescent="0.3">
      <c r="A220" s="660" t="s">
        <v>6896</v>
      </c>
      <c r="B220" s="661" t="s">
        <v>6932</v>
      </c>
      <c r="C220" s="661" t="s">
        <v>6893</v>
      </c>
      <c r="D220" s="661" t="s">
        <v>6943</v>
      </c>
      <c r="E220" s="661" t="s">
        <v>6944</v>
      </c>
      <c r="F220" s="664">
        <v>3</v>
      </c>
      <c r="G220" s="664">
        <v>369</v>
      </c>
      <c r="H220" s="661">
        <v>1</v>
      </c>
      <c r="I220" s="661">
        <v>123</v>
      </c>
      <c r="J220" s="664">
        <v>10</v>
      </c>
      <c r="K220" s="664">
        <v>1240</v>
      </c>
      <c r="L220" s="661">
        <v>3.3604336043360434</v>
      </c>
      <c r="M220" s="661">
        <v>124</v>
      </c>
      <c r="N220" s="664"/>
      <c r="O220" s="664"/>
      <c r="P220" s="677"/>
      <c r="Q220" s="665"/>
    </row>
    <row r="221" spans="1:17" ht="14.4" customHeight="1" x14ac:dyDescent="0.3">
      <c r="A221" s="660" t="s">
        <v>6896</v>
      </c>
      <c r="B221" s="661" t="s">
        <v>6932</v>
      </c>
      <c r="C221" s="661" t="s">
        <v>6893</v>
      </c>
      <c r="D221" s="661" t="s">
        <v>6945</v>
      </c>
      <c r="E221" s="661" t="s">
        <v>6946</v>
      </c>
      <c r="F221" s="664">
        <v>10</v>
      </c>
      <c r="G221" s="664">
        <v>1480</v>
      </c>
      <c r="H221" s="661">
        <v>1</v>
      </c>
      <c r="I221" s="661">
        <v>148</v>
      </c>
      <c r="J221" s="664">
        <v>11</v>
      </c>
      <c r="K221" s="664">
        <v>1639</v>
      </c>
      <c r="L221" s="661">
        <v>1.1074324324324325</v>
      </c>
      <c r="M221" s="661">
        <v>149</v>
      </c>
      <c r="N221" s="664">
        <v>7</v>
      </c>
      <c r="O221" s="664">
        <v>1043</v>
      </c>
      <c r="P221" s="677">
        <v>0.70472972972972969</v>
      </c>
      <c r="Q221" s="665">
        <v>149</v>
      </c>
    </row>
    <row r="222" spans="1:17" ht="14.4" customHeight="1" x14ac:dyDescent="0.3">
      <c r="A222" s="660" t="s">
        <v>6896</v>
      </c>
      <c r="B222" s="661" t="s">
        <v>6932</v>
      </c>
      <c r="C222" s="661" t="s">
        <v>6893</v>
      </c>
      <c r="D222" s="661" t="s">
        <v>6947</v>
      </c>
      <c r="E222" s="661" t="s">
        <v>6948</v>
      </c>
      <c r="F222" s="664">
        <v>1</v>
      </c>
      <c r="G222" s="664">
        <v>93</v>
      </c>
      <c r="H222" s="661">
        <v>1</v>
      </c>
      <c r="I222" s="661">
        <v>93</v>
      </c>
      <c r="J222" s="664">
        <v>1</v>
      </c>
      <c r="K222" s="664">
        <v>93</v>
      </c>
      <c r="L222" s="661">
        <v>1</v>
      </c>
      <c r="M222" s="661">
        <v>93</v>
      </c>
      <c r="N222" s="664">
        <v>1</v>
      </c>
      <c r="O222" s="664">
        <v>93</v>
      </c>
      <c r="P222" s="677">
        <v>1</v>
      </c>
      <c r="Q222" s="665">
        <v>93</v>
      </c>
    </row>
    <row r="223" spans="1:17" ht="14.4" customHeight="1" x14ac:dyDescent="0.3">
      <c r="A223" s="660" t="s">
        <v>6896</v>
      </c>
      <c r="B223" s="661" t="s">
        <v>6932</v>
      </c>
      <c r="C223" s="661" t="s">
        <v>6893</v>
      </c>
      <c r="D223" s="661" t="s">
        <v>6949</v>
      </c>
      <c r="E223" s="661" t="s">
        <v>6950</v>
      </c>
      <c r="F223" s="664">
        <v>1</v>
      </c>
      <c r="G223" s="664">
        <v>91</v>
      </c>
      <c r="H223" s="661">
        <v>1</v>
      </c>
      <c r="I223" s="661">
        <v>91</v>
      </c>
      <c r="J223" s="664"/>
      <c r="K223" s="664"/>
      <c r="L223" s="661"/>
      <c r="M223" s="661"/>
      <c r="N223" s="664">
        <v>1</v>
      </c>
      <c r="O223" s="664">
        <v>91</v>
      </c>
      <c r="P223" s="677">
        <v>1</v>
      </c>
      <c r="Q223" s="665">
        <v>91</v>
      </c>
    </row>
    <row r="224" spans="1:17" ht="14.4" customHeight="1" x14ac:dyDescent="0.3">
      <c r="A224" s="660" t="s">
        <v>6896</v>
      </c>
      <c r="B224" s="661" t="s">
        <v>6932</v>
      </c>
      <c r="C224" s="661" t="s">
        <v>6893</v>
      </c>
      <c r="D224" s="661" t="s">
        <v>6951</v>
      </c>
      <c r="E224" s="661" t="s">
        <v>6952</v>
      </c>
      <c r="F224" s="664">
        <v>1</v>
      </c>
      <c r="G224" s="664">
        <v>1204</v>
      </c>
      <c r="H224" s="661">
        <v>1</v>
      </c>
      <c r="I224" s="661">
        <v>1204</v>
      </c>
      <c r="J224" s="664"/>
      <c r="K224" s="664"/>
      <c r="L224" s="661"/>
      <c r="M224" s="661"/>
      <c r="N224" s="664"/>
      <c r="O224" s="664"/>
      <c r="P224" s="677"/>
      <c r="Q224" s="665"/>
    </row>
    <row r="225" spans="1:17" ht="14.4" customHeight="1" x14ac:dyDescent="0.3">
      <c r="A225" s="660" t="s">
        <v>6896</v>
      </c>
      <c r="B225" s="661" t="s">
        <v>6932</v>
      </c>
      <c r="C225" s="661" t="s">
        <v>6893</v>
      </c>
      <c r="D225" s="661" t="s">
        <v>6953</v>
      </c>
      <c r="E225" s="661" t="s">
        <v>6954</v>
      </c>
      <c r="F225" s="664">
        <v>5</v>
      </c>
      <c r="G225" s="664">
        <v>8100</v>
      </c>
      <c r="H225" s="661">
        <v>1</v>
      </c>
      <c r="I225" s="661">
        <v>1620</v>
      </c>
      <c r="J225" s="664">
        <v>3</v>
      </c>
      <c r="K225" s="664">
        <v>4875</v>
      </c>
      <c r="L225" s="661">
        <v>0.60185185185185186</v>
      </c>
      <c r="M225" s="661">
        <v>1625</v>
      </c>
      <c r="N225" s="664">
        <v>1</v>
      </c>
      <c r="O225" s="664">
        <v>1634</v>
      </c>
      <c r="P225" s="677">
        <v>0.2017283950617284</v>
      </c>
      <c r="Q225" s="665">
        <v>1634</v>
      </c>
    </row>
    <row r="226" spans="1:17" ht="14.4" customHeight="1" x14ac:dyDescent="0.3">
      <c r="A226" s="660" t="s">
        <v>6896</v>
      </c>
      <c r="B226" s="661" t="s">
        <v>6932</v>
      </c>
      <c r="C226" s="661" t="s">
        <v>6893</v>
      </c>
      <c r="D226" s="661" t="s">
        <v>6955</v>
      </c>
      <c r="E226" s="661" t="s">
        <v>6956</v>
      </c>
      <c r="F226" s="664">
        <v>3</v>
      </c>
      <c r="G226" s="664">
        <v>3948</v>
      </c>
      <c r="H226" s="661">
        <v>1</v>
      </c>
      <c r="I226" s="661">
        <v>1316</v>
      </c>
      <c r="J226" s="664">
        <v>2</v>
      </c>
      <c r="K226" s="664">
        <v>2646</v>
      </c>
      <c r="L226" s="661">
        <v>0.67021276595744683</v>
      </c>
      <c r="M226" s="661">
        <v>1323</v>
      </c>
      <c r="N226" s="664"/>
      <c r="O226" s="664"/>
      <c r="P226" s="677"/>
      <c r="Q226" s="665"/>
    </row>
    <row r="227" spans="1:17" ht="14.4" customHeight="1" x14ac:dyDescent="0.3">
      <c r="A227" s="660" t="s">
        <v>6896</v>
      </c>
      <c r="B227" s="661" t="s">
        <v>6932</v>
      </c>
      <c r="C227" s="661" t="s">
        <v>6893</v>
      </c>
      <c r="D227" s="661" t="s">
        <v>6957</v>
      </c>
      <c r="E227" s="661" t="s">
        <v>6958</v>
      </c>
      <c r="F227" s="664">
        <v>508</v>
      </c>
      <c r="G227" s="664">
        <v>111760</v>
      </c>
      <c r="H227" s="661">
        <v>1</v>
      </c>
      <c r="I227" s="661">
        <v>220</v>
      </c>
      <c r="J227" s="664">
        <v>842</v>
      </c>
      <c r="K227" s="664">
        <v>195344</v>
      </c>
      <c r="L227" s="661">
        <v>1.7478883321403007</v>
      </c>
      <c r="M227" s="661">
        <v>232</v>
      </c>
      <c r="N227" s="664">
        <v>298</v>
      </c>
      <c r="O227" s="664">
        <v>69156</v>
      </c>
      <c r="P227" s="677">
        <v>0.61879026485325694</v>
      </c>
      <c r="Q227" s="665">
        <v>232.06711409395973</v>
      </c>
    </row>
    <row r="228" spans="1:17" ht="14.4" customHeight="1" x14ac:dyDescent="0.3">
      <c r="A228" s="660" t="s">
        <v>6896</v>
      </c>
      <c r="B228" s="661" t="s">
        <v>6932</v>
      </c>
      <c r="C228" s="661" t="s">
        <v>6893</v>
      </c>
      <c r="D228" s="661" t="s">
        <v>6959</v>
      </c>
      <c r="E228" s="661" t="s">
        <v>6960</v>
      </c>
      <c r="F228" s="664">
        <v>1222</v>
      </c>
      <c r="G228" s="664">
        <v>142974</v>
      </c>
      <c r="H228" s="661">
        <v>1</v>
      </c>
      <c r="I228" s="661">
        <v>117</v>
      </c>
      <c r="J228" s="664">
        <v>1560</v>
      </c>
      <c r="K228" s="664">
        <v>180960</v>
      </c>
      <c r="L228" s="661">
        <v>1.2656846699399891</v>
      </c>
      <c r="M228" s="661">
        <v>116</v>
      </c>
      <c r="N228" s="664">
        <v>648</v>
      </c>
      <c r="O228" s="664">
        <v>75694</v>
      </c>
      <c r="P228" s="677">
        <v>0.52942493040692717</v>
      </c>
      <c r="Q228" s="665">
        <v>116.81172839506173</v>
      </c>
    </row>
    <row r="229" spans="1:17" ht="14.4" customHeight="1" x14ac:dyDescent="0.3">
      <c r="A229" s="660" t="s">
        <v>6896</v>
      </c>
      <c r="B229" s="661" t="s">
        <v>6932</v>
      </c>
      <c r="C229" s="661" t="s">
        <v>6893</v>
      </c>
      <c r="D229" s="661" t="s">
        <v>6961</v>
      </c>
      <c r="E229" s="661" t="s">
        <v>6962</v>
      </c>
      <c r="F229" s="664">
        <v>1</v>
      </c>
      <c r="G229" s="664">
        <v>634</v>
      </c>
      <c r="H229" s="661">
        <v>1</v>
      </c>
      <c r="I229" s="661">
        <v>634</v>
      </c>
      <c r="J229" s="664">
        <v>2</v>
      </c>
      <c r="K229" s="664">
        <v>1276</v>
      </c>
      <c r="L229" s="661">
        <v>2.0126182965299684</v>
      </c>
      <c r="M229" s="661">
        <v>638</v>
      </c>
      <c r="N229" s="664">
        <v>1</v>
      </c>
      <c r="O229" s="664">
        <v>646</v>
      </c>
      <c r="P229" s="677">
        <v>1.0189274447949528</v>
      </c>
      <c r="Q229" s="665">
        <v>646</v>
      </c>
    </row>
    <row r="230" spans="1:17" ht="14.4" customHeight="1" x14ac:dyDescent="0.3">
      <c r="A230" s="660" t="s">
        <v>6896</v>
      </c>
      <c r="B230" s="661" t="s">
        <v>6932</v>
      </c>
      <c r="C230" s="661" t="s">
        <v>6893</v>
      </c>
      <c r="D230" s="661" t="s">
        <v>6963</v>
      </c>
      <c r="E230" s="661" t="s">
        <v>6964</v>
      </c>
      <c r="F230" s="664">
        <v>1</v>
      </c>
      <c r="G230" s="664">
        <v>181</v>
      </c>
      <c r="H230" s="661">
        <v>1</v>
      </c>
      <c r="I230" s="661">
        <v>181</v>
      </c>
      <c r="J230" s="664">
        <v>2</v>
      </c>
      <c r="K230" s="664">
        <v>366</v>
      </c>
      <c r="L230" s="661">
        <v>2.0220994475138121</v>
      </c>
      <c r="M230" s="661">
        <v>183</v>
      </c>
      <c r="N230" s="664"/>
      <c r="O230" s="664"/>
      <c r="P230" s="677"/>
      <c r="Q230" s="665"/>
    </row>
    <row r="231" spans="1:17" ht="14.4" customHeight="1" x14ac:dyDescent="0.3">
      <c r="A231" s="660" t="s">
        <v>6896</v>
      </c>
      <c r="B231" s="661" t="s">
        <v>6932</v>
      </c>
      <c r="C231" s="661" t="s">
        <v>6893</v>
      </c>
      <c r="D231" s="661" t="s">
        <v>6965</v>
      </c>
      <c r="E231" s="661" t="s">
        <v>6966</v>
      </c>
      <c r="F231" s="664">
        <v>1</v>
      </c>
      <c r="G231" s="664">
        <v>1264</v>
      </c>
      <c r="H231" s="661">
        <v>1</v>
      </c>
      <c r="I231" s="661">
        <v>1264</v>
      </c>
      <c r="J231" s="664">
        <v>3</v>
      </c>
      <c r="K231" s="664">
        <v>3810</v>
      </c>
      <c r="L231" s="661">
        <v>3.0142405063291138</v>
      </c>
      <c r="M231" s="661">
        <v>1270</v>
      </c>
      <c r="N231" s="664"/>
      <c r="O231" s="664"/>
      <c r="P231" s="677"/>
      <c r="Q231" s="665"/>
    </row>
    <row r="232" spans="1:17" ht="14.4" customHeight="1" x14ac:dyDescent="0.3">
      <c r="A232" s="660" t="s">
        <v>6896</v>
      </c>
      <c r="B232" s="661" t="s">
        <v>6932</v>
      </c>
      <c r="C232" s="661" t="s">
        <v>6893</v>
      </c>
      <c r="D232" s="661" t="s">
        <v>6967</v>
      </c>
      <c r="E232" s="661" t="s">
        <v>6968</v>
      </c>
      <c r="F232" s="664">
        <v>4</v>
      </c>
      <c r="G232" s="664">
        <v>3928</v>
      </c>
      <c r="H232" s="661">
        <v>1</v>
      </c>
      <c r="I232" s="661">
        <v>982</v>
      </c>
      <c r="J232" s="664">
        <v>7</v>
      </c>
      <c r="K232" s="664">
        <v>6916</v>
      </c>
      <c r="L232" s="661">
        <v>1.7606924643584521</v>
      </c>
      <c r="M232" s="661">
        <v>988</v>
      </c>
      <c r="N232" s="664">
        <v>7</v>
      </c>
      <c r="O232" s="664">
        <v>6986</v>
      </c>
      <c r="P232" s="677">
        <v>1.7785132382892057</v>
      </c>
      <c r="Q232" s="665">
        <v>998</v>
      </c>
    </row>
    <row r="233" spans="1:17" ht="14.4" customHeight="1" x14ac:dyDescent="0.3">
      <c r="A233" s="660" t="s">
        <v>6896</v>
      </c>
      <c r="B233" s="661" t="s">
        <v>6932</v>
      </c>
      <c r="C233" s="661" t="s">
        <v>6893</v>
      </c>
      <c r="D233" s="661" t="s">
        <v>6969</v>
      </c>
      <c r="E233" s="661" t="s">
        <v>6970</v>
      </c>
      <c r="F233" s="664"/>
      <c r="G233" s="664"/>
      <c r="H233" s="661"/>
      <c r="I233" s="661"/>
      <c r="J233" s="664">
        <v>1</v>
      </c>
      <c r="K233" s="664">
        <v>442</v>
      </c>
      <c r="L233" s="661"/>
      <c r="M233" s="661">
        <v>442</v>
      </c>
      <c r="N233" s="664">
        <v>1</v>
      </c>
      <c r="O233" s="664">
        <v>447</v>
      </c>
      <c r="P233" s="677"/>
      <c r="Q233" s="665">
        <v>447</v>
      </c>
    </row>
    <row r="234" spans="1:17" ht="14.4" customHeight="1" x14ac:dyDescent="0.3">
      <c r="A234" s="660" t="s">
        <v>6896</v>
      </c>
      <c r="B234" s="661" t="s">
        <v>6932</v>
      </c>
      <c r="C234" s="661" t="s">
        <v>6893</v>
      </c>
      <c r="D234" s="661" t="s">
        <v>6971</v>
      </c>
      <c r="E234" s="661" t="s">
        <v>6972</v>
      </c>
      <c r="F234" s="664">
        <v>1</v>
      </c>
      <c r="G234" s="664">
        <v>91</v>
      </c>
      <c r="H234" s="661">
        <v>1</v>
      </c>
      <c r="I234" s="661">
        <v>91</v>
      </c>
      <c r="J234" s="664"/>
      <c r="K234" s="664"/>
      <c r="L234" s="661"/>
      <c r="M234" s="661"/>
      <c r="N234" s="664"/>
      <c r="O234" s="664"/>
      <c r="P234" s="677"/>
      <c r="Q234" s="665"/>
    </row>
    <row r="235" spans="1:17" ht="14.4" customHeight="1" x14ac:dyDescent="0.3">
      <c r="A235" s="660" t="s">
        <v>6896</v>
      </c>
      <c r="B235" s="661" t="s">
        <v>6932</v>
      </c>
      <c r="C235" s="661" t="s">
        <v>6893</v>
      </c>
      <c r="D235" s="661" t="s">
        <v>6973</v>
      </c>
      <c r="E235" s="661" t="s">
        <v>6974</v>
      </c>
      <c r="F235" s="664">
        <v>259</v>
      </c>
      <c r="G235" s="664">
        <v>39886</v>
      </c>
      <c r="H235" s="661">
        <v>1</v>
      </c>
      <c r="I235" s="661">
        <v>154</v>
      </c>
      <c r="J235" s="664">
        <v>491</v>
      </c>
      <c r="K235" s="664">
        <v>76105</v>
      </c>
      <c r="L235" s="661">
        <v>1.9080629794915509</v>
      </c>
      <c r="M235" s="661">
        <v>155</v>
      </c>
      <c r="N235" s="664">
        <v>164</v>
      </c>
      <c r="O235" s="664">
        <v>25422</v>
      </c>
      <c r="P235" s="677">
        <v>0.63736649450935168</v>
      </c>
      <c r="Q235" s="665">
        <v>155.01219512195121</v>
      </c>
    </row>
    <row r="236" spans="1:17" ht="14.4" customHeight="1" x14ac:dyDescent="0.3">
      <c r="A236" s="660" t="s">
        <v>6896</v>
      </c>
      <c r="B236" s="661" t="s">
        <v>6932</v>
      </c>
      <c r="C236" s="661" t="s">
        <v>6893</v>
      </c>
      <c r="D236" s="661" t="s">
        <v>6975</v>
      </c>
      <c r="E236" s="661" t="s">
        <v>6976</v>
      </c>
      <c r="F236" s="664">
        <v>1</v>
      </c>
      <c r="G236" s="664">
        <v>0</v>
      </c>
      <c r="H236" s="661"/>
      <c r="I236" s="661">
        <v>0</v>
      </c>
      <c r="J236" s="664"/>
      <c r="K236" s="664"/>
      <c r="L236" s="661"/>
      <c r="M236" s="661"/>
      <c r="N236" s="664">
        <v>1</v>
      </c>
      <c r="O236" s="664">
        <v>0</v>
      </c>
      <c r="P236" s="677"/>
      <c r="Q236" s="665">
        <v>0</v>
      </c>
    </row>
    <row r="237" spans="1:17" ht="14.4" customHeight="1" x14ac:dyDescent="0.3">
      <c r="A237" s="660" t="s">
        <v>6896</v>
      </c>
      <c r="B237" s="661" t="s">
        <v>6932</v>
      </c>
      <c r="C237" s="661" t="s">
        <v>6893</v>
      </c>
      <c r="D237" s="661" t="s">
        <v>6977</v>
      </c>
      <c r="E237" s="661" t="s">
        <v>6978</v>
      </c>
      <c r="F237" s="664">
        <v>1164</v>
      </c>
      <c r="G237" s="664">
        <v>0</v>
      </c>
      <c r="H237" s="661"/>
      <c r="I237" s="661">
        <v>0</v>
      </c>
      <c r="J237" s="664">
        <v>1913</v>
      </c>
      <c r="K237" s="664">
        <v>0</v>
      </c>
      <c r="L237" s="661"/>
      <c r="M237" s="661">
        <v>0</v>
      </c>
      <c r="N237" s="664">
        <v>641</v>
      </c>
      <c r="O237" s="664">
        <v>0</v>
      </c>
      <c r="P237" s="677"/>
      <c r="Q237" s="665">
        <v>0</v>
      </c>
    </row>
    <row r="238" spans="1:17" ht="14.4" customHeight="1" x14ac:dyDescent="0.3">
      <c r="A238" s="660" t="s">
        <v>6896</v>
      </c>
      <c r="B238" s="661" t="s">
        <v>6932</v>
      </c>
      <c r="C238" s="661" t="s">
        <v>6893</v>
      </c>
      <c r="D238" s="661" t="s">
        <v>6979</v>
      </c>
      <c r="E238" s="661" t="s">
        <v>6980</v>
      </c>
      <c r="F238" s="664">
        <v>1</v>
      </c>
      <c r="G238" s="664">
        <v>1080</v>
      </c>
      <c r="H238" s="661">
        <v>1</v>
      </c>
      <c r="I238" s="661">
        <v>1080</v>
      </c>
      <c r="J238" s="664">
        <v>2</v>
      </c>
      <c r="K238" s="664">
        <v>2172</v>
      </c>
      <c r="L238" s="661">
        <v>2.0111111111111111</v>
      </c>
      <c r="M238" s="661">
        <v>1086</v>
      </c>
      <c r="N238" s="664"/>
      <c r="O238" s="664"/>
      <c r="P238" s="677"/>
      <c r="Q238" s="665"/>
    </row>
    <row r="239" spans="1:17" ht="14.4" customHeight="1" x14ac:dyDescent="0.3">
      <c r="A239" s="660" t="s">
        <v>6896</v>
      </c>
      <c r="B239" s="661" t="s">
        <v>6932</v>
      </c>
      <c r="C239" s="661" t="s">
        <v>6893</v>
      </c>
      <c r="D239" s="661" t="s">
        <v>6981</v>
      </c>
      <c r="E239" s="661" t="s">
        <v>6982</v>
      </c>
      <c r="F239" s="664"/>
      <c r="G239" s="664"/>
      <c r="H239" s="661"/>
      <c r="I239" s="661"/>
      <c r="J239" s="664">
        <v>1695</v>
      </c>
      <c r="K239" s="664">
        <v>58512</v>
      </c>
      <c r="L239" s="661"/>
      <c r="M239" s="661">
        <v>34.520353982300882</v>
      </c>
      <c r="N239" s="664">
        <v>665</v>
      </c>
      <c r="O239" s="664">
        <v>71388</v>
      </c>
      <c r="P239" s="677"/>
      <c r="Q239" s="665">
        <v>107.35037593984963</v>
      </c>
    </row>
    <row r="240" spans="1:17" ht="14.4" customHeight="1" x14ac:dyDescent="0.3">
      <c r="A240" s="660" t="s">
        <v>6896</v>
      </c>
      <c r="B240" s="661" t="s">
        <v>6932</v>
      </c>
      <c r="C240" s="661" t="s">
        <v>6893</v>
      </c>
      <c r="D240" s="661" t="s">
        <v>6983</v>
      </c>
      <c r="E240" s="661" t="s">
        <v>6984</v>
      </c>
      <c r="F240" s="664"/>
      <c r="G240" s="664"/>
      <c r="H240" s="661"/>
      <c r="I240" s="661"/>
      <c r="J240" s="664"/>
      <c r="K240" s="664"/>
      <c r="L240" s="661"/>
      <c r="M240" s="661"/>
      <c r="N240" s="664">
        <v>2</v>
      </c>
      <c r="O240" s="664">
        <v>72</v>
      </c>
      <c r="P240" s="677"/>
      <c r="Q240" s="665">
        <v>36</v>
      </c>
    </row>
    <row r="241" spans="1:17" ht="14.4" customHeight="1" x14ac:dyDescent="0.3">
      <c r="A241" s="660" t="s">
        <v>6896</v>
      </c>
      <c r="B241" s="661" t="s">
        <v>6932</v>
      </c>
      <c r="C241" s="661" t="s">
        <v>6893</v>
      </c>
      <c r="D241" s="661" t="s">
        <v>6985</v>
      </c>
      <c r="E241" s="661" t="s">
        <v>6986</v>
      </c>
      <c r="F241" s="664">
        <v>445</v>
      </c>
      <c r="G241" s="664">
        <v>33375</v>
      </c>
      <c r="H241" s="661">
        <v>1</v>
      </c>
      <c r="I241" s="661">
        <v>75</v>
      </c>
      <c r="J241" s="664">
        <v>628</v>
      </c>
      <c r="K241" s="664">
        <v>50868</v>
      </c>
      <c r="L241" s="661">
        <v>1.5241348314606742</v>
      </c>
      <c r="M241" s="661">
        <v>81</v>
      </c>
      <c r="N241" s="664">
        <v>202</v>
      </c>
      <c r="O241" s="664">
        <v>16381</v>
      </c>
      <c r="P241" s="677">
        <v>0.49081647940074907</v>
      </c>
      <c r="Q241" s="665">
        <v>81.094059405940598</v>
      </c>
    </row>
    <row r="242" spans="1:17" ht="14.4" customHeight="1" x14ac:dyDescent="0.3">
      <c r="A242" s="660" t="s">
        <v>6896</v>
      </c>
      <c r="B242" s="661" t="s">
        <v>6932</v>
      </c>
      <c r="C242" s="661" t="s">
        <v>6893</v>
      </c>
      <c r="D242" s="661" t="s">
        <v>6987</v>
      </c>
      <c r="E242" s="661" t="s">
        <v>6988</v>
      </c>
      <c r="F242" s="664">
        <v>3</v>
      </c>
      <c r="G242" s="664">
        <v>501</v>
      </c>
      <c r="H242" s="661">
        <v>1</v>
      </c>
      <c r="I242" s="661">
        <v>167</v>
      </c>
      <c r="J242" s="664">
        <v>1</v>
      </c>
      <c r="K242" s="664">
        <v>146</v>
      </c>
      <c r="L242" s="661">
        <v>0.29141716566866266</v>
      </c>
      <c r="M242" s="661">
        <v>146</v>
      </c>
      <c r="N242" s="664">
        <v>2</v>
      </c>
      <c r="O242" s="664">
        <v>292</v>
      </c>
      <c r="P242" s="677">
        <v>0.58283433133732532</v>
      </c>
      <c r="Q242" s="665">
        <v>146</v>
      </c>
    </row>
    <row r="243" spans="1:17" ht="14.4" customHeight="1" x14ac:dyDescent="0.3">
      <c r="A243" s="660" t="s">
        <v>6896</v>
      </c>
      <c r="B243" s="661" t="s">
        <v>6932</v>
      </c>
      <c r="C243" s="661" t="s">
        <v>6893</v>
      </c>
      <c r="D243" s="661" t="s">
        <v>6989</v>
      </c>
      <c r="E243" s="661" t="s">
        <v>6990</v>
      </c>
      <c r="F243" s="664">
        <v>4</v>
      </c>
      <c r="G243" s="664">
        <v>76</v>
      </c>
      <c r="H243" s="661">
        <v>1</v>
      </c>
      <c r="I243" s="661">
        <v>19</v>
      </c>
      <c r="J243" s="664"/>
      <c r="K243" s="664"/>
      <c r="L243" s="661"/>
      <c r="M243" s="661"/>
      <c r="N243" s="664"/>
      <c r="O243" s="664"/>
      <c r="P243" s="677"/>
      <c r="Q243" s="665"/>
    </row>
    <row r="244" spans="1:17" ht="14.4" customHeight="1" x14ac:dyDescent="0.3">
      <c r="A244" s="660" t="s">
        <v>6896</v>
      </c>
      <c r="B244" s="661" t="s">
        <v>6932</v>
      </c>
      <c r="C244" s="661" t="s">
        <v>6893</v>
      </c>
      <c r="D244" s="661" t="s">
        <v>6991</v>
      </c>
      <c r="E244" s="661" t="s">
        <v>6992</v>
      </c>
      <c r="F244" s="664">
        <v>8</v>
      </c>
      <c r="G244" s="664">
        <v>0</v>
      </c>
      <c r="H244" s="661"/>
      <c r="I244" s="661">
        <v>0</v>
      </c>
      <c r="J244" s="664">
        <v>12</v>
      </c>
      <c r="K244" s="664">
        <v>0</v>
      </c>
      <c r="L244" s="661"/>
      <c r="M244" s="661">
        <v>0</v>
      </c>
      <c r="N244" s="664">
        <v>3</v>
      </c>
      <c r="O244" s="664">
        <v>0</v>
      </c>
      <c r="P244" s="677"/>
      <c r="Q244" s="665">
        <v>0</v>
      </c>
    </row>
    <row r="245" spans="1:17" ht="14.4" customHeight="1" x14ac:dyDescent="0.3">
      <c r="A245" s="660" t="s">
        <v>6896</v>
      </c>
      <c r="B245" s="661" t="s">
        <v>6932</v>
      </c>
      <c r="C245" s="661" t="s">
        <v>6893</v>
      </c>
      <c r="D245" s="661" t="s">
        <v>6993</v>
      </c>
      <c r="E245" s="661" t="s">
        <v>6994</v>
      </c>
      <c r="F245" s="664"/>
      <c r="G245" s="664"/>
      <c r="H245" s="661"/>
      <c r="I245" s="661"/>
      <c r="J245" s="664">
        <v>1</v>
      </c>
      <c r="K245" s="664">
        <v>141</v>
      </c>
      <c r="L245" s="661"/>
      <c r="M245" s="661">
        <v>141</v>
      </c>
      <c r="N245" s="664"/>
      <c r="O245" s="664"/>
      <c r="P245" s="677"/>
      <c r="Q245" s="665"/>
    </row>
    <row r="246" spans="1:17" ht="14.4" customHeight="1" x14ac:dyDescent="0.3">
      <c r="A246" s="660" t="s">
        <v>6896</v>
      </c>
      <c r="B246" s="661" t="s">
        <v>6932</v>
      </c>
      <c r="C246" s="661" t="s">
        <v>6893</v>
      </c>
      <c r="D246" s="661" t="s">
        <v>6995</v>
      </c>
      <c r="E246" s="661" t="s">
        <v>6996</v>
      </c>
      <c r="F246" s="664">
        <v>6</v>
      </c>
      <c r="G246" s="664">
        <v>1110</v>
      </c>
      <c r="H246" s="661">
        <v>1</v>
      </c>
      <c r="I246" s="661">
        <v>185</v>
      </c>
      <c r="J246" s="664">
        <v>3</v>
      </c>
      <c r="K246" s="664">
        <v>558</v>
      </c>
      <c r="L246" s="661">
        <v>0.50270270270270268</v>
      </c>
      <c r="M246" s="661">
        <v>186</v>
      </c>
      <c r="N246" s="664">
        <v>3</v>
      </c>
      <c r="O246" s="664">
        <v>558</v>
      </c>
      <c r="P246" s="677">
        <v>0.50270270270270268</v>
      </c>
      <c r="Q246" s="665">
        <v>186</v>
      </c>
    </row>
    <row r="247" spans="1:17" ht="14.4" customHeight="1" x14ac:dyDescent="0.3">
      <c r="A247" s="660" t="s">
        <v>6896</v>
      </c>
      <c r="B247" s="661" t="s">
        <v>6932</v>
      </c>
      <c r="C247" s="661" t="s">
        <v>6893</v>
      </c>
      <c r="D247" s="661" t="s">
        <v>6997</v>
      </c>
      <c r="E247" s="661" t="s">
        <v>6998</v>
      </c>
      <c r="F247" s="664"/>
      <c r="G247" s="664"/>
      <c r="H247" s="661"/>
      <c r="I247" s="661"/>
      <c r="J247" s="664">
        <v>1</v>
      </c>
      <c r="K247" s="664">
        <v>668</v>
      </c>
      <c r="L247" s="661"/>
      <c r="M247" s="661">
        <v>668</v>
      </c>
      <c r="N247" s="664"/>
      <c r="O247" s="664"/>
      <c r="P247" s="677"/>
      <c r="Q247" s="665"/>
    </row>
    <row r="248" spans="1:17" ht="14.4" customHeight="1" x14ac:dyDescent="0.3">
      <c r="A248" s="660" t="s">
        <v>6896</v>
      </c>
      <c r="B248" s="661" t="s">
        <v>6932</v>
      </c>
      <c r="C248" s="661" t="s">
        <v>6893</v>
      </c>
      <c r="D248" s="661" t="s">
        <v>6999</v>
      </c>
      <c r="E248" s="661" t="s">
        <v>6889</v>
      </c>
      <c r="F248" s="664">
        <v>10</v>
      </c>
      <c r="G248" s="664">
        <v>0</v>
      </c>
      <c r="H248" s="661"/>
      <c r="I248" s="661">
        <v>0</v>
      </c>
      <c r="J248" s="664">
        <v>20</v>
      </c>
      <c r="K248" s="664">
        <v>0</v>
      </c>
      <c r="L248" s="661"/>
      <c r="M248" s="661">
        <v>0</v>
      </c>
      <c r="N248" s="664"/>
      <c r="O248" s="664"/>
      <c r="P248" s="677"/>
      <c r="Q248" s="665"/>
    </row>
    <row r="249" spans="1:17" ht="14.4" customHeight="1" x14ac:dyDescent="0.3">
      <c r="A249" s="660" t="s">
        <v>6896</v>
      </c>
      <c r="B249" s="661" t="s">
        <v>6932</v>
      </c>
      <c r="C249" s="661" t="s">
        <v>6893</v>
      </c>
      <c r="D249" s="661" t="s">
        <v>7000</v>
      </c>
      <c r="E249" s="661" t="s">
        <v>7001</v>
      </c>
      <c r="F249" s="664"/>
      <c r="G249" s="664"/>
      <c r="H249" s="661"/>
      <c r="I249" s="661"/>
      <c r="J249" s="664">
        <v>0</v>
      </c>
      <c r="K249" s="664">
        <v>0</v>
      </c>
      <c r="L249" s="661"/>
      <c r="M249" s="661"/>
      <c r="N249" s="664"/>
      <c r="O249" s="664"/>
      <c r="P249" s="677"/>
      <c r="Q249" s="665"/>
    </row>
    <row r="250" spans="1:17" ht="14.4" customHeight="1" x14ac:dyDescent="0.3">
      <c r="A250" s="660" t="s">
        <v>6896</v>
      </c>
      <c r="B250" s="661" t="s">
        <v>6932</v>
      </c>
      <c r="C250" s="661" t="s">
        <v>6893</v>
      </c>
      <c r="D250" s="661" t="s">
        <v>7002</v>
      </c>
      <c r="E250" s="661" t="s">
        <v>7003</v>
      </c>
      <c r="F250" s="664">
        <v>1</v>
      </c>
      <c r="G250" s="664">
        <v>86</v>
      </c>
      <c r="H250" s="661">
        <v>1</v>
      </c>
      <c r="I250" s="661">
        <v>86</v>
      </c>
      <c r="J250" s="664">
        <v>4</v>
      </c>
      <c r="K250" s="664">
        <v>344</v>
      </c>
      <c r="L250" s="661">
        <v>4</v>
      </c>
      <c r="M250" s="661">
        <v>86</v>
      </c>
      <c r="N250" s="664"/>
      <c r="O250" s="664"/>
      <c r="P250" s="677"/>
      <c r="Q250" s="665"/>
    </row>
    <row r="251" spans="1:17" ht="14.4" customHeight="1" x14ac:dyDescent="0.3">
      <c r="A251" s="660" t="s">
        <v>6896</v>
      </c>
      <c r="B251" s="661" t="s">
        <v>6932</v>
      </c>
      <c r="C251" s="661" t="s">
        <v>6893</v>
      </c>
      <c r="D251" s="661" t="s">
        <v>7004</v>
      </c>
      <c r="E251" s="661" t="s">
        <v>7005</v>
      </c>
      <c r="F251" s="664">
        <v>1</v>
      </c>
      <c r="G251" s="664">
        <v>429</v>
      </c>
      <c r="H251" s="661">
        <v>1</v>
      </c>
      <c r="I251" s="661">
        <v>429</v>
      </c>
      <c r="J251" s="664">
        <v>1</v>
      </c>
      <c r="K251" s="664">
        <v>431</v>
      </c>
      <c r="L251" s="661">
        <v>1.0046620046620047</v>
      </c>
      <c r="M251" s="661">
        <v>431</v>
      </c>
      <c r="N251" s="664"/>
      <c r="O251" s="664"/>
      <c r="P251" s="677"/>
      <c r="Q251" s="665"/>
    </row>
    <row r="252" spans="1:17" ht="14.4" customHeight="1" x14ac:dyDescent="0.3">
      <c r="A252" s="660" t="s">
        <v>6896</v>
      </c>
      <c r="B252" s="661" t="s">
        <v>6932</v>
      </c>
      <c r="C252" s="661" t="s">
        <v>6893</v>
      </c>
      <c r="D252" s="661" t="s">
        <v>7006</v>
      </c>
      <c r="E252" s="661" t="s">
        <v>7007</v>
      </c>
      <c r="F252" s="664">
        <v>79</v>
      </c>
      <c r="G252" s="664">
        <v>54510</v>
      </c>
      <c r="H252" s="661">
        <v>1</v>
      </c>
      <c r="I252" s="661">
        <v>690</v>
      </c>
      <c r="J252" s="664">
        <v>36</v>
      </c>
      <c r="K252" s="664">
        <v>24984</v>
      </c>
      <c r="L252" s="661">
        <v>0.45833791964777104</v>
      </c>
      <c r="M252" s="661">
        <v>694</v>
      </c>
      <c r="N252" s="664">
        <v>5</v>
      </c>
      <c r="O252" s="664">
        <v>3505</v>
      </c>
      <c r="P252" s="677">
        <v>6.4300128416804256E-2</v>
      </c>
      <c r="Q252" s="665">
        <v>701</v>
      </c>
    </row>
    <row r="253" spans="1:17" ht="14.4" customHeight="1" x14ac:dyDescent="0.3">
      <c r="A253" s="660" t="s">
        <v>6896</v>
      </c>
      <c r="B253" s="661" t="s">
        <v>6932</v>
      </c>
      <c r="C253" s="661" t="s">
        <v>6893</v>
      </c>
      <c r="D253" s="661" t="s">
        <v>7008</v>
      </c>
      <c r="E253" s="661" t="s">
        <v>7009</v>
      </c>
      <c r="F253" s="664"/>
      <c r="G253" s="664"/>
      <c r="H253" s="661"/>
      <c r="I253" s="661"/>
      <c r="J253" s="664"/>
      <c r="K253" s="664"/>
      <c r="L253" s="661"/>
      <c r="M253" s="661"/>
      <c r="N253" s="664">
        <v>1</v>
      </c>
      <c r="O253" s="664">
        <v>57</v>
      </c>
      <c r="P253" s="677"/>
      <c r="Q253" s="665">
        <v>57</v>
      </c>
    </row>
    <row r="254" spans="1:17" ht="14.4" customHeight="1" x14ac:dyDescent="0.3">
      <c r="A254" s="660" t="s">
        <v>6896</v>
      </c>
      <c r="B254" s="661" t="s">
        <v>6932</v>
      </c>
      <c r="C254" s="661" t="s">
        <v>6893</v>
      </c>
      <c r="D254" s="661" t="s">
        <v>7010</v>
      </c>
      <c r="E254" s="661" t="s">
        <v>7011</v>
      </c>
      <c r="F254" s="664">
        <v>1741</v>
      </c>
      <c r="G254" s="664">
        <v>339495</v>
      </c>
      <c r="H254" s="661">
        <v>1</v>
      </c>
      <c r="I254" s="661">
        <v>195</v>
      </c>
      <c r="J254" s="664">
        <v>1936</v>
      </c>
      <c r="K254" s="664">
        <v>379456</v>
      </c>
      <c r="L254" s="661">
        <v>1.1177071827272862</v>
      </c>
      <c r="M254" s="661">
        <v>196</v>
      </c>
      <c r="N254" s="664">
        <v>1354</v>
      </c>
      <c r="O254" s="664">
        <v>266409</v>
      </c>
      <c r="P254" s="677">
        <v>0.78472142446869619</v>
      </c>
      <c r="Q254" s="665">
        <v>196.75701624815363</v>
      </c>
    </row>
    <row r="255" spans="1:17" ht="14.4" customHeight="1" x14ac:dyDescent="0.3">
      <c r="A255" s="660" t="s">
        <v>6896</v>
      </c>
      <c r="B255" s="661" t="s">
        <v>6932</v>
      </c>
      <c r="C255" s="661" t="s">
        <v>6893</v>
      </c>
      <c r="D255" s="661" t="s">
        <v>7012</v>
      </c>
      <c r="E255" s="661" t="s">
        <v>7013</v>
      </c>
      <c r="F255" s="664">
        <v>7</v>
      </c>
      <c r="G255" s="664">
        <v>8911</v>
      </c>
      <c r="H255" s="661">
        <v>1</v>
      </c>
      <c r="I255" s="661">
        <v>1273</v>
      </c>
      <c r="J255" s="664">
        <v>5</v>
      </c>
      <c r="K255" s="664">
        <v>6385</v>
      </c>
      <c r="L255" s="661">
        <v>0.71653013129839527</v>
      </c>
      <c r="M255" s="661">
        <v>1277</v>
      </c>
      <c r="N255" s="664"/>
      <c r="O255" s="664"/>
      <c r="P255" s="677"/>
      <c r="Q255" s="665"/>
    </row>
    <row r="256" spans="1:17" ht="14.4" customHeight="1" x14ac:dyDescent="0.3">
      <c r="A256" s="660" t="s">
        <v>6896</v>
      </c>
      <c r="B256" s="661" t="s">
        <v>6932</v>
      </c>
      <c r="C256" s="661" t="s">
        <v>6893</v>
      </c>
      <c r="D256" s="661" t="s">
        <v>7014</v>
      </c>
      <c r="E256" s="661" t="s">
        <v>7015</v>
      </c>
      <c r="F256" s="664">
        <v>1</v>
      </c>
      <c r="G256" s="664">
        <v>160</v>
      </c>
      <c r="H256" s="661">
        <v>1</v>
      </c>
      <c r="I256" s="661">
        <v>160</v>
      </c>
      <c r="J256" s="664"/>
      <c r="K256" s="664"/>
      <c r="L256" s="661"/>
      <c r="M256" s="661"/>
      <c r="N256" s="664"/>
      <c r="O256" s="664"/>
      <c r="P256" s="677"/>
      <c r="Q256" s="665"/>
    </row>
    <row r="257" spans="1:17" ht="14.4" customHeight="1" x14ac:dyDescent="0.3">
      <c r="A257" s="660" t="s">
        <v>6896</v>
      </c>
      <c r="B257" s="661" t="s">
        <v>6932</v>
      </c>
      <c r="C257" s="661" t="s">
        <v>6893</v>
      </c>
      <c r="D257" s="661" t="s">
        <v>7016</v>
      </c>
      <c r="E257" s="661" t="s">
        <v>7017</v>
      </c>
      <c r="F257" s="664">
        <v>20</v>
      </c>
      <c r="G257" s="664">
        <v>9540</v>
      </c>
      <c r="H257" s="661">
        <v>1</v>
      </c>
      <c r="I257" s="661">
        <v>477</v>
      </c>
      <c r="J257" s="664">
        <v>10</v>
      </c>
      <c r="K257" s="664">
        <v>4800</v>
      </c>
      <c r="L257" s="661">
        <v>0.50314465408805031</v>
      </c>
      <c r="M257" s="661">
        <v>480</v>
      </c>
      <c r="N257" s="664">
        <v>2</v>
      </c>
      <c r="O257" s="664">
        <v>970</v>
      </c>
      <c r="P257" s="677">
        <v>0.10167714884696016</v>
      </c>
      <c r="Q257" s="665">
        <v>485</v>
      </c>
    </row>
    <row r="258" spans="1:17" ht="14.4" customHeight="1" x14ac:dyDescent="0.3">
      <c r="A258" s="660" t="s">
        <v>6896</v>
      </c>
      <c r="B258" s="661" t="s">
        <v>6932</v>
      </c>
      <c r="C258" s="661" t="s">
        <v>6893</v>
      </c>
      <c r="D258" s="661" t="s">
        <v>7018</v>
      </c>
      <c r="E258" s="661" t="s">
        <v>7019</v>
      </c>
      <c r="F258" s="664">
        <v>21</v>
      </c>
      <c r="G258" s="664">
        <v>73164</v>
      </c>
      <c r="H258" s="661">
        <v>1</v>
      </c>
      <c r="I258" s="661">
        <v>3484</v>
      </c>
      <c r="J258" s="664">
        <v>1</v>
      </c>
      <c r="K258" s="664">
        <v>3499</v>
      </c>
      <c r="L258" s="661">
        <v>4.7824066480782898E-2</v>
      </c>
      <c r="M258" s="661">
        <v>3499</v>
      </c>
      <c r="N258" s="664"/>
      <c r="O258" s="664"/>
      <c r="P258" s="677"/>
      <c r="Q258" s="665"/>
    </row>
    <row r="259" spans="1:17" ht="14.4" customHeight="1" x14ac:dyDescent="0.3">
      <c r="A259" s="660" t="s">
        <v>6896</v>
      </c>
      <c r="B259" s="661" t="s">
        <v>6932</v>
      </c>
      <c r="C259" s="661" t="s">
        <v>6893</v>
      </c>
      <c r="D259" s="661" t="s">
        <v>7020</v>
      </c>
      <c r="E259" s="661" t="s">
        <v>7021</v>
      </c>
      <c r="F259" s="664">
        <v>5</v>
      </c>
      <c r="G259" s="664">
        <v>1475</v>
      </c>
      <c r="H259" s="661">
        <v>1</v>
      </c>
      <c r="I259" s="661">
        <v>295</v>
      </c>
      <c r="J259" s="664">
        <v>10</v>
      </c>
      <c r="K259" s="664">
        <v>2980</v>
      </c>
      <c r="L259" s="661">
        <v>2.0203389830508476</v>
      </c>
      <c r="M259" s="661">
        <v>298</v>
      </c>
      <c r="N259" s="664"/>
      <c r="O259" s="664"/>
      <c r="P259" s="677"/>
      <c r="Q259" s="665"/>
    </row>
    <row r="260" spans="1:17" ht="14.4" customHeight="1" x14ac:dyDescent="0.3">
      <c r="A260" s="660" t="s">
        <v>6896</v>
      </c>
      <c r="B260" s="661" t="s">
        <v>6932</v>
      </c>
      <c r="C260" s="661" t="s">
        <v>6893</v>
      </c>
      <c r="D260" s="661" t="s">
        <v>7022</v>
      </c>
      <c r="E260" s="661" t="s">
        <v>7023</v>
      </c>
      <c r="F260" s="664">
        <v>9</v>
      </c>
      <c r="G260" s="664">
        <v>4329</v>
      </c>
      <c r="H260" s="661">
        <v>1</v>
      </c>
      <c r="I260" s="661">
        <v>481</v>
      </c>
      <c r="J260" s="664">
        <v>3</v>
      </c>
      <c r="K260" s="664">
        <v>1452</v>
      </c>
      <c r="L260" s="661">
        <v>0.33541233541233539</v>
      </c>
      <c r="M260" s="661">
        <v>484</v>
      </c>
      <c r="N260" s="664">
        <v>1</v>
      </c>
      <c r="O260" s="664">
        <v>489</v>
      </c>
      <c r="P260" s="677">
        <v>0.11295911295911296</v>
      </c>
      <c r="Q260" s="665">
        <v>489</v>
      </c>
    </row>
    <row r="261" spans="1:17" ht="14.4" customHeight="1" x14ac:dyDescent="0.3">
      <c r="A261" s="660" t="s">
        <v>6896</v>
      </c>
      <c r="B261" s="661" t="s">
        <v>6932</v>
      </c>
      <c r="C261" s="661" t="s">
        <v>6893</v>
      </c>
      <c r="D261" s="661" t="s">
        <v>7024</v>
      </c>
      <c r="E261" s="661" t="s">
        <v>7025</v>
      </c>
      <c r="F261" s="664"/>
      <c r="G261" s="664"/>
      <c r="H261" s="661"/>
      <c r="I261" s="661"/>
      <c r="J261" s="664"/>
      <c r="K261" s="664"/>
      <c r="L261" s="661"/>
      <c r="M261" s="661"/>
      <c r="N261" s="664">
        <v>1</v>
      </c>
      <c r="O261" s="664">
        <v>859</v>
      </c>
      <c r="P261" s="677"/>
      <c r="Q261" s="665">
        <v>859</v>
      </c>
    </row>
    <row r="262" spans="1:17" ht="14.4" customHeight="1" x14ac:dyDescent="0.3">
      <c r="A262" s="660" t="s">
        <v>6896</v>
      </c>
      <c r="B262" s="661" t="s">
        <v>6932</v>
      </c>
      <c r="C262" s="661" t="s">
        <v>6893</v>
      </c>
      <c r="D262" s="661" t="s">
        <v>7026</v>
      </c>
      <c r="E262" s="661" t="s">
        <v>7027</v>
      </c>
      <c r="F262" s="664">
        <v>42</v>
      </c>
      <c r="G262" s="664">
        <v>3360</v>
      </c>
      <c r="H262" s="661">
        <v>1</v>
      </c>
      <c r="I262" s="661">
        <v>80</v>
      </c>
      <c r="J262" s="664">
        <v>58</v>
      </c>
      <c r="K262" s="664">
        <v>4640</v>
      </c>
      <c r="L262" s="661">
        <v>1.3809523809523809</v>
      </c>
      <c r="M262" s="661">
        <v>80</v>
      </c>
      <c r="N262" s="664">
        <v>22</v>
      </c>
      <c r="O262" s="664">
        <v>1760</v>
      </c>
      <c r="P262" s="677">
        <v>0.52380952380952384</v>
      </c>
      <c r="Q262" s="665">
        <v>80</v>
      </c>
    </row>
    <row r="263" spans="1:17" ht="14.4" customHeight="1" x14ac:dyDescent="0.3">
      <c r="A263" s="660" t="s">
        <v>6896</v>
      </c>
      <c r="B263" s="661" t="s">
        <v>6932</v>
      </c>
      <c r="C263" s="661" t="s">
        <v>6893</v>
      </c>
      <c r="D263" s="661" t="s">
        <v>7028</v>
      </c>
      <c r="E263" s="661" t="s">
        <v>7029</v>
      </c>
      <c r="F263" s="664"/>
      <c r="G263" s="664"/>
      <c r="H263" s="661"/>
      <c r="I263" s="661"/>
      <c r="J263" s="664">
        <v>2</v>
      </c>
      <c r="K263" s="664">
        <v>396</v>
      </c>
      <c r="L263" s="661"/>
      <c r="M263" s="661">
        <v>198</v>
      </c>
      <c r="N263" s="664"/>
      <c r="O263" s="664"/>
      <c r="P263" s="677"/>
      <c r="Q263" s="665"/>
    </row>
    <row r="264" spans="1:17" ht="14.4" customHeight="1" x14ac:dyDescent="0.3">
      <c r="A264" s="660" t="s">
        <v>6896</v>
      </c>
      <c r="B264" s="661" t="s">
        <v>6932</v>
      </c>
      <c r="C264" s="661" t="s">
        <v>6893</v>
      </c>
      <c r="D264" s="661" t="s">
        <v>7030</v>
      </c>
      <c r="E264" s="661" t="s">
        <v>7031</v>
      </c>
      <c r="F264" s="664">
        <v>4</v>
      </c>
      <c r="G264" s="664">
        <v>1232</v>
      </c>
      <c r="H264" s="661">
        <v>1</v>
      </c>
      <c r="I264" s="661">
        <v>308</v>
      </c>
      <c r="J264" s="664">
        <v>2</v>
      </c>
      <c r="K264" s="664">
        <v>622</v>
      </c>
      <c r="L264" s="661">
        <v>0.50487012987012991</v>
      </c>
      <c r="M264" s="661">
        <v>311</v>
      </c>
      <c r="N264" s="664">
        <v>1</v>
      </c>
      <c r="O264" s="664">
        <v>316</v>
      </c>
      <c r="P264" s="677">
        <v>0.2564935064935065</v>
      </c>
      <c r="Q264" s="665">
        <v>316</v>
      </c>
    </row>
    <row r="265" spans="1:17" ht="14.4" customHeight="1" x14ac:dyDescent="0.3">
      <c r="A265" s="660" t="s">
        <v>6896</v>
      </c>
      <c r="B265" s="661" t="s">
        <v>6932</v>
      </c>
      <c r="C265" s="661" t="s">
        <v>6893</v>
      </c>
      <c r="D265" s="661" t="s">
        <v>7032</v>
      </c>
      <c r="E265" s="661" t="s">
        <v>7033</v>
      </c>
      <c r="F265" s="664">
        <v>5</v>
      </c>
      <c r="G265" s="664">
        <v>8185</v>
      </c>
      <c r="H265" s="661">
        <v>1</v>
      </c>
      <c r="I265" s="661">
        <v>1637</v>
      </c>
      <c r="J265" s="664">
        <v>2</v>
      </c>
      <c r="K265" s="664">
        <v>3292</v>
      </c>
      <c r="L265" s="661">
        <v>0.40219914477703117</v>
      </c>
      <c r="M265" s="661">
        <v>1646</v>
      </c>
      <c r="N265" s="664">
        <v>1</v>
      </c>
      <c r="O265" s="664">
        <v>1662</v>
      </c>
      <c r="P265" s="677">
        <v>0.2030543677458766</v>
      </c>
      <c r="Q265" s="665">
        <v>1662</v>
      </c>
    </row>
    <row r="266" spans="1:17" ht="14.4" customHeight="1" x14ac:dyDescent="0.3">
      <c r="A266" s="660" t="s">
        <v>6896</v>
      </c>
      <c r="B266" s="661" t="s">
        <v>6932</v>
      </c>
      <c r="C266" s="661" t="s">
        <v>6893</v>
      </c>
      <c r="D266" s="661" t="s">
        <v>7034</v>
      </c>
      <c r="E266" s="661" t="s">
        <v>7035</v>
      </c>
      <c r="F266" s="664">
        <v>2</v>
      </c>
      <c r="G266" s="664">
        <v>4960</v>
      </c>
      <c r="H266" s="661">
        <v>1</v>
      </c>
      <c r="I266" s="661">
        <v>2480</v>
      </c>
      <c r="J266" s="664">
        <v>1</v>
      </c>
      <c r="K266" s="664">
        <v>2489</v>
      </c>
      <c r="L266" s="661">
        <v>0.50181451612903227</v>
      </c>
      <c r="M266" s="661">
        <v>2489</v>
      </c>
      <c r="N266" s="664"/>
      <c r="O266" s="664"/>
      <c r="P266" s="677"/>
      <c r="Q266" s="665"/>
    </row>
    <row r="267" spans="1:17" ht="14.4" customHeight="1" x14ac:dyDescent="0.3">
      <c r="A267" s="660" t="s">
        <v>6896</v>
      </c>
      <c r="B267" s="661" t="s">
        <v>6932</v>
      </c>
      <c r="C267" s="661" t="s">
        <v>6893</v>
      </c>
      <c r="D267" s="661" t="s">
        <v>7036</v>
      </c>
      <c r="E267" s="661" t="s">
        <v>7037</v>
      </c>
      <c r="F267" s="664">
        <v>2</v>
      </c>
      <c r="G267" s="664">
        <v>1640</v>
      </c>
      <c r="H267" s="661">
        <v>1</v>
      </c>
      <c r="I267" s="661">
        <v>820</v>
      </c>
      <c r="J267" s="664">
        <v>1</v>
      </c>
      <c r="K267" s="664">
        <v>823</v>
      </c>
      <c r="L267" s="661">
        <v>0.50182926829268293</v>
      </c>
      <c r="M267" s="661">
        <v>823</v>
      </c>
      <c r="N267" s="664"/>
      <c r="O267" s="664"/>
      <c r="P267" s="677"/>
      <c r="Q267" s="665"/>
    </row>
    <row r="268" spans="1:17" ht="14.4" customHeight="1" x14ac:dyDescent="0.3">
      <c r="A268" s="660" t="s">
        <v>6896</v>
      </c>
      <c r="B268" s="661" t="s">
        <v>6932</v>
      </c>
      <c r="C268" s="661" t="s">
        <v>6893</v>
      </c>
      <c r="D268" s="661" t="s">
        <v>7038</v>
      </c>
      <c r="E268" s="661" t="s">
        <v>7039</v>
      </c>
      <c r="F268" s="664"/>
      <c r="G268" s="664"/>
      <c r="H268" s="661"/>
      <c r="I268" s="661"/>
      <c r="J268" s="664">
        <v>1</v>
      </c>
      <c r="K268" s="664">
        <v>0</v>
      </c>
      <c r="L268" s="661"/>
      <c r="M268" s="661">
        <v>0</v>
      </c>
      <c r="N268" s="664"/>
      <c r="O268" s="664"/>
      <c r="P268" s="677"/>
      <c r="Q268" s="665"/>
    </row>
    <row r="269" spans="1:17" ht="14.4" customHeight="1" x14ac:dyDescent="0.3">
      <c r="A269" s="660" t="s">
        <v>6896</v>
      </c>
      <c r="B269" s="661" t="s">
        <v>6932</v>
      </c>
      <c r="C269" s="661" t="s">
        <v>6893</v>
      </c>
      <c r="D269" s="661" t="s">
        <v>7040</v>
      </c>
      <c r="E269" s="661" t="s">
        <v>7041</v>
      </c>
      <c r="F269" s="664"/>
      <c r="G269" s="664"/>
      <c r="H269" s="661"/>
      <c r="I269" s="661"/>
      <c r="J269" s="664">
        <v>1</v>
      </c>
      <c r="K269" s="664">
        <v>457</v>
      </c>
      <c r="L269" s="661"/>
      <c r="M269" s="661">
        <v>457</v>
      </c>
      <c r="N269" s="664"/>
      <c r="O269" s="664"/>
      <c r="P269" s="677"/>
      <c r="Q269" s="665"/>
    </row>
    <row r="270" spans="1:17" ht="14.4" customHeight="1" x14ac:dyDescent="0.3">
      <c r="A270" s="660" t="s">
        <v>6896</v>
      </c>
      <c r="B270" s="661" t="s">
        <v>6932</v>
      </c>
      <c r="C270" s="661" t="s">
        <v>6893</v>
      </c>
      <c r="D270" s="661" t="s">
        <v>7042</v>
      </c>
      <c r="E270" s="661" t="s">
        <v>7043</v>
      </c>
      <c r="F270" s="664">
        <v>1</v>
      </c>
      <c r="G270" s="664">
        <v>695</v>
      </c>
      <c r="H270" s="661">
        <v>1</v>
      </c>
      <c r="I270" s="661">
        <v>695</v>
      </c>
      <c r="J270" s="664"/>
      <c r="K270" s="664"/>
      <c r="L270" s="661"/>
      <c r="M270" s="661"/>
      <c r="N270" s="664"/>
      <c r="O270" s="664"/>
      <c r="P270" s="677"/>
      <c r="Q270" s="665"/>
    </row>
    <row r="271" spans="1:17" ht="14.4" customHeight="1" x14ac:dyDescent="0.3">
      <c r="A271" s="660" t="s">
        <v>6896</v>
      </c>
      <c r="B271" s="661" t="s">
        <v>6932</v>
      </c>
      <c r="C271" s="661" t="s">
        <v>6893</v>
      </c>
      <c r="D271" s="661" t="s">
        <v>7044</v>
      </c>
      <c r="E271" s="661" t="s">
        <v>7045</v>
      </c>
      <c r="F271" s="664"/>
      <c r="G271" s="664"/>
      <c r="H271" s="661"/>
      <c r="I271" s="661"/>
      <c r="J271" s="664">
        <v>2</v>
      </c>
      <c r="K271" s="664">
        <v>2050</v>
      </c>
      <c r="L271" s="661"/>
      <c r="M271" s="661">
        <v>1025</v>
      </c>
      <c r="N271" s="664"/>
      <c r="O271" s="664"/>
      <c r="P271" s="677"/>
      <c r="Q271" s="665"/>
    </row>
    <row r="272" spans="1:17" ht="14.4" customHeight="1" x14ac:dyDescent="0.3">
      <c r="A272" s="660" t="s">
        <v>6896</v>
      </c>
      <c r="B272" s="661" t="s">
        <v>6932</v>
      </c>
      <c r="C272" s="661" t="s">
        <v>6893</v>
      </c>
      <c r="D272" s="661" t="s">
        <v>7046</v>
      </c>
      <c r="E272" s="661" t="s">
        <v>7047</v>
      </c>
      <c r="F272" s="664"/>
      <c r="G272" s="664"/>
      <c r="H272" s="661"/>
      <c r="I272" s="661"/>
      <c r="J272" s="664"/>
      <c r="K272" s="664"/>
      <c r="L272" s="661"/>
      <c r="M272" s="661"/>
      <c r="N272" s="664">
        <v>1</v>
      </c>
      <c r="O272" s="664">
        <v>1125</v>
      </c>
      <c r="P272" s="677"/>
      <c r="Q272" s="665">
        <v>1125</v>
      </c>
    </row>
    <row r="273" spans="1:17" ht="14.4" customHeight="1" x14ac:dyDescent="0.3">
      <c r="A273" s="660" t="s">
        <v>6896</v>
      </c>
      <c r="B273" s="661" t="s">
        <v>6932</v>
      </c>
      <c r="C273" s="661" t="s">
        <v>2630</v>
      </c>
      <c r="D273" s="661" t="s">
        <v>6935</v>
      </c>
      <c r="E273" s="661" t="s">
        <v>6936</v>
      </c>
      <c r="F273" s="664">
        <v>6</v>
      </c>
      <c r="G273" s="664">
        <v>786</v>
      </c>
      <c r="H273" s="661">
        <v>1</v>
      </c>
      <c r="I273" s="661">
        <v>131</v>
      </c>
      <c r="J273" s="664">
        <v>4</v>
      </c>
      <c r="K273" s="664">
        <v>412</v>
      </c>
      <c r="L273" s="661">
        <v>0.5241730279898219</v>
      </c>
      <c r="M273" s="661">
        <v>103</v>
      </c>
      <c r="N273" s="664">
        <v>1</v>
      </c>
      <c r="O273" s="664">
        <v>104</v>
      </c>
      <c r="P273" s="677">
        <v>0.13231552162849872</v>
      </c>
      <c r="Q273" s="665">
        <v>104</v>
      </c>
    </row>
    <row r="274" spans="1:17" ht="14.4" customHeight="1" x14ac:dyDescent="0.3">
      <c r="A274" s="660" t="s">
        <v>6896</v>
      </c>
      <c r="B274" s="661" t="s">
        <v>6932</v>
      </c>
      <c r="C274" s="661" t="s">
        <v>2630</v>
      </c>
      <c r="D274" s="661" t="s">
        <v>6937</v>
      </c>
      <c r="E274" s="661" t="s">
        <v>6938</v>
      </c>
      <c r="F274" s="664">
        <v>199</v>
      </c>
      <c r="G274" s="664">
        <v>6766</v>
      </c>
      <c r="H274" s="661">
        <v>1</v>
      </c>
      <c r="I274" s="661">
        <v>34</v>
      </c>
      <c r="J274" s="664">
        <v>211</v>
      </c>
      <c r="K274" s="664">
        <v>7174</v>
      </c>
      <c r="L274" s="661">
        <v>1.0603015075376885</v>
      </c>
      <c r="M274" s="661">
        <v>34</v>
      </c>
      <c r="N274" s="664">
        <v>187</v>
      </c>
      <c r="O274" s="664">
        <v>6495</v>
      </c>
      <c r="P274" s="677">
        <v>0.95994679278746675</v>
      </c>
      <c r="Q274" s="665">
        <v>34.732620320855617</v>
      </c>
    </row>
    <row r="275" spans="1:17" ht="14.4" customHeight="1" x14ac:dyDescent="0.3">
      <c r="A275" s="660" t="s">
        <v>6896</v>
      </c>
      <c r="B275" s="661" t="s">
        <v>6932</v>
      </c>
      <c r="C275" s="661" t="s">
        <v>2630</v>
      </c>
      <c r="D275" s="661" t="s">
        <v>6941</v>
      </c>
      <c r="E275" s="661" t="s">
        <v>6942</v>
      </c>
      <c r="F275" s="664">
        <v>3</v>
      </c>
      <c r="G275" s="664">
        <v>15</v>
      </c>
      <c r="H275" s="661">
        <v>1</v>
      </c>
      <c r="I275" s="661">
        <v>5</v>
      </c>
      <c r="J275" s="664"/>
      <c r="K275" s="664"/>
      <c r="L275" s="661"/>
      <c r="M275" s="661"/>
      <c r="N275" s="664">
        <v>1</v>
      </c>
      <c r="O275" s="664">
        <v>5</v>
      </c>
      <c r="P275" s="677">
        <v>0.33333333333333331</v>
      </c>
      <c r="Q275" s="665">
        <v>5</v>
      </c>
    </row>
    <row r="276" spans="1:17" ht="14.4" customHeight="1" x14ac:dyDescent="0.3">
      <c r="A276" s="660" t="s">
        <v>6896</v>
      </c>
      <c r="B276" s="661" t="s">
        <v>6932</v>
      </c>
      <c r="C276" s="661" t="s">
        <v>2630</v>
      </c>
      <c r="D276" s="661" t="s">
        <v>6943</v>
      </c>
      <c r="E276" s="661" t="s">
        <v>6944</v>
      </c>
      <c r="F276" s="664">
        <v>1</v>
      </c>
      <c r="G276" s="664">
        <v>123</v>
      </c>
      <c r="H276" s="661">
        <v>1</v>
      </c>
      <c r="I276" s="661">
        <v>123</v>
      </c>
      <c r="J276" s="664"/>
      <c r="K276" s="664"/>
      <c r="L276" s="661"/>
      <c r="M276" s="661"/>
      <c r="N276" s="664"/>
      <c r="O276" s="664"/>
      <c r="P276" s="677"/>
      <c r="Q276" s="665"/>
    </row>
    <row r="277" spans="1:17" ht="14.4" customHeight="1" x14ac:dyDescent="0.3">
      <c r="A277" s="660" t="s">
        <v>6896</v>
      </c>
      <c r="B277" s="661" t="s">
        <v>6932</v>
      </c>
      <c r="C277" s="661" t="s">
        <v>2630</v>
      </c>
      <c r="D277" s="661" t="s">
        <v>6957</v>
      </c>
      <c r="E277" s="661" t="s">
        <v>6958</v>
      </c>
      <c r="F277" s="664">
        <v>872</v>
      </c>
      <c r="G277" s="664">
        <v>191840</v>
      </c>
      <c r="H277" s="661">
        <v>1</v>
      </c>
      <c r="I277" s="661">
        <v>220</v>
      </c>
      <c r="J277" s="664">
        <v>825</v>
      </c>
      <c r="K277" s="664">
        <v>191400</v>
      </c>
      <c r="L277" s="661">
        <v>0.99770642201834858</v>
      </c>
      <c r="M277" s="661">
        <v>232</v>
      </c>
      <c r="N277" s="664">
        <v>869</v>
      </c>
      <c r="O277" s="664">
        <v>202854</v>
      </c>
      <c r="P277" s="677">
        <v>1.0574124270225187</v>
      </c>
      <c r="Q277" s="665">
        <v>233.433831990794</v>
      </c>
    </row>
    <row r="278" spans="1:17" ht="14.4" customHeight="1" x14ac:dyDescent="0.3">
      <c r="A278" s="660" t="s">
        <v>6896</v>
      </c>
      <c r="B278" s="661" t="s">
        <v>6932</v>
      </c>
      <c r="C278" s="661" t="s">
        <v>2630</v>
      </c>
      <c r="D278" s="661" t="s">
        <v>6959</v>
      </c>
      <c r="E278" s="661" t="s">
        <v>6960</v>
      </c>
      <c r="F278" s="664">
        <v>289</v>
      </c>
      <c r="G278" s="664">
        <v>33813</v>
      </c>
      <c r="H278" s="661">
        <v>1</v>
      </c>
      <c r="I278" s="661">
        <v>117</v>
      </c>
      <c r="J278" s="664">
        <v>267</v>
      </c>
      <c r="K278" s="664">
        <v>30972</v>
      </c>
      <c r="L278" s="661">
        <v>0.91597906130778106</v>
      </c>
      <c r="M278" s="661">
        <v>116</v>
      </c>
      <c r="N278" s="664">
        <v>279</v>
      </c>
      <c r="O278" s="664">
        <v>32720</v>
      </c>
      <c r="P278" s="677">
        <v>0.96767515452636554</v>
      </c>
      <c r="Q278" s="665">
        <v>117.27598566308244</v>
      </c>
    </row>
    <row r="279" spans="1:17" ht="14.4" customHeight="1" x14ac:dyDescent="0.3">
      <c r="A279" s="660" t="s">
        <v>6896</v>
      </c>
      <c r="B279" s="661" t="s">
        <v>6932</v>
      </c>
      <c r="C279" s="661" t="s">
        <v>2630</v>
      </c>
      <c r="D279" s="661" t="s">
        <v>6973</v>
      </c>
      <c r="E279" s="661" t="s">
        <v>6974</v>
      </c>
      <c r="F279" s="664">
        <v>422</v>
      </c>
      <c r="G279" s="664">
        <v>64988</v>
      </c>
      <c r="H279" s="661">
        <v>1</v>
      </c>
      <c r="I279" s="661">
        <v>154</v>
      </c>
      <c r="J279" s="664">
        <v>373</v>
      </c>
      <c r="K279" s="664">
        <v>57815</v>
      </c>
      <c r="L279" s="661">
        <v>0.88962577706653534</v>
      </c>
      <c r="M279" s="661">
        <v>155</v>
      </c>
      <c r="N279" s="664">
        <v>451</v>
      </c>
      <c r="O279" s="664">
        <v>70213</v>
      </c>
      <c r="P279" s="677">
        <v>1.0803994583615437</v>
      </c>
      <c r="Q279" s="665">
        <v>155.6829268292683</v>
      </c>
    </row>
    <row r="280" spans="1:17" ht="14.4" customHeight="1" x14ac:dyDescent="0.3">
      <c r="A280" s="660" t="s">
        <v>6896</v>
      </c>
      <c r="B280" s="661" t="s">
        <v>6932</v>
      </c>
      <c r="C280" s="661" t="s">
        <v>2630</v>
      </c>
      <c r="D280" s="661" t="s">
        <v>6975</v>
      </c>
      <c r="E280" s="661" t="s">
        <v>6976</v>
      </c>
      <c r="F280" s="664">
        <v>1</v>
      </c>
      <c r="G280" s="664">
        <v>0</v>
      </c>
      <c r="H280" s="661"/>
      <c r="I280" s="661">
        <v>0</v>
      </c>
      <c r="J280" s="664">
        <v>3</v>
      </c>
      <c r="K280" s="664">
        <v>0</v>
      </c>
      <c r="L280" s="661"/>
      <c r="M280" s="661">
        <v>0</v>
      </c>
      <c r="N280" s="664">
        <v>8</v>
      </c>
      <c r="O280" s="664">
        <v>0</v>
      </c>
      <c r="P280" s="677"/>
      <c r="Q280" s="665">
        <v>0</v>
      </c>
    </row>
    <row r="281" spans="1:17" ht="14.4" customHeight="1" x14ac:dyDescent="0.3">
      <c r="A281" s="660" t="s">
        <v>6896</v>
      </c>
      <c r="B281" s="661" t="s">
        <v>6932</v>
      </c>
      <c r="C281" s="661" t="s">
        <v>2630</v>
      </c>
      <c r="D281" s="661" t="s">
        <v>6977</v>
      </c>
      <c r="E281" s="661" t="s">
        <v>6978</v>
      </c>
      <c r="F281" s="664">
        <v>1176</v>
      </c>
      <c r="G281" s="664">
        <v>0</v>
      </c>
      <c r="H281" s="661"/>
      <c r="I281" s="661">
        <v>0</v>
      </c>
      <c r="J281" s="664">
        <v>1074</v>
      </c>
      <c r="K281" s="664">
        <v>0</v>
      </c>
      <c r="L281" s="661"/>
      <c r="M281" s="661">
        <v>0</v>
      </c>
      <c r="N281" s="664">
        <v>1144</v>
      </c>
      <c r="O281" s="664">
        <v>0</v>
      </c>
      <c r="P281" s="677"/>
      <c r="Q281" s="665">
        <v>0</v>
      </c>
    </row>
    <row r="282" spans="1:17" ht="14.4" customHeight="1" x14ac:dyDescent="0.3">
      <c r="A282" s="660" t="s">
        <v>6896</v>
      </c>
      <c r="B282" s="661" t="s">
        <v>6932</v>
      </c>
      <c r="C282" s="661" t="s">
        <v>2630</v>
      </c>
      <c r="D282" s="661" t="s">
        <v>6983</v>
      </c>
      <c r="E282" s="661" t="s">
        <v>6984</v>
      </c>
      <c r="F282" s="664"/>
      <c r="G282" s="664"/>
      <c r="H282" s="661"/>
      <c r="I282" s="661"/>
      <c r="J282" s="664"/>
      <c r="K282" s="664"/>
      <c r="L282" s="661"/>
      <c r="M282" s="661"/>
      <c r="N282" s="664">
        <v>1</v>
      </c>
      <c r="O282" s="664">
        <v>36</v>
      </c>
      <c r="P282" s="677"/>
      <c r="Q282" s="665">
        <v>36</v>
      </c>
    </row>
    <row r="283" spans="1:17" ht="14.4" customHeight="1" x14ac:dyDescent="0.3">
      <c r="A283" s="660" t="s">
        <v>6896</v>
      </c>
      <c r="B283" s="661" t="s">
        <v>6932</v>
      </c>
      <c r="C283" s="661" t="s">
        <v>2630</v>
      </c>
      <c r="D283" s="661" t="s">
        <v>6985</v>
      </c>
      <c r="E283" s="661" t="s">
        <v>6986</v>
      </c>
      <c r="F283" s="664">
        <v>471</v>
      </c>
      <c r="G283" s="664">
        <v>35325</v>
      </c>
      <c r="H283" s="661">
        <v>1</v>
      </c>
      <c r="I283" s="661">
        <v>75</v>
      </c>
      <c r="J283" s="664">
        <v>412</v>
      </c>
      <c r="K283" s="664">
        <v>33372</v>
      </c>
      <c r="L283" s="661">
        <v>0.94471337579617831</v>
      </c>
      <c r="M283" s="661">
        <v>81</v>
      </c>
      <c r="N283" s="664">
        <v>478</v>
      </c>
      <c r="O283" s="664">
        <v>39047</v>
      </c>
      <c r="P283" s="677">
        <v>1.1053644727530079</v>
      </c>
      <c r="Q283" s="665">
        <v>81.688284518828453</v>
      </c>
    </row>
    <row r="284" spans="1:17" ht="14.4" customHeight="1" x14ac:dyDescent="0.3">
      <c r="A284" s="660" t="s">
        <v>6896</v>
      </c>
      <c r="B284" s="661" t="s">
        <v>6932</v>
      </c>
      <c r="C284" s="661" t="s">
        <v>2630</v>
      </c>
      <c r="D284" s="661" t="s">
        <v>6991</v>
      </c>
      <c r="E284" s="661" t="s">
        <v>6992</v>
      </c>
      <c r="F284" s="664">
        <v>5</v>
      </c>
      <c r="G284" s="664">
        <v>0</v>
      </c>
      <c r="H284" s="661"/>
      <c r="I284" s="661">
        <v>0</v>
      </c>
      <c r="J284" s="664">
        <v>4</v>
      </c>
      <c r="K284" s="664">
        <v>0</v>
      </c>
      <c r="L284" s="661"/>
      <c r="M284" s="661">
        <v>0</v>
      </c>
      <c r="N284" s="664">
        <v>7</v>
      </c>
      <c r="O284" s="664">
        <v>0</v>
      </c>
      <c r="P284" s="677"/>
      <c r="Q284" s="665">
        <v>0</v>
      </c>
    </row>
    <row r="285" spans="1:17" ht="14.4" customHeight="1" x14ac:dyDescent="0.3">
      <c r="A285" s="660" t="s">
        <v>6896</v>
      </c>
      <c r="B285" s="661" t="s">
        <v>6932</v>
      </c>
      <c r="C285" s="661" t="s">
        <v>2630</v>
      </c>
      <c r="D285" s="661" t="s">
        <v>7048</v>
      </c>
      <c r="E285" s="661" t="s">
        <v>7049</v>
      </c>
      <c r="F285" s="664">
        <v>2</v>
      </c>
      <c r="G285" s="664">
        <v>400</v>
      </c>
      <c r="H285" s="661">
        <v>1</v>
      </c>
      <c r="I285" s="661">
        <v>200</v>
      </c>
      <c r="J285" s="664"/>
      <c r="K285" s="664"/>
      <c r="L285" s="661"/>
      <c r="M285" s="661"/>
      <c r="N285" s="664"/>
      <c r="O285" s="664"/>
      <c r="P285" s="677"/>
      <c r="Q285" s="665"/>
    </row>
    <row r="286" spans="1:17" ht="14.4" customHeight="1" x14ac:dyDescent="0.3">
      <c r="A286" s="660" t="s">
        <v>6896</v>
      </c>
      <c r="B286" s="661" t="s">
        <v>6932</v>
      </c>
      <c r="C286" s="661" t="s">
        <v>2630</v>
      </c>
      <c r="D286" s="661" t="s">
        <v>6999</v>
      </c>
      <c r="E286" s="661" t="s">
        <v>6889</v>
      </c>
      <c r="F286" s="664">
        <v>1</v>
      </c>
      <c r="G286" s="664">
        <v>0</v>
      </c>
      <c r="H286" s="661"/>
      <c r="I286" s="661">
        <v>0</v>
      </c>
      <c r="J286" s="664"/>
      <c r="K286" s="664"/>
      <c r="L286" s="661"/>
      <c r="M286" s="661"/>
      <c r="N286" s="664"/>
      <c r="O286" s="664"/>
      <c r="P286" s="677"/>
      <c r="Q286" s="665"/>
    </row>
    <row r="287" spans="1:17" ht="14.4" customHeight="1" x14ac:dyDescent="0.3">
      <c r="A287" s="660" t="s">
        <v>6896</v>
      </c>
      <c r="B287" s="661" t="s">
        <v>6932</v>
      </c>
      <c r="C287" s="661" t="s">
        <v>2630</v>
      </c>
      <c r="D287" s="661" t="s">
        <v>7002</v>
      </c>
      <c r="E287" s="661" t="s">
        <v>7003</v>
      </c>
      <c r="F287" s="664"/>
      <c r="G287" s="664"/>
      <c r="H287" s="661"/>
      <c r="I287" s="661"/>
      <c r="J287" s="664">
        <v>1</v>
      </c>
      <c r="K287" s="664">
        <v>86</v>
      </c>
      <c r="L287" s="661"/>
      <c r="M287" s="661">
        <v>86</v>
      </c>
      <c r="N287" s="664"/>
      <c r="O287" s="664"/>
      <c r="P287" s="677"/>
      <c r="Q287" s="665"/>
    </row>
    <row r="288" spans="1:17" ht="14.4" customHeight="1" x14ac:dyDescent="0.3">
      <c r="A288" s="660" t="s">
        <v>6896</v>
      </c>
      <c r="B288" s="661" t="s">
        <v>6932</v>
      </c>
      <c r="C288" s="661" t="s">
        <v>2630</v>
      </c>
      <c r="D288" s="661" t="s">
        <v>7008</v>
      </c>
      <c r="E288" s="661" t="s">
        <v>7009</v>
      </c>
      <c r="F288" s="664"/>
      <c r="G288" s="664"/>
      <c r="H288" s="661"/>
      <c r="I288" s="661"/>
      <c r="J288" s="664"/>
      <c r="K288" s="664"/>
      <c r="L288" s="661"/>
      <c r="M288" s="661"/>
      <c r="N288" s="664">
        <v>1</v>
      </c>
      <c r="O288" s="664">
        <v>57</v>
      </c>
      <c r="P288" s="677"/>
      <c r="Q288" s="665">
        <v>57</v>
      </c>
    </row>
    <row r="289" spans="1:17" ht="14.4" customHeight="1" x14ac:dyDescent="0.3">
      <c r="A289" s="660" t="s">
        <v>6896</v>
      </c>
      <c r="B289" s="661" t="s">
        <v>6932</v>
      </c>
      <c r="C289" s="661" t="s">
        <v>2630</v>
      </c>
      <c r="D289" s="661" t="s">
        <v>7050</v>
      </c>
      <c r="E289" s="661" t="s">
        <v>7051</v>
      </c>
      <c r="F289" s="664"/>
      <c r="G289" s="664"/>
      <c r="H289" s="661"/>
      <c r="I289" s="661"/>
      <c r="J289" s="664"/>
      <c r="K289" s="664"/>
      <c r="L289" s="661"/>
      <c r="M289" s="661"/>
      <c r="N289" s="664">
        <v>1</v>
      </c>
      <c r="O289" s="664">
        <v>178</v>
      </c>
      <c r="P289" s="677"/>
      <c r="Q289" s="665">
        <v>178</v>
      </c>
    </row>
    <row r="290" spans="1:17" ht="14.4" customHeight="1" x14ac:dyDescent="0.3">
      <c r="A290" s="660" t="s">
        <v>6896</v>
      </c>
      <c r="B290" s="661" t="s">
        <v>6932</v>
      </c>
      <c r="C290" s="661" t="s">
        <v>2630</v>
      </c>
      <c r="D290" s="661" t="s">
        <v>7014</v>
      </c>
      <c r="E290" s="661" t="s">
        <v>7015</v>
      </c>
      <c r="F290" s="664"/>
      <c r="G290" s="664"/>
      <c r="H290" s="661"/>
      <c r="I290" s="661"/>
      <c r="J290" s="664">
        <v>2</v>
      </c>
      <c r="K290" s="664">
        <v>322</v>
      </c>
      <c r="L290" s="661"/>
      <c r="M290" s="661">
        <v>161</v>
      </c>
      <c r="N290" s="664"/>
      <c r="O290" s="664"/>
      <c r="P290" s="677"/>
      <c r="Q290" s="665"/>
    </row>
    <row r="291" spans="1:17" ht="14.4" customHeight="1" x14ac:dyDescent="0.3">
      <c r="A291" s="660" t="s">
        <v>6896</v>
      </c>
      <c r="B291" s="661" t="s">
        <v>6932</v>
      </c>
      <c r="C291" s="661" t="s">
        <v>2630</v>
      </c>
      <c r="D291" s="661" t="s">
        <v>7026</v>
      </c>
      <c r="E291" s="661" t="s">
        <v>7027</v>
      </c>
      <c r="F291" s="664">
        <v>51</v>
      </c>
      <c r="G291" s="664">
        <v>4080</v>
      </c>
      <c r="H291" s="661">
        <v>1</v>
      </c>
      <c r="I291" s="661">
        <v>80</v>
      </c>
      <c r="J291" s="664">
        <v>41</v>
      </c>
      <c r="K291" s="664">
        <v>3280</v>
      </c>
      <c r="L291" s="661">
        <v>0.80392156862745101</v>
      </c>
      <c r="M291" s="661">
        <v>80</v>
      </c>
      <c r="N291" s="664">
        <v>35</v>
      </c>
      <c r="O291" s="664">
        <v>2854</v>
      </c>
      <c r="P291" s="677">
        <v>0.69950980392156858</v>
      </c>
      <c r="Q291" s="665">
        <v>81.542857142857144</v>
      </c>
    </row>
    <row r="292" spans="1:17" ht="14.4" customHeight="1" x14ac:dyDescent="0.3">
      <c r="A292" s="660" t="s">
        <v>6896</v>
      </c>
      <c r="B292" s="661" t="s">
        <v>6932</v>
      </c>
      <c r="C292" s="661" t="s">
        <v>2631</v>
      </c>
      <c r="D292" s="661" t="s">
        <v>6933</v>
      </c>
      <c r="E292" s="661" t="s">
        <v>6934</v>
      </c>
      <c r="F292" s="664">
        <v>107</v>
      </c>
      <c r="G292" s="664">
        <v>23005</v>
      </c>
      <c r="H292" s="661">
        <v>1</v>
      </c>
      <c r="I292" s="661">
        <v>215</v>
      </c>
      <c r="J292" s="664">
        <v>91</v>
      </c>
      <c r="K292" s="664">
        <v>17654</v>
      </c>
      <c r="L292" s="661">
        <v>0.76739839165398827</v>
      </c>
      <c r="M292" s="661">
        <v>194</v>
      </c>
      <c r="N292" s="664">
        <v>93</v>
      </c>
      <c r="O292" s="664">
        <v>18166</v>
      </c>
      <c r="P292" s="677">
        <v>0.78965442295153232</v>
      </c>
      <c r="Q292" s="665">
        <v>195.33333333333334</v>
      </c>
    </row>
    <row r="293" spans="1:17" ht="14.4" customHeight="1" x14ac:dyDescent="0.3">
      <c r="A293" s="660" t="s">
        <v>6896</v>
      </c>
      <c r="B293" s="661" t="s">
        <v>6932</v>
      </c>
      <c r="C293" s="661" t="s">
        <v>2631</v>
      </c>
      <c r="D293" s="661" t="s">
        <v>7052</v>
      </c>
      <c r="E293" s="661" t="s">
        <v>7053</v>
      </c>
      <c r="F293" s="664"/>
      <c r="G293" s="664"/>
      <c r="H293" s="661"/>
      <c r="I293" s="661"/>
      <c r="J293" s="664"/>
      <c r="K293" s="664"/>
      <c r="L293" s="661"/>
      <c r="M293" s="661"/>
      <c r="N293" s="664">
        <v>6</v>
      </c>
      <c r="O293" s="664">
        <v>486</v>
      </c>
      <c r="P293" s="677"/>
      <c r="Q293" s="665">
        <v>81</v>
      </c>
    </row>
    <row r="294" spans="1:17" ht="14.4" customHeight="1" x14ac:dyDescent="0.3">
      <c r="A294" s="660" t="s">
        <v>6896</v>
      </c>
      <c r="B294" s="661" t="s">
        <v>6932</v>
      </c>
      <c r="C294" s="661" t="s">
        <v>2631</v>
      </c>
      <c r="D294" s="661" t="s">
        <v>6935</v>
      </c>
      <c r="E294" s="661" t="s">
        <v>6936</v>
      </c>
      <c r="F294" s="664">
        <v>120</v>
      </c>
      <c r="G294" s="664">
        <v>15720</v>
      </c>
      <c r="H294" s="661">
        <v>1</v>
      </c>
      <c r="I294" s="661">
        <v>131</v>
      </c>
      <c r="J294" s="664">
        <v>85</v>
      </c>
      <c r="K294" s="664">
        <v>8755</v>
      </c>
      <c r="L294" s="661">
        <v>0.55693384223918574</v>
      </c>
      <c r="M294" s="661">
        <v>103</v>
      </c>
      <c r="N294" s="664">
        <v>94</v>
      </c>
      <c r="O294" s="664">
        <v>9732</v>
      </c>
      <c r="P294" s="677">
        <v>0.61908396946564881</v>
      </c>
      <c r="Q294" s="665">
        <v>103.53191489361703</v>
      </c>
    </row>
    <row r="295" spans="1:17" ht="14.4" customHeight="1" x14ac:dyDescent="0.3">
      <c r="A295" s="660" t="s">
        <v>6896</v>
      </c>
      <c r="B295" s="661" t="s">
        <v>6932</v>
      </c>
      <c r="C295" s="661" t="s">
        <v>2631</v>
      </c>
      <c r="D295" s="661" t="s">
        <v>6937</v>
      </c>
      <c r="E295" s="661" t="s">
        <v>6938</v>
      </c>
      <c r="F295" s="664">
        <v>234</v>
      </c>
      <c r="G295" s="664">
        <v>7956</v>
      </c>
      <c r="H295" s="661">
        <v>1</v>
      </c>
      <c r="I295" s="661">
        <v>34</v>
      </c>
      <c r="J295" s="664">
        <v>207</v>
      </c>
      <c r="K295" s="664">
        <v>7038</v>
      </c>
      <c r="L295" s="661">
        <v>0.88461538461538458</v>
      </c>
      <c r="M295" s="661">
        <v>34</v>
      </c>
      <c r="N295" s="664">
        <v>177</v>
      </c>
      <c r="O295" s="664">
        <v>6140</v>
      </c>
      <c r="P295" s="677">
        <v>0.77174459527400707</v>
      </c>
      <c r="Q295" s="665">
        <v>34.689265536723163</v>
      </c>
    </row>
    <row r="296" spans="1:17" ht="14.4" customHeight="1" x14ac:dyDescent="0.3">
      <c r="A296" s="660" t="s">
        <v>6896</v>
      </c>
      <c r="B296" s="661" t="s">
        <v>6932</v>
      </c>
      <c r="C296" s="661" t="s">
        <v>2631</v>
      </c>
      <c r="D296" s="661" t="s">
        <v>6939</v>
      </c>
      <c r="E296" s="661" t="s">
        <v>6940</v>
      </c>
      <c r="F296" s="664">
        <v>1</v>
      </c>
      <c r="G296" s="664">
        <v>5</v>
      </c>
      <c r="H296" s="661">
        <v>1</v>
      </c>
      <c r="I296" s="661">
        <v>5</v>
      </c>
      <c r="J296" s="664"/>
      <c r="K296" s="664"/>
      <c r="L296" s="661"/>
      <c r="M296" s="661"/>
      <c r="N296" s="664">
        <v>2</v>
      </c>
      <c r="O296" s="664">
        <v>10</v>
      </c>
      <c r="P296" s="677">
        <v>2</v>
      </c>
      <c r="Q296" s="665">
        <v>5</v>
      </c>
    </row>
    <row r="297" spans="1:17" ht="14.4" customHeight="1" x14ac:dyDescent="0.3">
      <c r="A297" s="660" t="s">
        <v>6896</v>
      </c>
      <c r="B297" s="661" t="s">
        <v>6932</v>
      </c>
      <c r="C297" s="661" t="s">
        <v>2631</v>
      </c>
      <c r="D297" s="661" t="s">
        <v>6941</v>
      </c>
      <c r="E297" s="661" t="s">
        <v>6942</v>
      </c>
      <c r="F297" s="664">
        <v>22</v>
      </c>
      <c r="G297" s="664">
        <v>110</v>
      </c>
      <c r="H297" s="661">
        <v>1</v>
      </c>
      <c r="I297" s="661">
        <v>5</v>
      </c>
      <c r="J297" s="664">
        <v>3</v>
      </c>
      <c r="K297" s="664">
        <v>15</v>
      </c>
      <c r="L297" s="661">
        <v>0.13636363636363635</v>
      </c>
      <c r="M297" s="661">
        <v>5</v>
      </c>
      <c r="N297" s="664">
        <v>2</v>
      </c>
      <c r="O297" s="664">
        <v>10</v>
      </c>
      <c r="P297" s="677">
        <v>9.0909090909090912E-2</v>
      </c>
      <c r="Q297" s="665">
        <v>5</v>
      </c>
    </row>
    <row r="298" spans="1:17" ht="14.4" customHeight="1" x14ac:dyDescent="0.3">
      <c r="A298" s="660" t="s">
        <v>6896</v>
      </c>
      <c r="B298" s="661" t="s">
        <v>6932</v>
      </c>
      <c r="C298" s="661" t="s">
        <v>2631</v>
      </c>
      <c r="D298" s="661" t="s">
        <v>6943</v>
      </c>
      <c r="E298" s="661" t="s">
        <v>6944</v>
      </c>
      <c r="F298" s="664">
        <v>1</v>
      </c>
      <c r="G298" s="664">
        <v>123</v>
      </c>
      <c r="H298" s="661">
        <v>1</v>
      </c>
      <c r="I298" s="661">
        <v>123</v>
      </c>
      <c r="J298" s="664">
        <v>1</v>
      </c>
      <c r="K298" s="664">
        <v>124</v>
      </c>
      <c r="L298" s="661">
        <v>1.0081300813008129</v>
      </c>
      <c r="M298" s="661">
        <v>124</v>
      </c>
      <c r="N298" s="664">
        <v>2</v>
      </c>
      <c r="O298" s="664">
        <v>400</v>
      </c>
      <c r="P298" s="677">
        <v>3.2520325203252032</v>
      </c>
      <c r="Q298" s="665">
        <v>200</v>
      </c>
    </row>
    <row r="299" spans="1:17" ht="14.4" customHeight="1" x14ac:dyDescent="0.3">
      <c r="A299" s="660" t="s">
        <v>6896</v>
      </c>
      <c r="B299" s="661" t="s">
        <v>6932</v>
      </c>
      <c r="C299" s="661" t="s">
        <v>2631</v>
      </c>
      <c r="D299" s="661" t="s">
        <v>6945</v>
      </c>
      <c r="E299" s="661" t="s">
        <v>6946</v>
      </c>
      <c r="F299" s="664">
        <v>1</v>
      </c>
      <c r="G299" s="664">
        <v>148</v>
      </c>
      <c r="H299" s="661">
        <v>1</v>
      </c>
      <c r="I299" s="661">
        <v>148</v>
      </c>
      <c r="J299" s="664">
        <v>1</v>
      </c>
      <c r="K299" s="664">
        <v>149</v>
      </c>
      <c r="L299" s="661">
        <v>1.0067567567567568</v>
      </c>
      <c r="M299" s="661">
        <v>149</v>
      </c>
      <c r="N299" s="664"/>
      <c r="O299" s="664"/>
      <c r="P299" s="677"/>
      <c r="Q299" s="665"/>
    </row>
    <row r="300" spans="1:17" ht="14.4" customHeight="1" x14ac:dyDescent="0.3">
      <c r="A300" s="660" t="s">
        <v>6896</v>
      </c>
      <c r="B300" s="661" t="s">
        <v>6932</v>
      </c>
      <c r="C300" s="661" t="s">
        <v>2631</v>
      </c>
      <c r="D300" s="661" t="s">
        <v>6957</v>
      </c>
      <c r="E300" s="661" t="s">
        <v>6958</v>
      </c>
      <c r="F300" s="664">
        <v>573</v>
      </c>
      <c r="G300" s="664">
        <v>126060</v>
      </c>
      <c r="H300" s="661">
        <v>1</v>
      </c>
      <c r="I300" s="661">
        <v>220</v>
      </c>
      <c r="J300" s="664">
        <v>612</v>
      </c>
      <c r="K300" s="664">
        <v>141984</v>
      </c>
      <c r="L300" s="661">
        <v>1.126320799619229</v>
      </c>
      <c r="M300" s="661">
        <v>232</v>
      </c>
      <c r="N300" s="664">
        <v>588</v>
      </c>
      <c r="O300" s="664">
        <v>137204</v>
      </c>
      <c r="P300" s="677">
        <v>1.0884023480882119</v>
      </c>
      <c r="Q300" s="665">
        <v>233.34013605442178</v>
      </c>
    </row>
    <row r="301" spans="1:17" ht="14.4" customHeight="1" x14ac:dyDescent="0.3">
      <c r="A301" s="660" t="s">
        <v>6896</v>
      </c>
      <c r="B301" s="661" t="s">
        <v>6932</v>
      </c>
      <c r="C301" s="661" t="s">
        <v>2631</v>
      </c>
      <c r="D301" s="661" t="s">
        <v>6959</v>
      </c>
      <c r="E301" s="661" t="s">
        <v>6960</v>
      </c>
      <c r="F301" s="664">
        <v>449</v>
      </c>
      <c r="G301" s="664">
        <v>52533</v>
      </c>
      <c r="H301" s="661">
        <v>1</v>
      </c>
      <c r="I301" s="661">
        <v>117</v>
      </c>
      <c r="J301" s="664">
        <v>448</v>
      </c>
      <c r="K301" s="664">
        <v>51968</v>
      </c>
      <c r="L301" s="661">
        <v>0.9892448556145661</v>
      </c>
      <c r="M301" s="661">
        <v>116</v>
      </c>
      <c r="N301" s="664">
        <v>491</v>
      </c>
      <c r="O301" s="664">
        <v>57614</v>
      </c>
      <c r="P301" s="677">
        <v>1.0967201568537872</v>
      </c>
      <c r="Q301" s="665">
        <v>117.34012219959267</v>
      </c>
    </row>
    <row r="302" spans="1:17" ht="14.4" customHeight="1" x14ac:dyDescent="0.3">
      <c r="A302" s="660" t="s">
        <v>6896</v>
      </c>
      <c r="B302" s="661" t="s">
        <v>6932</v>
      </c>
      <c r="C302" s="661" t="s">
        <v>2631</v>
      </c>
      <c r="D302" s="661" t="s">
        <v>6965</v>
      </c>
      <c r="E302" s="661" t="s">
        <v>6966</v>
      </c>
      <c r="F302" s="664">
        <v>1</v>
      </c>
      <c r="G302" s="664">
        <v>1264</v>
      </c>
      <c r="H302" s="661">
        <v>1</v>
      </c>
      <c r="I302" s="661">
        <v>1264</v>
      </c>
      <c r="J302" s="664"/>
      <c r="K302" s="664"/>
      <c r="L302" s="661"/>
      <c r="M302" s="661"/>
      <c r="N302" s="664"/>
      <c r="O302" s="664"/>
      <c r="P302" s="677"/>
      <c r="Q302" s="665"/>
    </row>
    <row r="303" spans="1:17" ht="14.4" customHeight="1" x14ac:dyDescent="0.3">
      <c r="A303" s="660" t="s">
        <v>6896</v>
      </c>
      <c r="B303" s="661" t="s">
        <v>6932</v>
      </c>
      <c r="C303" s="661" t="s">
        <v>2631</v>
      </c>
      <c r="D303" s="661" t="s">
        <v>7054</v>
      </c>
      <c r="E303" s="661" t="s">
        <v>7055</v>
      </c>
      <c r="F303" s="664"/>
      <c r="G303" s="664"/>
      <c r="H303" s="661"/>
      <c r="I303" s="661"/>
      <c r="J303" s="664">
        <v>1</v>
      </c>
      <c r="K303" s="664">
        <v>946</v>
      </c>
      <c r="L303" s="661"/>
      <c r="M303" s="661">
        <v>946</v>
      </c>
      <c r="N303" s="664"/>
      <c r="O303" s="664"/>
      <c r="P303" s="677"/>
      <c r="Q303" s="665"/>
    </row>
    <row r="304" spans="1:17" ht="14.4" customHeight="1" x14ac:dyDescent="0.3">
      <c r="A304" s="660" t="s">
        <v>6896</v>
      </c>
      <c r="B304" s="661" t="s">
        <v>6932</v>
      </c>
      <c r="C304" s="661" t="s">
        <v>2631</v>
      </c>
      <c r="D304" s="661" t="s">
        <v>7056</v>
      </c>
      <c r="E304" s="661" t="s">
        <v>7057</v>
      </c>
      <c r="F304" s="664"/>
      <c r="G304" s="664"/>
      <c r="H304" s="661"/>
      <c r="I304" s="661"/>
      <c r="J304" s="664"/>
      <c r="K304" s="664"/>
      <c r="L304" s="661"/>
      <c r="M304" s="661"/>
      <c r="N304" s="664">
        <v>1</v>
      </c>
      <c r="O304" s="664">
        <v>397</v>
      </c>
      <c r="P304" s="677"/>
      <c r="Q304" s="665">
        <v>397</v>
      </c>
    </row>
    <row r="305" spans="1:17" ht="14.4" customHeight="1" x14ac:dyDescent="0.3">
      <c r="A305" s="660" t="s">
        <v>6896</v>
      </c>
      <c r="B305" s="661" t="s">
        <v>6932</v>
      </c>
      <c r="C305" s="661" t="s">
        <v>2631</v>
      </c>
      <c r="D305" s="661" t="s">
        <v>6973</v>
      </c>
      <c r="E305" s="661" t="s">
        <v>6974</v>
      </c>
      <c r="F305" s="664">
        <v>323</v>
      </c>
      <c r="G305" s="664">
        <v>49742</v>
      </c>
      <c r="H305" s="661">
        <v>1</v>
      </c>
      <c r="I305" s="661">
        <v>154</v>
      </c>
      <c r="J305" s="664">
        <v>288</v>
      </c>
      <c r="K305" s="664">
        <v>44640</v>
      </c>
      <c r="L305" s="661">
        <v>0.89743074263198097</v>
      </c>
      <c r="M305" s="661">
        <v>155</v>
      </c>
      <c r="N305" s="664">
        <v>272</v>
      </c>
      <c r="O305" s="664">
        <v>42356</v>
      </c>
      <c r="P305" s="677">
        <v>0.85151381126613324</v>
      </c>
      <c r="Q305" s="665">
        <v>155.72058823529412</v>
      </c>
    </row>
    <row r="306" spans="1:17" ht="14.4" customHeight="1" x14ac:dyDescent="0.3">
      <c r="A306" s="660" t="s">
        <v>6896</v>
      </c>
      <c r="B306" s="661" t="s">
        <v>6932</v>
      </c>
      <c r="C306" s="661" t="s">
        <v>2631</v>
      </c>
      <c r="D306" s="661" t="s">
        <v>6975</v>
      </c>
      <c r="E306" s="661" t="s">
        <v>6976</v>
      </c>
      <c r="F306" s="664">
        <v>2</v>
      </c>
      <c r="G306" s="664">
        <v>0</v>
      </c>
      <c r="H306" s="661"/>
      <c r="I306" s="661">
        <v>0</v>
      </c>
      <c r="J306" s="664">
        <v>1</v>
      </c>
      <c r="K306" s="664">
        <v>0</v>
      </c>
      <c r="L306" s="661"/>
      <c r="M306" s="661">
        <v>0</v>
      </c>
      <c r="N306" s="664"/>
      <c r="O306" s="664"/>
      <c r="P306" s="677"/>
      <c r="Q306" s="665"/>
    </row>
    <row r="307" spans="1:17" ht="14.4" customHeight="1" x14ac:dyDescent="0.3">
      <c r="A307" s="660" t="s">
        <v>6896</v>
      </c>
      <c r="B307" s="661" t="s">
        <v>6932</v>
      </c>
      <c r="C307" s="661" t="s">
        <v>2631</v>
      </c>
      <c r="D307" s="661" t="s">
        <v>6977</v>
      </c>
      <c r="E307" s="661" t="s">
        <v>6978</v>
      </c>
      <c r="F307" s="664">
        <v>1011</v>
      </c>
      <c r="G307" s="664">
        <v>0</v>
      </c>
      <c r="H307" s="661"/>
      <c r="I307" s="661">
        <v>0</v>
      </c>
      <c r="J307" s="664">
        <v>1034</v>
      </c>
      <c r="K307" s="664">
        <v>0</v>
      </c>
      <c r="L307" s="661"/>
      <c r="M307" s="661">
        <v>0</v>
      </c>
      <c r="N307" s="664">
        <v>1069</v>
      </c>
      <c r="O307" s="664">
        <v>0</v>
      </c>
      <c r="P307" s="677"/>
      <c r="Q307" s="665">
        <v>0</v>
      </c>
    </row>
    <row r="308" spans="1:17" ht="14.4" customHeight="1" x14ac:dyDescent="0.3">
      <c r="A308" s="660" t="s">
        <v>6896</v>
      </c>
      <c r="B308" s="661" t="s">
        <v>6932</v>
      </c>
      <c r="C308" s="661" t="s">
        <v>2631</v>
      </c>
      <c r="D308" s="661" t="s">
        <v>6979</v>
      </c>
      <c r="E308" s="661" t="s">
        <v>6980</v>
      </c>
      <c r="F308" s="664"/>
      <c r="G308" s="664"/>
      <c r="H308" s="661"/>
      <c r="I308" s="661"/>
      <c r="J308" s="664"/>
      <c r="K308" s="664"/>
      <c r="L308" s="661"/>
      <c r="M308" s="661"/>
      <c r="N308" s="664">
        <v>1</v>
      </c>
      <c r="O308" s="664">
        <v>1096</v>
      </c>
      <c r="P308" s="677"/>
      <c r="Q308" s="665">
        <v>1096</v>
      </c>
    </row>
    <row r="309" spans="1:17" ht="14.4" customHeight="1" x14ac:dyDescent="0.3">
      <c r="A309" s="660" t="s">
        <v>6896</v>
      </c>
      <c r="B309" s="661" t="s">
        <v>6932</v>
      </c>
      <c r="C309" s="661" t="s">
        <v>2631</v>
      </c>
      <c r="D309" s="661" t="s">
        <v>6985</v>
      </c>
      <c r="E309" s="661" t="s">
        <v>6986</v>
      </c>
      <c r="F309" s="664">
        <v>313</v>
      </c>
      <c r="G309" s="664">
        <v>23475</v>
      </c>
      <c r="H309" s="661">
        <v>1</v>
      </c>
      <c r="I309" s="661">
        <v>75</v>
      </c>
      <c r="J309" s="664">
        <v>314</v>
      </c>
      <c r="K309" s="664">
        <v>25434</v>
      </c>
      <c r="L309" s="661">
        <v>1.0834504792332269</v>
      </c>
      <c r="M309" s="661">
        <v>81</v>
      </c>
      <c r="N309" s="664">
        <v>282</v>
      </c>
      <c r="O309" s="664">
        <v>23056</v>
      </c>
      <c r="P309" s="677">
        <v>0.98215122470713523</v>
      </c>
      <c r="Q309" s="665">
        <v>81.758865248226954</v>
      </c>
    </row>
    <row r="310" spans="1:17" ht="14.4" customHeight="1" x14ac:dyDescent="0.3">
      <c r="A310" s="660" t="s">
        <v>6896</v>
      </c>
      <c r="B310" s="661" t="s">
        <v>6932</v>
      </c>
      <c r="C310" s="661" t="s">
        <v>2631</v>
      </c>
      <c r="D310" s="661" t="s">
        <v>6987</v>
      </c>
      <c r="E310" s="661" t="s">
        <v>6988</v>
      </c>
      <c r="F310" s="664"/>
      <c r="G310" s="664"/>
      <c r="H310" s="661"/>
      <c r="I310" s="661"/>
      <c r="J310" s="664">
        <v>1</v>
      </c>
      <c r="K310" s="664">
        <v>146</v>
      </c>
      <c r="L310" s="661"/>
      <c r="M310" s="661">
        <v>146</v>
      </c>
      <c r="N310" s="664"/>
      <c r="O310" s="664"/>
      <c r="P310" s="677"/>
      <c r="Q310" s="665"/>
    </row>
    <row r="311" spans="1:17" ht="14.4" customHeight="1" x14ac:dyDescent="0.3">
      <c r="A311" s="660" t="s">
        <v>6896</v>
      </c>
      <c r="B311" s="661" t="s">
        <v>6932</v>
      </c>
      <c r="C311" s="661" t="s">
        <v>2631</v>
      </c>
      <c r="D311" s="661" t="s">
        <v>6991</v>
      </c>
      <c r="E311" s="661" t="s">
        <v>6992</v>
      </c>
      <c r="F311" s="664">
        <v>3</v>
      </c>
      <c r="G311" s="664">
        <v>0</v>
      </c>
      <c r="H311" s="661"/>
      <c r="I311" s="661">
        <v>0</v>
      </c>
      <c r="J311" s="664">
        <v>4</v>
      </c>
      <c r="K311" s="664">
        <v>0</v>
      </c>
      <c r="L311" s="661"/>
      <c r="M311" s="661">
        <v>0</v>
      </c>
      <c r="N311" s="664">
        <v>5</v>
      </c>
      <c r="O311" s="664">
        <v>0</v>
      </c>
      <c r="P311" s="677"/>
      <c r="Q311" s="665">
        <v>0</v>
      </c>
    </row>
    <row r="312" spans="1:17" ht="14.4" customHeight="1" x14ac:dyDescent="0.3">
      <c r="A312" s="660" t="s">
        <v>6896</v>
      </c>
      <c r="B312" s="661" t="s">
        <v>6932</v>
      </c>
      <c r="C312" s="661" t="s">
        <v>2631</v>
      </c>
      <c r="D312" s="661" t="s">
        <v>7048</v>
      </c>
      <c r="E312" s="661" t="s">
        <v>7049</v>
      </c>
      <c r="F312" s="664">
        <v>12</v>
      </c>
      <c r="G312" s="664">
        <v>2400</v>
      </c>
      <c r="H312" s="661">
        <v>1</v>
      </c>
      <c r="I312" s="661">
        <v>200</v>
      </c>
      <c r="J312" s="664">
        <v>14</v>
      </c>
      <c r="K312" s="664">
        <v>2800</v>
      </c>
      <c r="L312" s="661">
        <v>1.1666666666666667</v>
      </c>
      <c r="M312" s="661">
        <v>200</v>
      </c>
      <c r="N312" s="664">
        <v>1</v>
      </c>
      <c r="O312" s="664">
        <v>200</v>
      </c>
      <c r="P312" s="677">
        <v>8.3333333333333329E-2</v>
      </c>
      <c r="Q312" s="665">
        <v>200</v>
      </c>
    </row>
    <row r="313" spans="1:17" ht="14.4" customHeight="1" x14ac:dyDescent="0.3">
      <c r="A313" s="660" t="s">
        <v>6896</v>
      </c>
      <c r="B313" s="661" t="s">
        <v>6932</v>
      </c>
      <c r="C313" s="661" t="s">
        <v>2631</v>
      </c>
      <c r="D313" s="661" t="s">
        <v>6995</v>
      </c>
      <c r="E313" s="661" t="s">
        <v>6996</v>
      </c>
      <c r="F313" s="664">
        <v>1</v>
      </c>
      <c r="G313" s="664">
        <v>185</v>
      </c>
      <c r="H313" s="661">
        <v>1</v>
      </c>
      <c r="I313" s="661">
        <v>185</v>
      </c>
      <c r="J313" s="664"/>
      <c r="K313" s="664"/>
      <c r="L313" s="661"/>
      <c r="M313" s="661"/>
      <c r="N313" s="664"/>
      <c r="O313" s="664"/>
      <c r="P313" s="677"/>
      <c r="Q313" s="665"/>
    </row>
    <row r="314" spans="1:17" ht="14.4" customHeight="1" x14ac:dyDescent="0.3">
      <c r="A314" s="660" t="s">
        <v>6896</v>
      </c>
      <c r="B314" s="661" t="s">
        <v>6932</v>
      </c>
      <c r="C314" s="661" t="s">
        <v>2631</v>
      </c>
      <c r="D314" s="661" t="s">
        <v>6999</v>
      </c>
      <c r="E314" s="661" t="s">
        <v>6889</v>
      </c>
      <c r="F314" s="664">
        <v>1</v>
      </c>
      <c r="G314" s="664">
        <v>0</v>
      </c>
      <c r="H314" s="661"/>
      <c r="I314" s="661">
        <v>0</v>
      </c>
      <c r="J314" s="664"/>
      <c r="K314" s="664"/>
      <c r="L314" s="661"/>
      <c r="M314" s="661"/>
      <c r="N314" s="664"/>
      <c r="O314" s="664"/>
      <c r="P314" s="677"/>
      <c r="Q314" s="665"/>
    </row>
    <row r="315" spans="1:17" ht="14.4" customHeight="1" x14ac:dyDescent="0.3">
      <c r="A315" s="660" t="s">
        <v>6896</v>
      </c>
      <c r="B315" s="661" t="s">
        <v>6932</v>
      </c>
      <c r="C315" s="661" t="s">
        <v>2631</v>
      </c>
      <c r="D315" s="661" t="s">
        <v>7002</v>
      </c>
      <c r="E315" s="661" t="s">
        <v>7003</v>
      </c>
      <c r="F315" s="664">
        <v>2</v>
      </c>
      <c r="G315" s="664">
        <v>172</v>
      </c>
      <c r="H315" s="661">
        <v>1</v>
      </c>
      <c r="I315" s="661">
        <v>86</v>
      </c>
      <c r="J315" s="664"/>
      <c r="K315" s="664"/>
      <c r="L315" s="661"/>
      <c r="M315" s="661"/>
      <c r="N315" s="664"/>
      <c r="O315" s="664"/>
      <c r="P315" s="677"/>
      <c r="Q315" s="665"/>
    </row>
    <row r="316" spans="1:17" ht="14.4" customHeight="1" x14ac:dyDescent="0.3">
      <c r="A316" s="660" t="s">
        <v>6896</v>
      </c>
      <c r="B316" s="661" t="s">
        <v>6932</v>
      </c>
      <c r="C316" s="661" t="s">
        <v>2631</v>
      </c>
      <c r="D316" s="661" t="s">
        <v>7058</v>
      </c>
      <c r="E316" s="661" t="s">
        <v>7059</v>
      </c>
      <c r="F316" s="664">
        <v>1</v>
      </c>
      <c r="G316" s="664">
        <v>332</v>
      </c>
      <c r="H316" s="661">
        <v>1</v>
      </c>
      <c r="I316" s="661">
        <v>332</v>
      </c>
      <c r="J316" s="664"/>
      <c r="K316" s="664"/>
      <c r="L316" s="661"/>
      <c r="M316" s="661"/>
      <c r="N316" s="664">
        <v>1</v>
      </c>
      <c r="O316" s="664">
        <v>348</v>
      </c>
      <c r="P316" s="677">
        <v>1.0481927710843373</v>
      </c>
      <c r="Q316" s="665">
        <v>348</v>
      </c>
    </row>
    <row r="317" spans="1:17" ht="14.4" customHeight="1" x14ac:dyDescent="0.3">
      <c r="A317" s="660" t="s">
        <v>6896</v>
      </c>
      <c r="B317" s="661" t="s">
        <v>6932</v>
      </c>
      <c r="C317" s="661" t="s">
        <v>2631</v>
      </c>
      <c r="D317" s="661" t="s">
        <v>7006</v>
      </c>
      <c r="E317" s="661" t="s">
        <v>7007</v>
      </c>
      <c r="F317" s="664"/>
      <c r="G317" s="664"/>
      <c r="H317" s="661"/>
      <c r="I317" s="661"/>
      <c r="J317" s="664">
        <v>1</v>
      </c>
      <c r="K317" s="664">
        <v>694</v>
      </c>
      <c r="L317" s="661"/>
      <c r="M317" s="661">
        <v>694</v>
      </c>
      <c r="N317" s="664">
        <v>5</v>
      </c>
      <c r="O317" s="664">
        <v>3505</v>
      </c>
      <c r="P317" s="677"/>
      <c r="Q317" s="665">
        <v>701</v>
      </c>
    </row>
    <row r="318" spans="1:17" ht="14.4" customHeight="1" x14ac:dyDescent="0.3">
      <c r="A318" s="660" t="s">
        <v>6896</v>
      </c>
      <c r="B318" s="661" t="s">
        <v>6932</v>
      </c>
      <c r="C318" s="661" t="s">
        <v>2631</v>
      </c>
      <c r="D318" s="661" t="s">
        <v>7014</v>
      </c>
      <c r="E318" s="661" t="s">
        <v>7015</v>
      </c>
      <c r="F318" s="664"/>
      <c r="G318" s="664"/>
      <c r="H318" s="661"/>
      <c r="I318" s="661"/>
      <c r="J318" s="664">
        <v>1</v>
      </c>
      <c r="K318" s="664">
        <v>161</v>
      </c>
      <c r="L318" s="661"/>
      <c r="M318" s="661">
        <v>161</v>
      </c>
      <c r="N318" s="664"/>
      <c r="O318" s="664"/>
      <c r="P318" s="677"/>
      <c r="Q318" s="665"/>
    </row>
    <row r="319" spans="1:17" ht="14.4" customHeight="1" x14ac:dyDescent="0.3">
      <c r="A319" s="660" t="s">
        <v>6896</v>
      </c>
      <c r="B319" s="661" t="s">
        <v>6932</v>
      </c>
      <c r="C319" s="661" t="s">
        <v>2631</v>
      </c>
      <c r="D319" s="661" t="s">
        <v>7016</v>
      </c>
      <c r="E319" s="661" t="s">
        <v>7017</v>
      </c>
      <c r="F319" s="664"/>
      <c r="G319" s="664"/>
      <c r="H319" s="661"/>
      <c r="I319" s="661"/>
      <c r="J319" s="664">
        <v>1</v>
      </c>
      <c r="K319" s="664">
        <v>480</v>
      </c>
      <c r="L319" s="661"/>
      <c r="M319" s="661">
        <v>480</v>
      </c>
      <c r="N319" s="664"/>
      <c r="O319" s="664"/>
      <c r="P319" s="677"/>
      <c r="Q319" s="665"/>
    </row>
    <row r="320" spans="1:17" ht="14.4" customHeight="1" x14ac:dyDescent="0.3">
      <c r="A320" s="660" t="s">
        <v>6896</v>
      </c>
      <c r="B320" s="661" t="s">
        <v>6932</v>
      </c>
      <c r="C320" s="661" t="s">
        <v>2631</v>
      </c>
      <c r="D320" s="661" t="s">
        <v>7026</v>
      </c>
      <c r="E320" s="661" t="s">
        <v>7027</v>
      </c>
      <c r="F320" s="664">
        <v>13</v>
      </c>
      <c r="G320" s="664">
        <v>1040</v>
      </c>
      <c r="H320" s="661">
        <v>1</v>
      </c>
      <c r="I320" s="661">
        <v>80</v>
      </c>
      <c r="J320" s="664">
        <v>41</v>
      </c>
      <c r="K320" s="664">
        <v>3280</v>
      </c>
      <c r="L320" s="661">
        <v>3.1538461538461537</v>
      </c>
      <c r="M320" s="661">
        <v>80</v>
      </c>
      <c r="N320" s="664">
        <v>17</v>
      </c>
      <c r="O320" s="664">
        <v>1390</v>
      </c>
      <c r="P320" s="677">
        <v>1.3365384615384615</v>
      </c>
      <c r="Q320" s="665">
        <v>81.764705882352942</v>
      </c>
    </row>
    <row r="321" spans="1:17" ht="14.4" customHeight="1" x14ac:dyDescent="0.3">
      <c r="A321" s="660" t="s">
        <v>6896</v>
      </c>
      <c r="B321" s="661" t="s">
        <v>6932</v>
      </c>
      <c r="C321" s="661" t="s">
        <v>2631</v>
      </c>
      <c r="D321" s="661" t="s">
        <v>7028</v>
      </c>
      <c r="E321" s="661" t="s">
        <v>7029</v>
      </c>
      <c r="F321" s="664">
        <v>1</v>
      </c>
      <c r="G321" s="664">
        <v>197</v>
      </c>
      <c r="H321" s="661">
        <v>1</v>
      </c>
      <c r="I321" s="661">
        <v>197</v>
      </c>
      <c r="J321" s="664"/>
      <c r="K321" s="664"/>
      <c r="L321" s="661"/>
      <c r="M321" s="661"/>
      <c r="N321" s="664"/>
      <c r="O321" s="664"/>
      <c r="P321" s="677"/>
      <c r="Q321" s="665"/>
    </row>
    <row r="322" spans="1:17" ht="14.4" customHeight="1" x14ac:dyDescent="0.3">
      <c r="A322" s="660" t="s">
        <v>6896</v>
      </c>
      <c r="B322" s="661" t="s">
        <v>6932</v>
      </c>
      <c r="C322" s="661" t="s">
        <v>2631</v>
      </c>
      <c r="D322" s="661" t="s">
        <v>7060</v>
      </c>
      <c r="E322" s="661" t="s">
        <v>7061</v>
      </c>
      <c r="F322" s="664"/>
      <c r="G322" s="664"/>
      <c r="H322" s="661"/>
      <c r="I322" s="661"/>
      <c r="J322" s="664">
        <v>1</v>
      </c>
      <c r="K322" s="664">
        <v>170</v>
      </c>
      <c r="L322" s="661"/>
      <c r="M322" s="661">
        <v>170</v>
      </c>
      <c r="N322" s="664"/>
      <c r="O322" s="664"/>
      <c r="P322" s="677"/>
      <c r="Q322" s="665"/>
    </row>
    <row r="323" spans="1:17" ht="14.4" customHeight="1" x14ac:dyDescent="0.3">
      <c r="A323" s="660" t="s">
        <v>6896</v>
      </c>
      <c r="B323" s="661" t="s">
        <v>6932</v>
      </c>
      <c r="C323" s="661" t="s">
        <v>2632</v>
      </c>
      <c r="D323" s="661" t="s">
        <v>6937</v>
      </c>
      <c r="E323" s="661" t="s">
        <v>6938</v>
      </c>
      <c r="F323" s="664">
        <v>23</v>
      </c>
      <c r="G323" s="664">
        <v>782</v>
      </c>
      <c r="H323" s="661">
        <v>1</v>
      </c>
      <c r="I323" s="661">
        <v>34</v>
      </c>
      <c r="J323" s="664">
        <v>40</v>
      </c>
      <c r="K323" s="664">
        <v>1360</v>
      </c>
      <c r="L323" s="661">
        <v>1.7391304347826086</v>
      </c>
      <c r="M323" s="661">
        <v>34</v>
      </c>
      <c r="N323" s="664">
        <v>14</v>
      </c>
      <c r="O323" s="664">
        <v>484</v>
      </c>
      <c r="P323" s="677">
        <v>0.61892583120204603</v>
      </c>
      <c r="Q323" s="665">
        <v>34.571428571428569</v>
      </c>
    </row>
    <row r="324" spans="1:17" ht="14.4" customHeight="1" x14ac:dyDescent="0.3">
      <c r="A324" s="660" t="s">
        <v>6896</v>
      </c>
      <c r="B324" s="661" t="s">
        <v>6932</v>
      </c>
      <c r="C324" s="661" t="s">
        <v>2632</v>
      </c>
      <c r="D324" s="661" t="s">
        <v>7062</v>
      </c>
      <c r="E324" s="661" t="s">
        <v>7063</v>
      </c>
      <c r="F324" s="664"/>
      <c r="G324" s="664"/>
      <c r="H324" s="661"/>
      <c r="I324" s="661"/>
      <c r="J324" s="664">
        <v>1</v>
      </c>
      <c r="K324" s="664">
        <v>224</v>
      </c>
      <c r="L324" s="661"/>
      <c r="M324" s="661">
        <v>224</v>
      </c>
      <c r="N324" s="664"/>
      <c r="O324" s="664"/>
      <c r="P324" s="677"/>
      <c r="Q324" s="665"/>
    </row>
    <row r="325" spans="1:17" ht="14.4" customHeight="1" x14ac:dyDescent="0.3">
      <c r="A325" s="660" t="s">
        <v>6896</v>
      </c>
      <c r="B325" s="661" t="s">
        <v>6932</v>
      </c>
      <c r="C325" s="661" t="s">
        <v>2632</v>
      </c>
      <c r="D325" s="661" t="s">
        <v>6949</v>
      </c>
      <c r="E325" s="661" t="s">
        <v>6950</v>
      </c>
      <c r="F325" s="664"/>
      <c r="G325" s="664"/>
      <c r="H325" s="661"/>
      <c r="I325" s="661"/>
      <c r="J325" s="664">
        <v>1</v>
      </c>
      <c r="K325" s="664">
        <v>91</v>
      </c>
      <c r="L325" s="661"/>
      <c r="M325" s="661">
        <v>91</v>
      </c>
      <c r="N325" s="664"/>
      <c r="O325" s="664"/>
      <c r="P325" s="677"/>
      <c r="Q325" s="665"/>
    </row>
    <row r="326" spans="1:17" ht="14.4" customHeight="1" x14ac:dyDescent="0.3">
      <c r="A326" s="660" t="s">
        <v>6896</v>
      </c>
      <c r="B326" s="661" t="s">
        <v>6932</v>
      </c>
      <c r="C326" s="661" t="s">
        <v>2632</v>
      </c>
      <c r="D326" s="661" t="s">
        <v>6957</v>
      </c>
      <c r="E326" s="661" t="s">
        <v>6958</v>
      </c>
      <c r="F326" s="664">
        <v>119</v>
      </c>
      <c r="G326" s="664">
        <v>26180</v>
      </c>
      <c r="H326" s="661">
        <v>1</v>
      </c>
      <c r="I326" s="661">
        <v>220</v>
      </c>
      <c r="J326" s="664">
        <v>111</v>
      </c>
      <c r="K326" s="664">
        <v>25752</v>
      </c>
      <c r="L326" s="661">
        <v>0.98365164247517189</v>
      </c>
      <c r="M326" s="661">
        <v>232</v>
      </c>
      <c r="N326" s="664">
        <v>123</v>
      </c>
      <c r="O326" s="664">
        <v>28712</v>
      </c>
      <c r="P326" s="677">
        <v>1.0967150496562261</v>
      </c>
      <c r="Q326" s="665">
        <v>233.4308943089431</v>
      </c>
    </row>
    <row r="327" spans="1:17" ht="14.4" customHeight="1" x14ac:dyDescent="0.3">
      <c r="A327" s="660" t="s">
        <v>6896</v>
      </c>
      <c r="B327" s="661" t="s">
        <v>6932</v>
      </c>
      <c r="C327" s="661" t="s">
        <v>2632</v>
      </c>
      <c r="D327" s="661" t="s">
        <v>6959</v>
      </c>
      <c r="E327" s="661" t="s">
        <v>6960</v>
      </c>
      <c r="F327" s="664">
        <v>47</v>
      </c>
      <c r="G327" s="664">
        <v>5499</v>
      </c>
      <c r="H327" s="661">
        <v>1</v>
      </c>
      <c r="I327" s="661">
        <v>117</v>
      </c>
      <c r="J327" s="664">
        <v>38</v>
      </c>
      <c r="K327" s="664">
        <v>4408</v>
      </c>
      <c r="L327" s="661">
        <v>0.80160029096199314</v>
      </c>
      <c r="M327" s="661">
        <v>116</v>
      </c>
      <c r="N327" s="664">
        <v>5</v>
      </c>
      <c r="O327" s="664">
        <v>588</v>
      </c>
      <c r="P327" s="677">
        <v>0.10692853246044735</v>
      </c>
      <c r="Q327" s="665">
        <v>117.6</v>
      </c>
    </row>
    <row r="328" spans="1:17" ht="14.4" customHeight="1" x14ac:dyDescent="0.3">
      <c r="A328" s="660" t="s">
        <v>6896</v>
      </c>
      <c r="B328" s="661" t="s">
        <v>6932</v>
      </c>
      <c r="C328" s="661" t="s">
        <v>2632</v>
      </c>
      <c r="D328" s="661" t="s">
        <v>6973</v>
      </c>
      <c r="E328" s="661" t="s">
        <v>6974</v>
      </c>
      <c r="F328" s="664">
        <v>70</v>
      </c>
      <c r="G328" s="664">
        <v>10780</v>
      </c>
      <c r="H328" s="661">
        <v>1</v>
      </c>
      <c r="I328" s="661">
        <v>154</v>
      </c>
      <c r="J328" s="664">
        <v>74</v>
      </c>
      <c r="K328" s="664">
        <v>11470</v>
      </c>
      <c r="L328" s="661">
        <v>1.0640074211502784</v>
      </c>
      <c r="M328" s="661">
        <v>155</v>
      </c>
      <c r="N328" s="664">
        <v>43</v>
      </c>
      <c r="O328" s="664">
        <v>6698</v>
      </c>
      <c r="P328" s="677">
        <v>0.62133580705009273</v>
      </c>
      <c r="Q328" s="665">
        <v>155.76744186046511</v>
      </c>
    </row>
    <row r="329" spans="1:17" ht="14.4" customHeight="1" x14ac:dyDescent="0.3">
      <c r="A329" s="660" t="s">
        <v>6896</v>
      </c>
      <c r="B329" s="661" t="s">
        <v>6932</v>
      </c>
      <c r="C329" s="661" t="s">
        <v>2632</v>
      </c>
      <c r="D329" s="661" t="s">
        <v>6977</v>
      </c>
      <c r="E329" s="661" t="s">
        <v>6978</v>
      </c>
      <c r="F329" s="664">
        <v>170</v>
      </c>
      <c r="G329" s="664">
        <v>0</v>
      </c>
      <c r="H329" s="661"/>
      <c r="I329" s="661">
        <v>0</v>
      </c>
      <c r="J329" s="664">
        <v>140</v>
      </c>
      <c r="K329" s="664">
        <v>0</v>
      </c>
      <c r="L329" s="661"/>
      <c r="M329" s="661">
        <v>0</v>
      </c>
      <c r="N329" s="664">
        <v>128</v>
      </c>
      <c r="O329" s="664">
        <v>0</v>
      </c>
      <c r="P329" s="677"/>
      <c r="Q329" s="665">
        <v>0</v>
      </c>
    </row>
    <row r="330" spans="1:17" ht="14.4" customHeight="1" x14ac:dyDescent="0.3">
      <c r="A330" s="660" t="s">
        <v>6896</v>
      </c>
      <c r="B330" s="661" t="s">
        <v>6932</v>
      </c>
      <c r="C330" s="661" t="s">
        <v>2632</v>
      </c>
      <c r="D330" s="661" t="s">
        <v>6985</v>
      </c>
      <c r="E330" s="661" t="s">
        <v>6986</v>
      </c>
      <c r="F330" s="664">
        <v>89</v>
      </c>
      <c r="G330" s="664">
        <v>6675</v>
      </c>
      <c r="H330" s="661">
        <v>1</v>
      </c>
      <c r="I330" s="661">
        <v>75</v>
      </c>
      <c r="J330" s="664">
        <v>78</v>
      </c>
      <c r="K330" s="664">
        <v>6318</v>
      </c>
      <c r="L330" s="661">
        <v>0.94651685393258422</v>
      </c>
      <c r="M330" s="661">
        <v>81</v>
      </c>
      <c r="N330" s="664">
        <v>35</v>
      </c>
      <c r="O330" s="664">
        <v>2862</v>
      </c>
      <c r="P330" s="677">
        <v>0.4287640449438202</v>
      </c>
      <c r="Q330" s="665">
        <v>81.771428571428572</v>
      </c>
    </row>
    <row r="331" spans="1:17" ht="14.4" customHeight="1" x14ac:dyDescent="0.3">
      <c r="A331" s="660" t="s">
        <v>6896</v>
      </c>
      <c r="B331" s="661" t="s">
        <v>6932</v>
      </c>
      <c r="C331" s="661" t="s">
        <v>2632</v>
      </c>
      <c r="D331" s="661" t="s">
        <v>7026</v>
      </c>
      <c r="E331" s="661" t="s">
        <v>7027</v>
      </c>
      <c r="F331" s="664">
        <v>19</v>
      </c>
      <c r="G331" s="664">
        <v>1520</v>
      </c>
      <c r="H331" s="661">
        <v>1</v>
      </c>
      <c r="I331" s="661">
        <v>80</v>
      </c>
      <c r="J331" s="664">
        <v>4</v>
      </c>
      <c r="K331" s="664">
        <v>320</v>
      </c>
      <c r="L331" s="661">
        <v>0.21052631578947367</v>
      </c>
      <c r="M331" s="661">
        <v>80</v>
      </c>
      <c r="N331" s="664">
        <v>2</v>
      </c>
      <c r="O331" s="664">
        <v>160</v>
      </c>
      <c r="P331" s="677">
        <v>0.10526315789473684</v>
      </c>
      <c r="Q331" s="665">
        <v>80</v>
      </c>
    </row>
    <row r="332" spans="1:17" ht="14.4" customHeight="1" x14ac:dyDescent="0.3">
      <c r="A332" s="660" t="s">
        <v>6896</v>
      </c>
      <c r="B332" s="661" t="s">
        <v>6932</v>
      </c>
      <c r="C332" s="661" t="s">
        <v>6894</v>
      </c>
      <c r="D332" s="661" t="s">
        <v>6959</v>
      </c>
      <c r="E332" s="661" t="s">
        <v>6960</v>
      </c>
      <c r="F332" s="664">
        <v>1</v>
      </c>
      <c r="G332" s="664">
        <v>117</v>
      </c>
      <c r="H332" s="661">
        <v>1</v>
      </c>
      <c r="I332" s="661">
        <v>117</v>
      </c>
      <c r="J332" s="664"/>
      <c r="K332" s="664"/>
      <c r="L332" s="661"/>
      <c r="M332" s="661"/>
      <c r="N332" s="664"/>
      <c r="O332" s="664"/>
      <c r="P332" s="677"/>
      <c r="Q332" s="665"/>
    </row>
    <row r="333" spans="1:17" ht="14.4" customHeight="1" x14ac:dyDescent="0.3">
      <c r="A333" s="660" t="s">
        <v>6896</v>
      </c>
      <c r="B333" s="661" t="s">
        <v>6932</v>
      </c>
      <c r="C333" s="661" t="s">
        <v>2633</v>
      </c>
      <c r="D333" s="661" t="s">
        <v>6933</v>
      </c>
      <c r="E333" s="661" t="s">
        <v>6934</v>
      </c>
      <c r="F333" s="664">
        <v>2</v>
      </c>
      <c r="G333" s="664">
        <v>430</v>
      </c>
      <c r="H333" s="661">
        <v>1</v>
      </c>
      <c r="I333" s="661">
        <v>215</v>
      </c>
      <c r="J333" s="664">
        <v>2</v>
      </c>
      <c r="K333" s="664">
        <v>388</v>
      </c>
      <c r="L333" s="661">
        <v>0.9023255813953488</v>
      </c>
      <c r="M333" s="661">
        <v>194</v>
      </c>
      <c r="N333" s="664">
        <v>1</v>
      </c>
      <c r="O333" s="664">
        <v>196</v>
      </c>
      <c r="P333" s="677">
        <v>0.45581395348837211</v>
      </c>
      <c r="Q333" s="665">
        <v>196</v>
      </c>
    </row>
    <row r="334" spans="1:17" ht="14.4" customHeight="1" x14ac:dyDescent="0.3">
      <c r="A334" s="660" t="s">
        <v>6896</v>
      </c>
      <c r="B334" s="661" t="s">
        <v>6932</v>
      </c>
      <c r="C334" s="661" t="s">
        <v>2633</v>
      </c>
      <c r="D334" s="661" t="s">
        <v>7052</v>
      </c>
      <c r="E334" s="661" t="s">
        <v>7053</v>
      </c>
      <c r="F334" s="664"/>
      <c r="G334" s="664"/>
      <c r="H334" s="661"/>
      <c r="I334" s="661"/>
      <c r="J334" s="664">
        <v>1</v>
      </c>
      <c r="K334" s="664">
        <v>80</v>
      </c>
      <c r="L334" s="661"/>
      <c r="M334" s="661">
        <v>80</v>
      </c>
      <c r="N334" s="664">
        <v>1</v>
      </c>
      <c r="O334" s="664">
        <v>81</v>
      </c>
      <c r="P334" s="677"/>
      <c r="Q334" s="665">
        <v>81</v>
      </c>
    </row>
    <row r="335" spans="1:17" ht="14.4" customHeight="1" x14ac:dyDescent="0.3">
      <c r="A335" s="660" t="s">
        <v>6896</v>
      </c>
      <c r="B335" s="661" t="s">
        <v>6932</v>
      </c>
      <c r="C335" s="661" t="s">
        <v>2633</v>
      </c>
      <c r="D335" s="661" t="s">
        <v>6935</v>
      </c>
      <c r="E335" s="661" t="s">
        <v>6936</v>
      </c>
      <c r="F335" s="664">
        <v>10</v>
      </c>
      <c r="G335" s="664">
        <v>1310</v>
      </c>
      <c r="H335" s="661">
        <v>1</v>
      </c>
      <c r="I335" s="661">
        <v>131</v>
      </c>
      <c r="J335" s="664">
        <v>42</v>
      </c>
      <c r="K335" s="664">
        <v>4326</v>
      </c>
      <c r="L335" s="661">
        <v>3.3022900763358778</v>
      </c>
      <c r="M335" s="661">
        <v>103</v>
      </c>
      <c r="N335" s="664">
        <v>1</v>
      </c>
      <c r="O335" s="664">
        <v>103</v>
      </c>
      <c r="P335" s="677">
        <v>7.8625954198473277E-2</v>
      </c>
      <c r="Q335" s="665">
        <v>103</v>
      </c>
    </row>
    <row r="336" spans="1:17" ht="14.4" customHeight="1" x14ac:dyDescent="0.3">
      <c r="A336" s="660" t="s">
        <v>6896</v>
      </c>
      <c r="B336" s="661" t="s">
        <v>6932</v>
      </c>
      <c r="C336" s="661" t="s">
        <v>2633</v>
      </c>
      <c r="D336" s="661" t="s">
        <v>6937</v>
      </c>
      <c r="E336" s="661" t="s">
        <v>6938</v>
      </c>
      <c r="F336" s="664">
        <v>73</v>
      </c>
      <c r="G336" s="664">
        <v>2482</v>
      </c>
      <c r="H336" s="661">
        <v>1</v>
      </c>
      <c r="I336" s="661">
        <v>34</v>
      </c>
      <c r="J336" s="664">
        <v>68</v>
      </c>
      <c r="K336" s="664">
        <v>2312</v>
      </c>
      <c r="L336" s="661">
        <v>0.93150684931506844</v>
      </c>
      <c r="M336" s="661">
        <v>34</v>
      </c>
      <c r="N336" s="664">
        <v>60</v>
      </c>
      <c r="O336" s="664">
        <v>2085</v>
      </c>
      <c r="P336" s="677">
        <v>0.84004834810636586</v>
      </c>
      <c r="Q336" s="665">
        <v>34.75</v>
      </c>
    </row>
    <row r="337" spans="1:17" ht="14.4" customHeight="1" x14ac:dyDescent="0.3">
      <c r="A337" s="660" t="s">
        <v>6896</v>
      </c>
      <c r="B337" s="661" t="s">
        <v>6932</v>
      </c>
      <c r="C337" s="661" t="s">
        <v>2633</v>
      </c>
      <c r="D337" s="661" t="s">
        <v>6943</v>
      </c>
      <c r="E337" s="661" t="s">
        <v>6944</v>
      </c>
      <c r="F337" s="664"/>
      <c r="G337" s="664"/>
      <c r="H337" s="661"/>
      <c r="I337" s="661"/>
      <c r="J337" s="664">
        <v>1</v>
      </c>
      <c r="K337" s="664">
        <v>124</v>
      </c>
      <c r="L337" s="661"/>
      <c r="M337" s="661">
        <v>124</v>
      </c>
      <c r="N337" s="664"/>
      <c r="O337" s="664"/>
      <c r="P337" s="677"/>
      <c r="Q337" s="665"/>
    </row>
    <row r="338" spans="1:17" ht="14.4" customHeight="1" x14ac:dyDescent="0.3">
      <c r="A338" s="660" t="s">
        <v>6896</v>
      </c>
      <c r="B338" s="661" t="s">
        <v>6932</v>
      </c>
      <c r="C338" s="661" t="s">
        <v>2633</v>
      </c>
      <c r="D338" s="661" t="s">
        <v>6945</v>
      </c>
      <c r="E338" s="661" t="s">
        <v>6946</v>
      </c>
      <c r="F338" s="664"/>
      <c r="G338" s="664"/>
      <c r="H338" s="661"/>
      <c r="I338" s="661"/>
      <c r="J338" s="664"/>
      <c r="K338" s="664"/>
      <c r="L338" s="661"/>
      <c r="M338" s="661"/>
      <c r="N338" s="664">
        <v>1</v>
      </c>
      <c r="O338" s="664">
        <v>149</v>
      </c>
      <c r="P338" s="677"/>
      <c r="Q338" s="665">
        <v>149</v>
      </c>
    </row>
    <row r="339" spans="1:17" ht="14.4" customHeight="1" x14ac:dyDescent="0.3">
      <c r="A339" s="660" t="s">
        <v>6896</v>
      </c>
      <c r="B339" s="661" t="s">
        <v>6932</v>
      </c>
      <c r="C339" s="661" t="s">
        <v>2633</v>
      </c>
      <c r="D339" s="661" t="s">
        <v>6957</v>
      </c>
      <c r="E339" s="661" t="s">
        <v>6958</v>
      </c>
      <c r="F339" s="664">
        <v>521</v>
      </c>
      <c r="G339" s="664">
        <v>114620</v>
      </c>
      <c r="H339" s="661">
        <v>1</v>
      </c>
      <c r="I339" s="661">
        <v>220</v>
      </c>
      <c r="J339" s="664">
        <v>474</v>
      </c>
      <c r="K339" s="664">
        <v>109968</v>
      </c>
      <c r="L339" s="661">
        <v>0.95941371488396443</v>
      </c>
      <c r="M339" s="661">
        <v>232</v>
      </c>
      <c r="N339" s="664">
        <v>345</v>
      </c>
      <c r="O339" s="664">
        <v>80540</v>
      </c>
      <c r="P339" s="677">
        <v>0.70266969115337641</v>
      </c>
      <c r="Q339" s="665">
        <v>233.44927536231884</v>
      </c>
    </row>
    <row r="340" spans="1:17" ht="14.4" customHeight="1" x14ac:dyDescent="0.3">
      <c r="A340" s="660" t="s">
        <v>6896</v>
      </c>
      <c r="B340" s="661" t="s">
        <v>6932</v>
      </c>
      <c r="C340" s="661" t="s">
        <v>2633</v>
      </c>
      <c r="D340" s="661" t="s">
        <v>6959</v>
      </c>
      <c r="E340" s="661" t="s">
        <v>6960</v>
      </c>
      <c r="F340" s="664">
        <v>8</v>
      </c>
      <c r="G340" s="664">
        <v>936</v>
      </c>
      <c r="H340" s="661">
        <v>1</v>
      </c>
      <c r="I340" s="661">
        <v>117</v>
      </c>
      <c r="J340" s="664">
        <v>7</v>
      </c>
      <c r="K340" s="664">
        <v>812</v>
      </c>
      <c r="L340" s="661">
        <v>0.86752136752136755</v>
      </c>
      <c r="M340" s="661">
        <v>116</v>
      </c>
      <c r="N340" s="664">
        <v>57</v>
      </c>
      <c r="O340" s="664">
        <v>6722</v>
      </c>
      <c r="P340" s="677">
        <v>7.1816239316239319</v>
      </c>
      <c r="Q340" s="665">
        <v>117.92982456140351</v>
      </c>
    </row>
    <row r="341" spans="1:17" ht="14.4" customHeight="1" x14ac:dyDescent="0.3">
      <c r="A341" s="660" t="s">
        <v>6896</v>
      </c>
      <c r="B341" s="661" t="s">
        <v>6932</v>
      </c>
      <c r="C341" s="661" t="s">
        <v>2633</v>
      </c>
      <c r="D341" s="661" t="s">
        <v>6973</v>
      </c>
      <c r="E341" s="661" t="s">
        <v>6974</v>
      </c>
      <c r="F341" s="664">
        <v>43</v>
      </c>
      <c r="G341" s="664">
        <v>6622</v>
      </c>
      <c r="H341" s="661">
        <v>1</v>
      </c>
      <c r="I341" s="661">
        <v>154</v>
      </c>
      <c r="J341" s="664">
        <v>33</v>
      </c>
      <c r="K341" s="664">
        <v>5115</v>
      </c>
      <c r="L341" s="661">
        <v>0.77242524916943522</v>
      </c>
      <c r="M341" s="661">
        <v>155</v>
      </c>
      <c r="N341" s="664">
        <v>43</v>
      </c>
      <c r="O341" s="664">
        <v>6694</v>
      </c>
      <c r="P341" s="677">
        <v>1.0108728480821505</v>
      </c>
      <c r="Q341" s="665">
        <v>155.67441860465115</v>
      </c>
    </row>
    <row r="342" spans="1:17" ht="14.4" customHeight="1" x14ac:dyDescent="0.3">
      <c r="A342" s="660" t="s">
        <v>6896</v>
      </c>
      <c r="B342" s="661" t="s">
        <v>6932</v>
      </c>
      <c r="C342" s="661" t="s">
        <v>2633</v>
      </c>
      <c r="D342" s="661" t="s">
        <v>6977</v>
      </c>
      <c r="E342" s="661" t="s">
        <v>6978</v>
      </c>
      <c r="F342" s="664">
        <v>532</v>
      </c>
      <c r="G342" s="664">
        <v>0</v>
      </c>
      <c r="H342" s="661"/>
      <c r="I342" s="661">
        <v>0</v>
      </c>
      <c r="J342" s="664">
        <v>529</v>
      </c>
      <c r="K342" s="664">
        <v>0</v>
      </c>
      <c r="L342" s="661"/>
      <c r="M342" s="661">
        <v>0</v>
      </c>
      <c r="N342" s="664">
        <v>551</v>
      </c>
      <c r="O342" s="664">
        <v>0</v>
      </c>
      <c r="P342" s="677"/>
      <c r="Q342" s="665">
        <v>0</v>
      </c>
    </row>
    <row r="343" spans="1:17" ht="14.4" customHeight="1" x14ac:dyDescent="0.3">
      <c r="A343" s="660" t="s">
        <v>6896</v>
      </c>
      <c r="B343" s="661" t="s">
        <v>6932</v>
      </c>
      <c r="C343" s="661" t="s">
        <v>2633</v>
      </c>
      <c r="D343" s="661" t="s">
        <v>6983</v>
      </c>
      <c r="E343" s="661" t="s">
        <v>6984</v>
      </c>
      <c r="F343" s="664"/>
      <c r="G343" s="664"/>
      <c r="H343" s="661"/>
      <c r="I343" s="661"/>
      <c r="J343" s="664"/>
      <c r="K343" s="664"/>
      <c r="L343" s="661"/>
      <c r="M343" s="661"/>
      <c r="N343" s="664">
        <v>50</v>
      </c>
      <c r="O343" s="664">
        <v>1800</v>
      </c>
      <c r="P343" s="677"/>
      <c r="Q343" s="665">
        <v>36</v>
      </c>
    </row>
    <row r="344" spans="1:17" ht="14.4" customHeight="1" x14ac:dyDescent="0.3">
      <c r="A344" s="660" t="s">
        <v>6896</v>
      </c>
      <c r="B344" s="661" t="s">
        <v>6932</v>
      </c>
      <c r="C344" s="661" t="s">
        <v>2633</v>
      </c>
      <c r="D344" s="661" t="s">
        <v>6985</v>
      </c>
      <c r="E344" s="661" t="s">
        <v>6986</v>
      </c>
      <c r="F344" s="664">
        <v>43</v>
      </c>
      <c r="G344" s="664">
        <v>3225</v>
      </c>
      <c r="H344" s="661">
        <v>1</v>
      </c>
      <c r="I344" s="661">
        <v>75</v>
      </c>
      <c r="J344" s="664">
        <v>35</v>
      </c>
      <c r="K344" s="664">
        <v>2835</v>
      </c>
      <c r="L344" s="661">
        <v>0.87906976744186049</v>
      </c>
      <c r="M344" s="661">
        <v>81</v>
      </c>
      <c r="N344" s="664">
        <v>42</v>
      </c>
      <c r="O344" s="664">
        <v>3429</v>
      </c>
      <c r="P344" s="677">
        <v>1.0632558139534884</v>
      </c>
      <c r="Q344" s="665">
        <v>81.642857142857139</v>
      </c>
    </row>
    <row r="345" spans="1:17" ht="14.4" customHeight="1" x14ac:dyDescent="0.3">
      <c r="A345" s="660" t="s">
        <v>6896</v>
      </c>
      <c r="B345" s="661" t="s">
        <v>6932</v>
      </c>
      <c r="C345" s="661" t="s">
        <v>2633</v>
      </c>
      <c r="D345" s="661" t="s">
        <v>6991</v>
      </c>
      <c r="E345" s="661" t="s">
        <v>6992</v>
      </c>
      <c r="F345" s="664"/>
      <c r="G345" s="664"/>
      <c r="H345" s="661"/>
      <c r="I345" s="661"/>
      <c r="J345" s="664">
        <v>1</v>
      </c>
      <c r="K345" s="664">
        <v>0</v>
      </c>
      <c r="L345" s="661"/>
      <c r="M345" s="661">
        <v>0</v>
      </c>
      <c r="N345" s="664"/>
      <c r="O345" s="664"/>
      <c r="P345" s="677"/>
      <c r="Q345" s="665"/>
    </row>
    <row r="346" spans="1:17" ht="14.4" customHeight="1" x14ac:dyDescent="0.3">
      <c r="A346" s="660" t="s">
        <v>6896</v>
      </c>
      <c r="B346" s="661" t="s">
        <v>6932</v>
      </c>
      <c r="C346" s="661" t="s">
        <v>2633</v>
      </c>
      <c r="D346" s="661" t="s">
        <v>7026</v>
      </c>
      <c r="E346" s="661" t="s">
        <v>7027</v>
      </c>
      <c r="F346" s="664"/>
      <c r="G346" s="664"/>
      <c r="H346" s="661"/>
      <c r="I346" s="661"/>
      <c r="J346" s="664">
        <v>1</v>
      </c>
      <c r="K346" s="664">
        <v>80</v>
      </c>
      <c r="L346" s="661"/>
      <c r="M346" s="661">
        <v>80</v>
      </c>
      <c r="N346" s="664">
        <v>3</v>
      </c>
      <c r="O346" s="664">
        <v>240</v>
      </c>
      <c r="P346" s="677"/>
      <c r="Q346" s="665">
        <v>80</v>
      </c>
    </row>
    <row r="347" spans="1:17" ht="14.4" customHeight="1" x14ac:dyDescent="0.3">
      <c r="A347" s="660" t="s">
        <v>6896</v>
      </c>
      <c r="B347" s="661" t="s">
        <v>6932</v>
      </c>
      <c r="C347" s="661" t="s">
        <v>2634</v>
      </c>
      <c r="D347" s="661" t="s">
        <v>6933</v>
      </c>
      <c r="E347" s="661" t="s">
        <v>6934</v>
      </c>
      <c r="F347" s="664"/>
      <c r="G347" s="664"/>
      <c r="H347" s="661"/>
      <c r="I347" s="661"/>
      <c r="J347" s="664"/>
      <c r="K347" s="664"/>
      <c r="L347" s="661"/>
      <c r="M347" s="661"/>
      <c r="N347" s="664">
        <v>1</v>
      </c>
      <c r="O347" s="664">
        <v>196</v>
      </c>
      <c r="P347" s="677"/>
      <c r="Q347" s="665">
        <v>196</v>
      </c>
    </row>
    <row r="348" spans="1:17" ht="14.4" customHeight="1" x14ac:dyDescent="0.3">
      <c r="A348" s="660" t="s">
        <v>6896</v>
      </c>
      <c r="B348" s="661" t="s">
        <v>6932</v>
      </c>
      <c r="C348" s="661" t="s">
        <v>2634</v>
      </c>
      <c r="D348" s="661" t="s">
        <v>7052</v>
      </c>
      <c r="E348" s="661" t="s">
        <v>7053</v>
      </c>
      <c r="F348" s="664"/>
      <c r="G348" s="664"/>
      <c r="H348" s="661"/>
      <c r="I348" s="661"/>
      <c r="J348" s="664">
        <v>3</v>
      </c>
      <c r="K348" s="664">
        <v>240</v>
      </c>
      <c r="L348" s="661"/>
      <c r="M348" s="661">
        <v>80</v>
      </c>
      <c r="N348" s="664">
        <v>1</v>
      </c>
      <c r="O348" s="664">
        <v>81</v>
      </c>
      <c r="P348" s="677"/>
      <c r="Q348" s="665">
        <v>81</v>
      </c>
    </row>
    <row r="349" spans="1:17" ht="14.4" customHeight="1" x14ac:dyDescent="0.3">
      <c r="A349" s="660" t="s">
        <v>6896</v>
      </c>
      <c r="B349" s="661" t="s">
        <v>6932</v>
      </c>
      <c r="C349" s="661" t="s">
        <v>2634</v>
      </c>
      <c r="D349" s="661" t="s">
        <v>6935</v>
      </c>
      <c r="E349" s="661" t="s">
        <v>6936</v>
      </c>
      <c r="F349" s="664">
        <v>18</v>
      </c>
      <c r="G349" s="664">
        <v>2358</v>
      </c>
      <c r="H349" s="661">
        <v>1</v>
      </c>
      <c r="I349" s="661">
        <v>131</v>
      </c>
      <c r="J349" s="664">
        <v>37</v>
      </c>
      <c r="K349" s="664">
        <v>3811</v>
      </c>
      <c r="L349" s="661">
        <v>1.6162001696352841</v>
      </c>
      <c r="M349" s="661">
        <v>103</v>
      </c>
      <c r="N349" s="664">
        <v>16</v>
      </c>
      <c r="O349" s="664">
        <v>1662</v>
      </c>
      <c r="P349" s="677">
        <v>0.7048346055979644</v>
      </c>
      <c r="Q349" s="665">
        <v>103.875</v>
      </c>
    </row>
    <row r="350" spans="1:17" ht="14.4" customHeight="1" x14ac:dyDescent="0.3">
      <c r="A350" s="660" t="s">
        <v>6896</v>
      </c>
      <c r="B350" s="661" t="s">
        <v>6932</v>
      </c>
      <c r="C350" s="661" t="s">
        <v>2634</v>
      </c>
      <c r="D350" s="661" t="s">
        <v>6937</v>
      </c>
      <c r="E350" s="661" t="s">
        <v>6938</v>
      </c>
      <c r="F350" s="664">
        <v>141</v>
      </c>
      <c r="G350" s="664">
        <v>4794</v>
      </c>
      <c r="H350" s="661">
        <v>1</v>
      </c>
      <c r="I350" s="661">
        <v>34</v>
      </c>
      <c r="J350" s="664">
        <v>114</v>
      </c>
      <c r="K350" s="664">
        <v>3876</v>
      </c>
      <c r="L350" s="661">
        <v>0.80851063829787229</v>
      </c>
      <c r="M350" s="661">
        <v>34</v>
      </c>
      <c r="N350" s="664">
        <v>39</v>
      </c>
      <c r="O350" s="664">
        <v>1354</v>
      </c>
      <c r="P350" s="677">
        <v>0.28243637880684186</v>
      </c>
      <c r="Q350" s="665">
        <v>34.717948717948715</v>
      </c>
    </row>
    <row r="351" spans="1:17" ht="14.4" customHeight="1" x14ac:dyDescent="0.3">
      <c r="A351" s="660" t="s">
        <v>6896</v>
      </c>
      <c r="B351" s="661" t="s">
        <v>6932</v>
      </c>
      <c r="C351" s="661" t="s">
        <v>2634</v>
      </c>
      <c r="D351" s="661" t="s">
        <v>6941</v>
      </c>
      <c r="E351" s="661" t="s">
        <v>6942</v>
      </c>
      <c r="F351" s="664">
        <v>4</v>
      </c>
      <c r="G351" s="664">
        <v>20</v>
      </c>
      <c r="H351" s="661">
        <v>1</v>
      </c>
      <c r="I351" s="661">
        <v>5</v>
      </c>
      <c r="J351" s="664">
        <v>2</v>
      </c>
      <c r="K351" s="664">
        <v>10</v>
      </c>
      <c r="L351" s="661">
        <v>0.5</v>
      </c>
      <c r="M351" s="661">
        <v>5</v>
      </c>
      <c r="N351" s="664">
        <v>5</v>
      </c>
      <c r="O351" s="664">
        <v>25</v>
      </c>
      <c r="P351" s="677">
        <v>1.25</v>
      </c>
      <c r="Q351" s="665">
        <v>5</v>
      </c>
    </row>
    <row r="352" spans="1:17" ht="14.4" customHeight="1" x14ac:dyDescent="0.3">
      <c r="A352" s="660" t="s">
        <v>6896</v>
      </c>
      <c r="B352" s="661" t="s">
        <v>6932</v>
      </c>
      <c r="C352" s="661" t="s">
        <v>2634</v>
      </c>
      <c r="D352" s="661" t="s">
        <v>6943</v>
      </c>
      <c r="E352" s="661" t="s">
        <v>6944</v>
      </c>
      <c r="F352" s="664">
        <v>1</v>
      </c>
      <c r="G352" s="664">
        <v>123</v>
      </c>
      <c r="H352" s="661">
        <v>1</v>
      </c>
      <c r="I352" s="661">
        <v>123</v>
      </c>
      <c r="J352" s="664">
        <v>3</v>
      </c>
      <c r="K352" s="664">
        <v>372</v>
      </c>
      <c r="L352" s="661">
        <v>3.024390243902439</v>
      </c>
      <c r="M352" s="661">
        <v>124</v>
      </c>
      <c r="N352" s="664">
        <v>1</v>
      </c>
      <c r="O352" s="664">
        <v>200</v>
      </c>
      <c r="P352" s="677">
        <v>1.6260162601626016</v>
      </c>
      <c r="Q352" s="665">
        <v>200</v>
      </c>
    </row>
    <row r="353" spans="1:17" ht="14.4" customHeight="1" x14ac:dyDescent="0.3">
      <c r="A353" s="660" t="s">
        <v>6896</v>
      </c>
      <c r="B353" s="661" t="s">
        <v>6932</v>
      </c>
      <c r="C353" s="661" t="s">
        <v>2634</v>
      </c>
      <c r="D353" s="661" t="s">
        <v>6945</v>
      </c>
      <c r="E353" s="661" t="s">
        <v>6946</v>
      </c>
      <c r="F353" s="664">
        <v>2</v>
      </c>
      <c r="G353" s="664">
        <v>296</v>
      </c>
      <c r="H353" s="661">
        <v>1</v>
      </c>
      <c r="I353" s="661">
        <v>148</v>
      </c>
      <c r="J353" s="664">
        <v>1</v>
      </c>
      <c r="K353" s="664">
        <v>149</v>
      </c>
      <c r="L353" s="661">
        <v>0.5033783783783784</v>
      </c>
      <c r="M353" s="661">
        <v>149</v>
      </c>
      <c r="N353" s="664">
        <v>1</v>
      </c>
      <c r="O353" s="664">
        <v>149</v>
      </c>
      <c r="P353" s="677">
        <v>0.5033783783783784</v>
      </c>
      <c r="Q353" s="665">
        <v>149</v>
      </c>
    </row>
    <row r="354" spans="1:17" ht="14.4" customHeight="1" x14ac:dyDescent="0.3">
      <c r="A354" s="660" t="s">
        <v>6896</v>
      </c>
      <c r="B354" s="661" t="s">
        <v>6932</v>
      </c>
      <c r="C354" s="661" t="s">
        <v>2634</v>
      </c>
      <c r="D354" s="661" t="s">
        <v>7062</v>
      </c>
      <c r="E354" s="661" t="s">
        <v>7063</v>
      </c>
      <c r="F354" s="664">
        <v>2</v>
      </c>
      <c r="G354" s="664">
        <v>444</v>
      </c>
      <c r="H354" s="661">
        <v>1</v>
      </c>
      <c r="I354" s="661">
        <v>222</v>
      </c>
      <c r="J354" s="664">
        <v>3</v>
      </c>
      <c r="K354" s="664">
        <v>672</v>
      </c>
      <c r="L354" s="661">
        <v>1.5135135135135136</v>
      </c>
      <c r="M354" s="661">
        <v>224</v>
      </c>
      <c r="N354" s="664"/>
      <c r="O354" s="664"/>
      <c r="P354" s="677"/>
      <c r="Q354" s="665"/>
    </row>
    <row r="355" spans="1:17" ht="14.4" customHeight="1" x14ac:dyDescent="0.3">
      <c r="A355" s="660" t="s">
        <v>6896</v>
      </c>
      <c r="B355" s="661" t="s">
        <v>6932</v>
      </c>
      <c r="C355" s="661" t="s">
        <v>2634</v>
      </c>
      <c r="D355" s="661" t="s">
        <v>6947</v>
      </c>
      <c r="E355" s="661" t="s">
        <v>6948</v>
      </c>
      <c r="F355" s="664">
        <v>1</v>
      </c>
      <c r="G355" s="664">
        <v>93</v>
      </c>
      <c r="H355" s="661">
        <v>1</v>
      </c>
      <c r="I355" s="661">
        <v>93</v>
      </c>
      <c r="J355" s="664">
        <v>1</v>
      </c>
      <c r="K355" s="664">
        <v>93</v>
      </c>
      <c r="L355" s="661">
        <v>1</v>
      </c>
      <c r="M355" s="661">
        <v>93</v>
      </c>
      <c r="N355" s="664"/>
      <c r="O355" s="664"/>
      <c r="P355" s="677"/>
      <c r="Q355" s="665"/>
    </row>
    <row r="356" spans="1:17" ht="14.4" customHeight="1" x14ac:dyDescent="0.3">
      <c r="A356" s="660" t="s">
        <v>6896</v>
      </c>
      <c r="B356" s="661" t="s">
        <v>6932</v>
      </c>
      <c r="C356" s="661" t="s">
        <v>2634</v>
      </c>
      <c r="D356" s="661" t="s">
        <v>6949</v>
      </c>
      <c r="E356" s="661" t="s">
        <v>6950</v>
      </c>
      <c r="F356" s="664">
        <v>6</v>
      </c>
      <c r="G356" s="664">
        <v>546</v>
      </c>
      <c r="H356" s="661">
        <v>1</v>
      </c>
      <c r="I356" s="661">
        <v>91</v>
      </c>
      <c r="J356" s="664">
        <v>3</v>
      </c>
      <c r="K356" s="664">
        <v>273</v>
      </c>
      <c r="L356" s="661">
        <v>0.5</v>
      </c>
      <c r="M356" s="661">
        <v>91</v>
      </c>
      <c r="N356" s="664">
        <v>2</v>
      </c>
      <c r="O356" s="664">
        <v>186</v>
      </c>
      <c r="P356" s="677">
        <v>0.34065934065934067</v>
      </c>
      <c r="Q356" s="665">
        <v>93</v>
      </c>
    </row>
    <row r="357" spans="1:17" ht="14.4" customHeight="1" x14ac:dyDescent="0.3">
      <c r="A357" s="660" t="s">
        <v>6896</v>
      </c>
      <c r="B357" s="661" t="s">
        <v>6932</v>
      </c>
      <c r="C357" s="661" t="s">
        <v>2634</v>
      </c>
      <c r="D357" s="661" t="s">
        <v>7064</v>
      </c>
      <c r="E357" s="661" t="s">
        <v>6889</v>
      </c>
      <c r="F357" s="664">
        <v>1</v>
      </c>
      <c r="G357" s="664">
        <v>149</v>
      </c>
      <c r="H357" s="661">
        <v>1</v>
      </c>
      <c r="I357" s="661">
        <v>149</v>
      </c>
      <c r="J357" s="664"/>
      <c r="K357" s="664"/>
      <c r="L357" s="661"/>
      <c r="M357" s="661"/>
      <c r="N357" s="664"/>
      <c r="O357" s="664"/>
      <c r="P357" s="677"/>
      <c r="Q357" s="665"/>
    </row>
    <row r="358" spans="1:17" ht="14.4" customHeight="1" x14ac:dyDescent="0.3">
      <c r="A358" s="660" t="s">
        <v>6896</v>
      </c>
      <c r="B358" s="661" t="s">
        <v>6932</v>
      </c>
      <c r="C358" s="661" t="s">
        <v>2634</v>
      </c>
      <c r="D358" s="661" t="s">
        <v>6957</v>
      </c>
      <c r="E358" s="661" t="s">
        <v>6958</v>
      </c>
      <c r="F358" s="664">
        <v>801</v>
      </c>
      <c r="G358" s="664">
        <v>176220</v>
      </c>
      <c r="H358" s="661">
        <v>1</v>
      </c>
      <c r="I358" s="661">
        <v>220</v>
      </c>
      <c r="J358" s="664">
        <v>791</v>
      </c>
      <c r="K358" s="664">
        <v>183512</v>
      </c>
      <c r="L358" s="661">
        <v>1.0413800930654864</v>
      </c>
      <c r="M358" s="661">
        <v>232</v>
      </c>
      <c r="N358" s="664">
        <v>795</v>
      </c>
      <c r="O358" s="664">
        <v>185680</v>
      </c>
      <c r="P358" s="677">
        <v>1.0536828963795255</v>
      </c>
      <c r="Q358" s="665">
        <v>233.55974842767296</v>
      </c>
    </row>
    <row r="359" spans="1:17" ht="14.4" customHeight="1" x14ac:dyDescent="0.3">
      <c r="A359" s="660" t="s">
        <v>6896</v>
      </c>
      <c r="B359" s="661" t="s">
        <v>6932</v>
      </c>
      <c r="C359" s="661" t="s">
        <v>2634</v>
      </c>
      <c r="D359" s="661" t="s">
        <v>6959</v>
      </c>
      <c r="E359" s="661" t="s">
        <v>6960</v>
      </c>
      <c r="F359" s="664">
        <v>672</v>
      </c>
      <c r="G359" s="664">
        <v>78624</v>
      </c>
      <c r="H359" s="661">
        <v>1</v>
      </c>
      <c r="I359" s="661">
        <v>117</v>
      </c>
      <c r="J359" s="664">
        <v>749</v>
      </c>
      <c r="K359" s="664">
        <v>86884</v>
      </c>
      <c r="L359" s="661">
        <v>1.1050569800569801</v>
      </c>
      <c r="M359" s="661">
        <v>116</v>
      </c>
      <c r="N359" s="664">
        <v>771</v>
      </c>
      <c r="O359" s="664">
        <v>90670</v>
      </c>
      <c r="P359" s="677">
        <v>1.1532102157102158</v>
      </c>
      <c r="Q359" s="665">
        <v>117.60051880674449</v>
      </c>
    </row>
    <row r="360" spans="1:17" ht="14.4" customHeight="1" x14ac:dyDescent="0.3">
      <c r="A360" s="660" t="s">
        <v>6896</v>
      </c>
      <c r="B360" s="661" t="s">
        <v>6932</v>
      </c>
      <c r="C360" s="661" t="s">
        <v>2634</v>
      </c>
      <c r="D360" s="661" t="s">
        <v>6973</v>
      </c>
      <c r="E360" s="661" t="s">
        <v>6974</v>
      </c>
      <c r="F360" s="664">
        <v>436</v>
      </c>
      <c r="G360" s="664">
        <v>67144</v>
      </c>
      <c r="H360" s="661">
        <v>1</v>
      </c>
      <c r="I360" s="661">
        <v>154</v>
      </c>
      <c r="J360" s="664">
        <v>481</v>
      </c>
      <c r="K360" s="664">
        <v>74555</v>
      </c>
      <c r="L360" s="661">
        <v>1.1103747170260931</v>
      </c>
      <c r="M360" s="661">
        <v>155</v>
      </c>
      <c r="N360" s="664">
        <v>495</v>
      </c>
      <c r="O360" s="664">
        <v>77135</v>
      </c>
      <c r="P360" s="677">
        <v>1.1487995949005123</v>
      </c>
      <c r="Q360" s="665">
        <v>155.82828282828282</v>
      </c>
    </row>
    <row r="361" spans="1:17" ht="14.4" customHeight="1" x14ac:dyDescent="0.3">
      <c r="A361" s="660" t="s">
        <v>6896</v>
      </c>
      <c r="B361" s="661" t="s">
        <v>6932</v>
      </c>
      <c r="C361" s="661" t="s">
        <v>2634</v>
      </c>
      <c r="D361" s="661" t="s">
        <v>6975</v>
      </c>
      <c r="E361" s="661" t="s">
        <v>6976</v>
      </c>
      <c r="F361" s="664"/>
      <c r="G361" s="664"/>
      <c r="H361" s="661"/>
      <c r="I361" s="661"/>
      <c r="J361" s="664">
        <v>1</v>
      </c>
      <c r="K361" s="664">
        <v>0</v>
      </c>
      <c r="L361" s="661"/>
      <c r="M361" s="661">
        <v>0</v>
      </c>
      <c r="N361" s="664"/>
      <c r="O361" s="664"/>
      <c r="P361" s="677"/>
      <c r="Q361" s="665"/>
    </row>
    <row r="362" spans="1:17" ht="14.4" customHeight="1" x14ac:dyDescent="0.3">
      <c r="A362" s="660" t="s">
        <v>6896</v>
      </c>
      <c r="B362" s="661" t="s">
        <v>6932</v>
      </c>
      <c r="C362" s="661" t="s">
        <v>2634</v>
      </c>
      <c r="D362" s="661" t="s">
        <v>6977</v>
      </c>
      <c r="E362" s="661" t="s">
        <v>6978</v>
      </c>
      <c r="F362" s="664">
        <v>1354</v>
      </c>
      <c r="G362" s="664">
        <v>0</v>
      </c>
      <c r="H362" s="661"/>
      <c r="I362" s="661">
        <v>0</v>
      </c>
      <c r="J362" s="664">
        <v>1408</v>
      </c>
      <c r="K362" s="664">
        <v>0</v>
      </c>
      <c r="L362" s="661"/>
      <c r="M362" s="661">
        <v>0</v>
      </c>
      <c r="N362" s="664">
        <v>1537</v>
      </c>
      <c r="O362" s="664">
        <v>0</v>
      </c>
      <c r="P362" s="677"/>
      <c r="Q362" s="665">
        <v>0</v>
      </c>
    </row>
    <row r="363" spans="1:17" ht="14.4" customHeight="1" x14ac:dyDescent="0.3">
      <c r="A363" s="660" t="s">
        <v>6896</v>
      </c>
      <c r="B363" s="661" t="s">
        <v>6932</v>
      </c>
      <c r="C363" s="661" t="s">
        <v>2634</v>
      </c>
      <c r="D363" s="661" t="s">
        <v>6983</v>
      </c>
      <c r="E363" s="661" t="s">
        <v>6984</v>
      </c>
      <c r="F363" s="664"/>
      <c r="G363" s="664"/>
      <c r="H363" s="661"/>
      <c r="I363" s="661"/>
      <c r="J363" s="664">
        <v>1</v>
      </c>
      <c r="K363" s="664">
        <v>35</v>
      </c>
      <c r="L363" s="661"/>
      <c r="M363" s="661">
        <v>35</v>
      </c>
      <c r="N363" s="664">
        <v>3</v>
      </c>
      <c r="O363" s="664">
        <v>108</v>
      </c>
      <c r="P363" s="677"/>
      <c r="Q363" s="665">
        <v>36</v>
      </c>
    </row>
    <row r="364" spans="1:17" ht="14.4" customHeight="1" x14ac:dyDescent="0.3">
      <c r="A364" s="660" t="s">
        <v>6896</v>
      </c>
      <c r="B364" s="661" t="s">
        <v>6932</v>
      </c>
      <c r="C364" s="661" t="s">
        <v>2634</v>
      </c>
      <c r="D364" s="661" t="s">
        <v>6985</v>
      </c>
      <c r="E364" s="661" t="s">
        <v>6986</v>
      </c>
      <c r="F364" s="664">
        <v>436</v>
      </c>
      <c r="G364" s="664">
        <v>32700</v>
      </c>
      <c r="H364" s="661">
        <v>1</v>
      </c>
      <c r="I364" s="661">
        <v>75</v>
      </c>
      <c r="J364" s="664">
        <v>476</v>
      </c>
      <c r="K364" s="664">
        <v>38556</v>
      </c>
      <c r="L364" s="661">
        <v>1.1790825688073394</v>
      </c>
      <c r="M364" s="661">
        <v>81</v>
      </c>
      <c r="N364" s="664">
        <v>495</v>
      </c>
      <c r="O364" s="664">
        <v>40506</v>
      </c>
      <c r="P364" s="677">
        <v>1.2387155963302752</v>
      </c>
      <c r="Q364" s="665">
        <v>81.830303030303028</v>
      </c>
    </row>
    <row r="365" spans="1:17" ht="14.4" customHeight="1" x14ac:dyDescent="0.3">
      <c r="A365" s="660" t="s">
        <v>6896</v>
      </c>
      <c r="B365" s="661" t="s">
        <v>6932</v>
      </c>
      <c r="C365" s="661" t="s">
        <v>2634</v>
      </c>
      <c r="D365" s="661" t="s">
        <v>6991</v>
      </c>
      <c r="E365" s="661" t="s">
        <v>6992</v>
      </c>
      <c r="F365" s="664">
        <v>17</v>
      </c>
      <c r="G365" s="664">
        <v>0</v>
      </c>
      <c r="H365" s="661"/>
      <c r="I365" s="661">
        <v>0</v>
      </c>
      <c r="J365" s="664">
        <v>12</v>
      </c>
      <c r="K365" s="664">
        <v>0</v>
      </c>
      <c r="L365" s="661"/>
      <c r="M365" s="661">
        <v>0</v>
      </c>
      <c r="N365" s="664">
        <v>26</v>
      </c>
      <c r="O365" s="664">
        <v>0</v>
      </c>
      <c r="P365" s="677"/>
      <c r="Q365" s="665">
        <v>0</v>
      </c>
    </row>
    <row r="366" spans="1:17" ht="14.4" customHeight="1" x14ac:dyDescent="0.3">
      <c r="A366" s="660" t="s">
        <v>6896</v>
      </c>
      <c r="B366" s="661" t="s">
        <v>6932</v>
      </c>
      <c r="C366" s="661" t="s">
        <v>2634</v>
      </c>
      <c r="D366" s="661" t="s">
        <v>7065</v>
      </c>
      <c r="E366" s="661" t="s">
        <v>7066</v>
      </c>
      <c r="F366" s="664"/>
      <c r="G366" s="664"/>
      <c r="H366" s="661"/>
      <c r="I366" s="661"/>
      <c r="J366" s="664"/>
      <c r="K366" s="664"/>
      <c r="L366" s="661"/>
      <c r="M366" s="661"/>
      <c r="N366" s="664">
        <v>1</v>
      </c>
      <c r="O366" s="664">
        <v>70</v>
      </c>
      <c r="P366" s="677"/>
      <c r="Q366" s="665">
        <v>70</v>
      </c>
    </row>
    <row r="367" spans="1:17" ht="14.4" customHeight="1" x14ac:dyDescent="0.3">
      <c r="A367" s="660" t="s">
        <v>6896</v>
      </c>
      <c r="B367" s="661" t="s">
        <v>6932</v>
      </c>
      <c r="C367" s="661" t="s">
        <v>2634</v>
      </c>
      <c r="D367" s="661" t="s">
        <v>6995</v>
      </c>
      <c r="E367" s="661" t="s">
        <v>6996</v>
      </c>
      <c r="F367" s="664">
        <v>4</v>
      </c>
      <c r="G367" s="664">
        <v>740</v>
      </c>
      <c r="H367" s="661">
        <v>1</v>
      </c>
      <c r="I367" s="661">
        <v>185</v>
      </c>
      <c r="J367" s="664">
        <v>4</v>
      </c>
      <c r="K367" s="664">
        <v>744</v>
      </c>
      <c r="L367" s="661">
        <v>1.0054054054054054</v>
      </c>
      <c r="M367" s="661">
        <v>186</v>
      </c>
      <c r="N367" s="664">
        <v>2</v>
      </c>
      <c r="O367" s="664">
        <v>766</v>
      </c>
      <c r="P367" s="677">
        <v>1.0351351351351352</v>
      </c>
      <c r="Q367" s="665">
        <v>383</v>
      </c>
    </row>
    <row r="368" spans="1:17" ht="14.4" customHeight="1" x14ac:dyDescent="0.3">
      <c r="A368" s="660" t="s">
        <v>6896</v>
      </c>
      <c r="B368" s="661" t="s">
        <v>6932</v>
      </c>
      <c r="C368" s="661" t="s">
        <v>2634</v>
      </c>
      <c r="D368" s="661" t="s">
        <v>6999</v>
      </c>
      <c r="E368" s="661" t="s">
        <v>6889</v>
      </c>
      <c r="F368" s="664">
        <v>6</v>
      </c>
      <c r="G368" s="664">
        <v>0</v>
      </c>
      <c r="H368" s="661"/>
      <c r="I368" s="661">
        <v>0</v>
      </c>
      <c r="J368" s="664">
        <v>5</v>
      </c>
      <c r="K368" s="664">
        <v>0</v>
      </c>
      <c r="L368" s="661"/>
      <c r="M368" s="661">
        <v>0</v>
      </c>
      <c r="N368" s="664"/>
      <c r="O368" s="664"/>
      <c r="P368" s="677"/>
      <c r="Q368" s="665"/>
    </row>
    <row r="369" spans="1:17" ht="14.4" customHeight="1" x14ac:dyDescent="0.3">
      <c r="A369" s="660" t="s">
        <v>6896</v>
      </c>
      <c r="B369" s="661" t="s">
        <v>6932</v>
      </c>
      <c r="C369" s="661" t="s">
        <v>2634</v>
      </c>
      <c r="D369" s="661" t="s">
        <v>7002</v>
      </c>
      <c r="E369" s="661" t="s">
        <v>7003</v>
      </c>
      <c r="F369" s="664">
        <v>2</v>
      </c>
      <c r="G369" s="664">
        <v>172</v>
      </c>
      <c r="H369" s="661">
        <v>1</v>
      </c>
      <c r="I369" s="661">
        <v>86</v>
      </c>
      <c r="J369" s="664">
        <v>1</v>
      </c>
      <c r="K369" s="664">
        <v>86</v>
      </c>
      <c r="L369" s="661">
        <v>0.5</v>
      </c>
      <c r="M369" s="661">
        <v>86</v>
      </c>
      <c r="N369" s="664">
        <v>2</v>
      </c>
      <c r="O369" s="664">
        <v>244</v>
      </c>
      <c r="P369" s="677">
        <v>1.4186046511627908</v>
      </c>
      <c r="Q369" s="665">
        <v>122</v>
      </c>
    </row>
    <row r="370" spans="1:17" ht="14.4" customHeight="1" x14ac:dyDescent="0.3">
      <c r="A370" s="660" t="s">
        <v>6896</v>
      </c>
      <c r="B370" s="661" t="s">
        <v>6932</v>
      </c>
      <c r="C370" s="661" t="s">
        <v>2634</v>
      </c>
      <c r="D370" s="661" t="s">
        <v>7014</v>
      </c>
      <c r="E370" s="661" t="s">
        <v>7015</v>
      </c>
      <c r="F370" s="664">
        <v>3</v>
      </c>
      <c r="G370" s="664">
        <v>480</v>
      </c>
      <c r="H370" s="661">
        <v>1</v>
      </c>
      <c r="I370" s="661">
        <v>160</v>
      </c>
      <c r="J370" s="664">
        <v>1</v>
      </c>
      <c r="K370" s="664">
        <v>161</v>
      </c>
      <c r="L370" s="661">
        <v>0.33541666666666664</v>
      </c>
      <c r="M370" s="661">
        <v>161</v>
      </c>
      <c r="N370" s="664"/>
      <c r="O370" s="664"/>
      <c r="P370" s="677"/>
      <c r="Q370" s="665"/>
    </row>
    <row r="371" spans="1:17" ht="14.4" customHeight="1" x14ac:dyDescent="0.3">
      <c r="A371" s="660" t="s">
        <v>6896</v>
      </c>
      <c r="B371" s="661" t="s">
        <v>6932</v>
      </c>
      <c r="C371" s="661" t="s">
        <v>2634</v>
      </c>
      <c r="D371" s="661" t="s">
        <v>7020</v>
      </c>
      <c r="E371" s="661" t="s">
        <v>7021</v>
      </c>
      <c r="F371" s="664">
        <v>7</v>
      </c>
      <c r="G371" s="664">
        <v>2065</v>
      </c>
      <c r="H371" s="661">
        <v>1</v>
      </c>
      <c r="I371" s="661">
        <v>295</v>
      </c>
      <c r="J371" s="664">
        <v>3</v>
      </c>
      <c r="K371" s="664">
        <v>894</v>
      </c>
      <c r="L371" s="661">
        <v>0.43292978208232447</v>
      </c>
      <c r="M371" s="661">
        <v>298</v>
      </c>
      <c r="N371" s="664">
        <v>1</v>
      </c>
      <c r="O371" s="664">
        <v>592</v>
      </c>
      <c r="P371" s="677">
        <v>0.28668280871670704</v>
      </c>
      <c r="Q371" s="665">
        <v>592</v>
      </c>
    </row>
    <row r="372" spans="1:17" ht="14.4" customHeight="1" x14ac:dyDescent="0.3">
      <c r="A372" s="660" t="s">
        <v>6896</v>
      </c>
      <c r="B372" s="661" t="s">
        <v>6932</v>
      </c>
      <c r="C372" s="661" t="s">
        <v>2634</v>
      </c>
      <c r="D372" s="661" t="s">
        <v>7026</v>
      </c>
      <c r="E372" s="661" t="s">
        <v>7027</v>
      </c>
      <c r="F372" s="664">
        <v>6</v>
      </c>
      <c r="G372" s="664">
        <v>480</v>
      </c>
      <c r="H372" s="661">
        <v>1</v>
      </c>
      <c r="I372" s="661">
        <v>80</v>
      </c>
      <c r="J372" s="664">
        <v>8</v>
      </c>
      <c r="K372" s="664">
        <v>640</v>
      </c>
      <c r="L372" s="661">
        <v>1.3333333333333333</v>
      </c>
      <c r="M372" s="661">
        <v>80</v>
      </c>
      <c r="N372" s="664"/>
      <c r="O372" s="664"/>
      <c r="P372" s="677"/>
      <c r="Q372" s="665"/>
    </row>
    <row r="373" spans="1:17" ht="14.4" customHeight="1" x14ac:dyDescent="0.3">
      <c r="A373" s="660" t="s">
        <v>6896</v>
      </c>
      <c r="B373" s="661" t="s">
        <v>6932</v>
      </c>
      <c r="C373" s="661" t="s">
        <v>2634</v>
      </c>
      <c r="D373" s="661" t="s">
        <v>7028</v>
      </c>
      <c r="E373" s="661" t="s">
        <v>7029</v>
      </c>
      <c r="F373" s="664">
        <v>6</v>
      </c>
      <c r="G373" s="664">
        <v>1182</v>
      </c>
      <c r="H373" s="661">
        <v>1</v>
      </c>
      <c r="I373" s="661">
        <v>197</v>
      </c>
      <c r="J373" s="664">
        <v>5</v>
      </c>
      <c r="K373" s="664">
        <v>990</v>
      </c>
      <c r="L373" s="661">
        <v>0.8375634517766497</v>
      </c>
      <c r="M373" s="661">
        <v>198</v>
      </c>
      <c r="N373" s="664">
        <v>2</v>
      </c>
      <c r="O373" s="664">
        <v>776</v>
      </c>
      <c r="P373" s="677">
        <v>0.65651438240270732</v>
      </c>
      <c r="Q373" s="665">
        <v>388</v>
      </c>
    </row>
    <row r="374" spans="1:17" ht="14.4" customHeight="1" x14ac:dyDescent="0.3">
      <c r="A374" s="660" t="s">
        <v>6896</v>
      </c>
      <c r="B374" s="661" t="s">
        <v>6932</v>
      </c>
      <c r="C374" s="661" t="s">
        <v>2650</v>
      </c>
      <c r="D374" s="661" t="s">
        <v>6957</v>
      </c>
      <c r="E374" s="661" t="s">
        <v>6958</v>
      </c>
      <c r="F374" s="664"/>
      <c r="G374" s="664"/>
      <c r="H374" s="661"/>
      <c r="I374" s="661"/>
      <c r="J374" s="664"/>
      <c r="K374" s="664"/>
      <c r="L374" s="661"/>
      <c r="M374" s="661"/>
      <c r="N374" s="664">
        <v>11</v>
      </c>
      <c r="O374" s="664">
        <v>2552</v>
      </c>
      <c r="P374" s="677"/>
      <c r="Q374" s="665">
        <v>232</v>
      </c>
    </row>
    <row r="375" spans="1:17" ht="14.4" customHeight="1" x14ac:dyDescent="0.3">
      <c r="A375" s="660" t="s">
        <v>6896</v>
      </c>
      <c r="B375" s="661" t="s">
        <v>6932</v>
      </c>
      <c r="C375" s="661" t="s">
        <v>2650</v>
      </c>
      <c r="D375" s="661" t="s">
        <v>6959</v>
      </c>
      <c r="E375" s="661" t="s">
        <v>6960</v>
      </c>
      <c r="F375" s="664"/>
      <c r="G375" s="664"/>
      <c r="H375" s="661"/>
      <c r="I375" s="661"/>
      <c r="J375" s="664"/>
      <c r="K375" s="664"/>
      <c r="L375" s="661"/>
      <c r="M375" s="661"/>
      <c r="N375" s="664">
        <v>2</v>
      </c>
      <c r="O375" s="664">
        <v>232</v>
      </c>
      <c r="P375" s="677"/>
      <c r="Q375" s="665">
        <v>116</v>
      </c>
    </row>
    <row r="376" spans="1:17" ht="14.4" customHeight="1" x14ac:dyDescent="0.3">
      <c r="A376" s="660" t="s">
        <v>6896</v>
      </c>
      <c r="B376" s="661" t="s">
        <v>6932</v>
      </c>
      <c r="C376" s="661" t="s">
        <v>2650</v>
      </c>
      <c r="D376" s="661" t="s">
        <v>6973</v>
      </c>
      <c r="E376" s="661" t="s">
        <v>6974</v>
      </c>
      <c r="F376" s="664"/>
      <c r="G376" s="664"/>
      <c r="H376" s="661"/>
      <c r="I376" s="661"/>
      <c r="J376" s="664"/>
      <c r="K376" s="664"/>
      <c r="L376" s="661"/>
      <c r="M376" s="661"/>
      <c r="N376" s="664">
        <v>3</v>
      </c>
      <c r="O376" s="664">
        <v>465</v>
      </c>
      <c r="P376" s="677"/>
      <c r="Q376" s="665">
        <v>155</v>
      </c>
    </row>
    <row r="377" spans="1:17" ht="14.4" customHeight="1" x14ac:dyDescent="0.3">
      <c r="A377" s="660" t="s">
        <v>6896</v>
      </c>
      <c r="B377" s="661" t="s">
        <v>6932</v>
      </c>
      <c r="C377" s="661" t="s">
        <v>2650</v>
      </c>
      <c r="D377" s="661" t="s">
        <v>6975</v>
      </c>
      <c r="E377" s="661" t="s">
        <v>6976</v>
      </c>
      <c r="F377" s="664"/>
      <c r="G377" s="664"/>
      <c r="H377" s="661"/>
      <c r="I377" s="661"/>
      <c r="J377" s="664"/>
      <c r="K377" s="664"/>
      <c r="L377" s="661"/>
      <c r="M377" s="661"/>
      <c r="N377" s="664">
        <v>1</v>
      </c>
      <c r="O377" s="664">
        <v>0</v>
      </c>
      <c r="P377" s="677"/>
      <c r="Q377" s="665">
        <v>0</v>
      </c>
    </row>
    <row r="378" spans="1:17" ht="14.4" customHeight="1" x14ac:dyDescent="0.3">
      <c r="A378" s="660" t="s">
        <v>6896</v>
      </c>
      <c r="B378" s="661" t="s">
        <v>6932</v>
      </c>
      <c r="C378" s="661" t="s">
        <v>2650</v>
      </c>
      <c r="D378" s="661" t="s">
        <v>6977</v>
      </c>
      <c r="E378" s="661" t="s">
        <v>6978</v>
      </c>
      <c r="F378" s="664"/>
      <c r="G378" s="664"/>
      <c r="H378" s="661"/>
      <c r="I378" s="661"/>
      <c r="J378" s="664"/>
      <c r="K378" s="664"/>
      <c r="L378" s="661"/>
      <c r="M378" s="661"/>
      <c r="N378" s="664">
        <v>10</v>
      </c>
      <c r="O378" s="664">
        <v>0</v>
      </c>
      <c r="P378" s="677"/>
      <c r="Q378" s="665">
        <v>0</v>
      </c>
    </row>
    <row r="379" spans="1:17" ht="14.4" customHeight="1" x14ac:dyDescent="0.3">
      <c r="A379" s="660" t="s">
        <v>6896</v>
      </c>
      <c r="B379" s="661" t="s">
        <v>6932</v>
      </c>
      <c r="C379" s="661" t="s">
        <v>2650</v>
      </c>
      <c r="D379" s="661" t="s">
        <v>6985</v>
      </c>
      <c r="E379" s="661" t="s">
        <v>6986</v>
      </c>
      <c r="F379" s="664"/>
      <c r="G379" s="664"/>
      <c r="H379" s="661"/>
      <c r="I379" s="661"/>
      <c r="J379" s="664"/>
      <c r="K379" s="664"/>
      <c r="L379" s="661"/>
      <c r="M379" s="661"/>
      <c r="N379" s="664">
        <v>1</v>
      </c>
      <c r="O379" s="664">
        <v>81</v>
      </c>
      <c r="P379" s="677"/>
      <c r="Q379" s="665">
        <v>81</v>
      </c>
    </row>
    <row r="380" spans="1:17" ht="14.4" customHeight="1" x14ac:dyDescent="0.3">
      <c r="A380" s="660" t="s">
        <v>6896</v>
      </c>
      <c r="B380" s="661" t="s">
        <v>6932</v>
      </c>
      <c r="C380" s="661" t="s">
        <v>2650</v>
      </c>
      <c r="D380" s="661" t="s">
        <v>6991</v>
      </c>
      <c r="E380" s="661" t="s">
        <v>6992</v>
      </c>
      <c r="F380" s="664"/>
      <c r="G380" s="664"/>
      <c r="H380" s="661"/>
      <c r="I380" s="661"/>
      <c r="J380" s="664"/>
      <c r="K380" s="664"/>
      <c r="L380" s="661"/>
      <c r="M380" s="661"/>
      <c r="N380" s="664">
        <v>1</v>
      </c>
      <c r="O380" s="664">
        <v>0</v>
      </c>
      <c r="P380" s="677"/>
      <c r="Q380" s="665">
        <v>0</v>
      </c>
    </row>
    <row r="381" spans="1:17" ht="14.4" customHeight="1" x14ac:dyDescent="0.3">
      <c r="A381" s="660" t="s">
        <v>6896</v>
      </c>
      <c r="B381" s="661" t="s">
        <v>6932</v>
      </c>
      <c r="C381" s="661" t="s">
        <v>2635</v>
      </c>
      <c r="D381" s="661" t="s">
        <v>6933</v>
      </c>
      <c r="E381" s="661" t="s">
        <v>6934</v>
      </c>
      <c r="F381" s="664">
        <v>6</v>
      </c>
      <c r="G381" s="664">
        <v>1290</v>
      </c>
      <c r="H381" s="661">
        <v>1</v>
      </c>
      <c r="I381" s="661">
        <v>215</v>
      </c>
      <c r="J381" s="664">
        <v>3</v>
      </c>
      <c r="K381" s="664">
        <v>582</v>
      </c>
      <c r="L381" s="661">
        <v>0.4511627906976744</v>
      </c>
      <c r="M381" s="661">
        <v>194</v>
      </c>
      <c r="N381" s="664">
        <v>3</v>
      </c>
      <c r="O381" s="664">
        <v>588</v>
      </c>
      <c r="P381" s="677">
        <v>0.45581395348837211</v>
      </c>
      <c r="Q381" s="665">
        <v>196</v>
      </c>
    </row>
    <row r="382" spans="1:17" ht="14.4" customHeight="1" x14ac:dyDescent="0.3">
      <c r="A382" s="660" t="s">
        <v>6896</v>
      </c>
      <c r="B382" s="661" t="s">
        <v>6932</v>
      </c>
      <c r="C382" s="661" t="s">
        <v>2635</v>
      </c>
      <c r="D382" s="661" t="s">
        <v>7067</v>
      </c>
      <c r="E382" s="661" t="s">
        <v>7068</v>
      </c>
      <c r="F382" s="664">
        <v>1</v>
      </c>
      <c r="G382" s="664">
        <v>72</v>
      </c>
      <c r="H382" s="661">
        <v>1</v>
      </c>
      <c r="I382" s="661">
        <v>72</v>
      </c>
      <c r="J382" s="664"/>
      <c r="K382" s="664"/>
      <c r="L382" s="661"/>
      <c r="M382" s="661"/>
      <c r="N382" s="664"/>
      <c r="O382" s="664"/>
      <c r="P382" s="677"/>
      <c r="Q382" s="665"/>
    </row>
    <row r="383" spans="1:17" ht="14.4" customHeight="1" x14ac:dyDescent="0.3">
      <c r="A383" s="660" t="s">
        <v>6896</v>
      </c>
      <c r="B383" s="661" t="s">
        <v>6932</v>
      </c>
      <c r="C383" s="661" t="s">
        <v>2635</v>
      </c>
      <c r="D383" s="661" t="s">
        <v>6935</v>
      </c>
      <c r="E383" s="661" t="s">
        <v>6936</v>
      </c>
      <c r="F383" s="664">
        <v>162</v>
      </c>
      <c r="G383" s="664">
        <v>21222</v>
      </c>
      <c r="H383" s="661">
        <v>1</v>
      </c>
      <c r="I383" s="661">
        <v>131</v>
      </c>
      <c r="J383" s="664">
        <v>97</v>
      </c>
      <c r="K383" s="664">
        <v>9991</v>
      </c>
      <c r="L383" s="661">
        <v>0.47078503439826597</v>
      </c>
      <c r="M383" s="661">
        <v>103</v>
      </c>
      <c r="N383" s="664">
        <v>108</v>
      </c>
      <c r="O383" s="664">
        <v>11222</v>
      </c>
      <c r="P383" s="677">
        <v>0.5287908773913863</v>
      </c>
      <c r="Q383" s="665">
        <v>103.9074074074074</v>
      </c>
    </row>
    <row r="384" spans="1:17" ht="14.4" customHeight="1" x14ac:dyDescent="0.3">
      <c r="A384" s="660" t="s">
        <v>6896</v>
      </c>
      <c r="B384" s="661" t="s">
        <v>6932</v>
      </c>
      <c r="C384" s="661" t="s">
        <v>2635</v>
      </c>
      <c r="D384" s="661" t="s">
        <v>6937</v>
      </c>
      <c r="E384" s="661" t="s">
        <v>6938</v>
      </c>
      <c r="F384" s="664">
        <v>177</v>
      </c>
      <c r="G384" s="664">
        <v>6018</v>
      </c>
      <c r="H384" s="661">
        <v>1</v>
      </c>
      <c r="I384" s="661">
        <v>34</v>
      </c>
      <c r="J384" s="664">
        <v>145</v>
      </c>
      <c r="K384" s="664">
        <v>4930</v>
      </c>
      <c r="L384" s="661">
        <v>0.8192090395480226</v>
      </c>
      <c r="M384" s="661">
        <v>34</v>
      </c>
      <c r="N384" s="664">
        <v>157</v>
      </c>
      <c r="O384" s="664">
        <v>5453</v>
      </c>
      <c r="P384" s="677">
        <v>0.90611498836822868</v>
      </c>
      <c r="Q384" s="665">
        <v>34.732484076433124</v>
      </c>
    </row>
    <row r="385" spans="1:17" ht="14.4" customHeight="1" x14ac:dyDescent="0.3">
      <c r="A385" s="660" t="s">
        <v>6896</v>
      </c>
      <c r="B385" s="661" t="s">
        <v>6932</v>
      </c>
      <c r="C385" s="661" t="s">
        <v>2635</v>
      </c>
      <c r="D385" s="661" t="s">
        <v>6939</v>
      </c>
      <c r="E385" s="661" t="s">
        <v>6940</v>
      </c>
      <c r="F385" s="664">
        <v>3</v>
      </c>
      <c r="G385" s="664">
        <v>15</v>
      </c>
      <c r="H385" s="661">
        <v>1</v>
      </c>
      <c r="I385" s="661">
        <v>5</v>
      </c>
      <c r="J385" s="664">
        <v>1</v>
      </c>
      <c r="K385" s="664">
        <v>5</v>
      </c>
      <c r="L385" s="661">
        <v>0.33333333333333331</v>
      </c>
      <c r="M385" s="661">
        <v>5</v>
      </c>
      <c r="N385" s="664">
        <v>1</v>
      </c>
      <c r="O385" s="664">
        <v>5</v>
      </c>
      <c r="P385" s="677">
        <v>0.33333333333333331</v>
      </c>
      <c r="Q385" s="665">
        <v>5</v>
      </c>
    </row>
    <row r="386" spans="1:17" ht="14.4" customHeight="1" x14ac:dyDescent="0.3">
      <c r="A386" s="660" t="s">
        <v>6896</v>
      </c>
      <c r="B386" s="661" t="s">
        <v>6932</v>
      </c>
      <c r="C386" s="661" t="s">
        <v>2635</v>
      </c>
      <c r="D386" s="661" t="s">
        <v>6941</v>
      </c>
      <c r="E386" s="661" t="s">
        <v>6942</v>
      </c>
      <c r="F386" s="664">
        <v>7</v>
      </c>
      <c r="G386" s="664">
        <v>35</v>
      </c>
      <c r="H386" s="661">
        <v>1</v>
      </c>
      <c r="I386" s="661">
        <v>5</v>
      </c>
      <c r="J386" s="664"/>
      <c r="K386" s="664"/>
      <c r="L386" s="661"/>
      <c r="M386" s="661"/>
      <c r="N386" s="664">
        <v>1</v>
      </c>
      <c r="O386" s="664">
        <v>5</v>
      </c>
      <c r="P386" s="677">
        <v>0.14285714285714285</v>
      </c>
      <c r="Q386" s="665">
        <v>5</v>
      </c>
    </row>
    <row r="387" spans="1:17" ht="14.4" customHeight="1" x14ac:dyDescent="0.3">
      <c r="A387" s="660" t="s">
        <v>6896</v>
      </c>
      <c r="B387" s="661" t="s">
        <v>6932</v>
      </c>
      <c r="C387" s="661" t="s">
        <v>2635</v>
      </c>
      <c r="D387" s="661" t="s">
        <v>7069</v>
      </c>
      <c r="E387" s="661" t="s">
        <v>6936</v>
      </c>
      <c r="F387" s="664"/>
      <c r="G387" s="664"/>
      <c r="H387" s="661"/>
      <c r="I387" s="661"/>
      <c r="J387" s="664"/>
      <c r="K387" s="664"/>
      <c r="L387" s="661"/>
      <c r="M387" s="661"/>
      <c r="N387" s="664">
        <v>1</v>
      </c>
      <c r="O387" s="664">
        <v>194</v>
      </c>
      <c r="P387" s="677"/>
      <c r="Q387" s="665">
        <v>194</v>
      </c>
    </row>
    <row r="388" spans="1:17" ht="14.4" customHeight="1" x14ac:dyDescent="0.3">
      <c r="A388" s="660" t="s">
        <v>6896</v>
      </c>
      <c r="B388" s="661" t="s">
        <v>6932</v>
      </c>
      <c r="C388" s="661" t="s">
        <v>2635</v>
      </c>
      <c r="D388" s="661" t="s">
        <v>6943</v>
      </c>
      <c r="E388" s="661" t="s">
        <v>6944</v>
      </c>
      <c r="F388" s="664">
        <v>22</v>
      </c>
      <c r="G388" s="664">
        <v>2706</v>
      </c>
      <c r="H388" s="661">
        <v>1</v>
      </c>
      <c r="I388" s="661">
        <v>123</v>
      </c>
      <c r="J388" s="664">
        <v>18</v>
      </c>
      <c r="K388" s="664">
        <v>2232</v>
      </c>
      <c r="L388" s="661">
        <v>0.82483370288248337</v>
      </c>
      <c r="M388" s="661">
        <v>124</v>
      </c>
      <c r="N388" s="664">
        <v>3</v>
      </c>
      <c r="O388" s="664">
        <v>600</v>
      </c>
      <c r="P388" s="677">
        <v>0.22172949002217296</v>
      </c>
      <c r="Q388" s="665">
        <v>200</v>
      </c>
    </row>
    <row r="389" spans="1:17" ht="14.4" customHeight="1" x14ac:dyDescent="0.3">
      <c r="A389" s="660" t="s">
        <v>6896</v>
      </c>
      <c r="B389" s="661" t="s">
        <v>6932</v>
      </c>
      <c r="C389" s="661" t="s">
        <v>2635</v>
      </c>
      <c r="D389" s="661" t="s">
        <v>6945</v>
      </c>
      <c r="E389" s="661" t="s">
        <v>6946</v>
      </c>
      <c r="F389" s="664">
        <v>1</v>
      </c>
      <c r="G389" s="664">
        <v>148</v>
      </c>
      <c r="H389" s="661">
        <v>1</v>
      </c>
      <c r="I389" s="661">
        <v>148</v>
      </c>
      <c r="J389" s="664"/>
      <c r="K389" s="664"/>
      <c r="L389" s="661"/>
      <c r="M389" s="661"/>
      <c r="N389" s="664"/>
      <c r="O389" s="664"/>
      <c r="P389" s="677"/>
      <c r="Q389" s="665"/>
    </row>
    <row r="390" spans="1:17" ht="14.4" customHeight="1" x14ac:dyDescent="0.3">
      <c r="A390" s="660" t="s">
        <v>6896</v>
      </c>
      <c r="B390" s="661" t="s">
        <v>6932</v>
      </c>
      <c r="C390" s="661" t="s">
        <v>2635</v>
      </c>
      <c r="D390" s="661" t="s">
        <v>7062</v>
      </c>
      <c r="E390" s="661" t="s">
        <v>7063</v>
      </c>
      <c r="F390" s="664"/>
      <c r="G390" s="664"/>
      <c r="H390" s="661"/>
      <c r="I390" s="661"/>
      <c r="J390" s="664">
        <v>1</v>
      </c>
      <c r="K390" s="664">
        <v>224</v>
      </c>
      <c r="L390" s="661"/>
      <c r="M390" s="661">
        <v>224</v>
      </c>
      <c r="N390" s="664"/>
      <c r="O390" s="664"/>
      <c r="P390" s="677"/>
      <c r="Q390" s="665"/>
    </row>
    <row r="391" spans="1:17" ht="14.4" customHeight="1" x14ac:dyDescent="0.3">
      <c r="A391" s="660" t="s">
        <v>6896</v>
      </c>
      <c r="B391" s="661" t="s">
        <v>6932</v>
      </c>
      <c r="C391" s="661" t="s">
        <v>2635</v>
      </c>
      <c r="D391" s="661" t="s">
        <v>6947</v>
      </c>
      <c r="E391" s="661" t="s">
        <v>6948</v>
      </c>
      <c r="F391" s="664"/>
      <c r="G391" s="664"/>
      <c r="H391" s="661"/>
      <c r="I391" s="661"/>
      <c r="J391" s="664"/>
      <c r="K391" s="664"/>
      <c r="L391" s="661"/>
      <c r="M391" s="661"/>
      <c r="N391" s="664">
        <v>2</v>
      </c>
      <c r="O391" s="664">
        <v>190</v>
      </c>
      <c r="P391" s="677"/>
      <c r="Q391" s="665">
        <v>95</v>
      </c>
    </row>
    <row r="392" spans="1:17" ht="14.4" customHeight="1" x14ac:dyDescent="0.3">
      <c r="A392" s="660" t="s">
        <v>6896</v>
      </c>
      <c r="B392" s="661" t="s">
        <v>6932</v>
      </c>
      <c r="C392" s="661" t="s">
        <v>2635</v>
      </c>
      <c r="D392" s="661" t="s">
        <v>6957</v>
      </c>
      <c r="E392" s="661" t="s">
        <v>6958</v>
      </c>
      <c r="F392" s="664">
        <v>320</v>
      </c>
      <c r="G392" s="664">
        <v>70400</v>
      </c>
      <c r="H392" s="661">
        <v>1</v>
      </c>
      <c r="I392" s="661">
        <v>220</v>
      </c>
      <c r="J392" s="664">
        <v>224</v>
      </c>
      <c r="K392" s="664">
        <v>51968</v>
      </c>
      <c r="L392" s="661">
        <v>0.73818181818181816</v>
      </c>
      <c r="M392" s="661">
        <v>232</v>
      </c>
      <c r="N392" s="664">
        <v>273</v>
      </c>
      <c r="O392" s="664">
        <v>63718</v>
      </c>
      <c r="P392" s="677">
        <v>0.90508522727272722</v>
      </c>
      <c r="Q392" s="665">
        <v>233.39926739926739</v>
      </c>
    </row>
    <row r="393" spans="1:17" ht="14.4" customHeight="1" x14ac:dyDescent="0.3">
      <c r="A393" s="660" t="s">
        <v>6896</v>
      </c>
      <c r="B393" s="661" t="s">
        <v>6932</v>
      </c>
      <c r="C393" s="661" t="s">
        <v>2635</v>
      </c>
      <c r="D393" s="661" t="s">
        <v>6959</v>
      </c>
      <c r="E393" s="661" t="s">
        <v>6960</v>
      </c>
      <c r="F393" s="664">
        <v>860</v>
      </c>
      <c r="G393" s="664">
        <v>100620</v>
      </c>
      <c r="H393" s="661">
        <v>1</v>
      </c>
      <c r="I393" s="661">
        <v>117</v>
      </c>
      <c r="J393" s="664">
        <v>895</v>
      </c>
      <c r="K393" s="664">
        <v>103820</v>
      </c>
      <c r="L393" s="661">
        <v>1.0318028225004969</v>
      </c>
      <c r="M393" s="661">
        <v>116</v>
      </c>
      <c r="N393" s="664">
        <v>1035</v>
      </c>
      <c r="O393" s="664">
        <v>121562</v>
      </c>
      <c r="P393" s="677">
        <v>1.2081295965016896</v>
      </c>
      <c r="Q393" s="665">
        <v>117.45120772946859</v>
      </c>
    </row>
    <row r="394" spans="1:17" ht="14.4" customHeight="1" x14ac:dyDescent="0.3">
      <c r="A394" s="660" t="s">
        <v>6896</v>
      </c>
      <c r="B394" s="661" t="s">
        <v>6932</v>
      </c>
      <c r="C394" s="661" t="s">
        <v>2635</v>
      </c>
      <c r="D394" s="661" t="s">
        <v>6973</v>
      </c>
      <c r="E394" s="661" t="s">
        <v>6974</v>
      </c>
      <c r="F394" s="664">
        <v>240</v>
      </c>
      <c r="G394" s="664">
        <v>36960</v>
      </c>
      <c r="H394" s="661">
        <v>1</v>
      </c>
      <c r="I394" s="661">
        <v>154</v>
      </c>
      <c r="J394" s="664">
        <v>220</v>
      </c>
      <c r="K394" s="664">
        <v>34100</v>
      </c>
      <c r="L394" s="661">
        <v>0.92261904761904767</v>
      </c>
      <c r="M394" s="661">
        <v>155</v>
      </c>
      <c r="N394" s="664">
        <v>226</v>
      </c>
      <c r="O394" s="664">
        <v>35189</v>
      </c>
      <c r="P394" s="677">
        <v>0.95208333333333328</v>
      </c>
      <c r="Q394" s="665">
        <v>155.70353982300884</v>
      </c>
    </row>
    <row r="395" spans="1:17" ht="14.4" customHeight="1" x14ac:dyDescent="0.3">
      <c r="A395" s="660" t="s">
        <v>6896</v>
      </c>
      <c r="B395" s="661" t="s">
        <v>6932</v>
      </c>
      <c r="C395" s="661" t="s">
        <v>2635</v>
      </c>
      <c r="D395" s="661" t="s">
        <v>6975</v>
      </c>
      <c r="E395" s="661" t="s">
        <v>6976</v>
      </c>
      <c r="F395" s="664">
        <v>1</v>
      </c>
      <c r="G395" s="664">
        <v>0</v>
      </c>
      <c r="H395" s="661"/>
      <c r="I395" s="661">
        <v>0</v>
      </c>
      <c r="J395" s="664">
        <v>1</v>
      </c>
      <c r="K395" s="664">
        <v>0</v>
      </c>
      <c r="L395" s="661"/>
      <c r="M395" s="661">
        <v>0</v>
      </c>
      <c r="N395" s="664">
        <v>1</v>
      </c>
      <c r="O395" s="664">
        <v>0</v>
      </c>
      <c r="P395" s="677"/>
      <c r="Q395" s="665">
        <v>0</v>
      </c>
    </row>
    <row r="396" spans="1:17" ht="14.4" customHeight="1" x14ac:dyDescent="0.3">
      <c r="A396" s="660" t="s">
        <v>6896</v>
      </c>
      <c r="B396" s="661" t="s">
        <v>6932</v>
      </c>
      <c r="C396" s="661" t="s">
        <v>2635</v>
      </c>
      <c r="D396" s="661" t="s">
        <v>6977</v>
      </c>
      <c r="E396" s="661" t="s">
        <v>6978</v>
      </c>
      <c r="F396" s="664">
        <v>1141</v>
      </c>
      <c r="G396" s="664">
        <v>0</v>
      </c>
      <c r="H396" s="661"/>
      <c r="I396" s="661">
        <v>0</v>
      </c>
      <c r="J396" s="664">
        <v>1116</v>
      </c>
      <c r="K396" s="664">
        <v>0</v>
      </c>
      <c r="L396" s="661"/>
      <c r="M396" s="661">
        <v>0</v>
      </c>
      <c r="N396" s="664">
        <v>1303</v>
      </c>
      <c r="O396" s="664">
        <v>0</v>
      </c>
      <c r="P396" s="677"/>
      <c r="Q396" s="665">
        <v>0</v>
      </c>
    </row>
    <row r="397" spans="1:17" ht="14.4" customHeight="1" x14ac:dyDescent="0.3">
      <c r="A397" s="660" t="s">
        <v>6896</v>
      </c>
      <c r="B397" s="661" t="s">
        <v>6932</v>
      </c>
      <c r="C397" s="661" t="s">
        <v>2635</v>
      </c>
      <c r="D397" s="661" t="s">
        <v>6985</v>
      </c>
      <c r="E397" s="661" t="s">
        <v>6986</v>
      </c>
      <c r="F397" s="664">
        <v>165</v>
      </c>
      <c r="G397" s="664">
        <v>12375</v>
      </c>
      <c r="H397" s="661">
        <v>1</v>
      </c>
      <c r="I397" s="661">
        <v>75</v>
      </c>
      <c r="J397" s="664">
        <v>153</v>
      </c>
      <c r="K397" s="664">
        <v>12393</v>
      </c>
      <c r="L397" s="661">
        <v>1.0014545454545454</v>
      </c>
      <c r="M397" s="661">
        <v>81</v>
      </c>
      <c r="N397" s="664">
        <v>183</v>
      </c>
      <c r="O397" s="664">
        <v>14946</v>
      </c>
      <c r="P397" s="677">
        <v>1.2077575757575758</v>
      </c>
      <c r="Q397" s="665">
        <v>81.672131147540981</v>
      </c>
    </row>
    <row r="398" spans="1:17" ht="14.4" customHeight="1" x14ac:dyDescent="0.3">
      <c r="A398" s="660" t="s">
        <v>6896</v>
      </c>
      <c r="B398" s="661" t="s">
        <v>6932</v>
      </c>
      <c r="C398" s="661" t="s">
        <v>2635</v>
      </c>
      <c r="D398" s="661" t="s">
        <v>6987</v>
      </c>
      <c r="E398" s="661" t="s">
        <v>6988</v>
      </c>
      <c r="F398" s="664">
        <v>15</v>
      </c>
      <c r="G398" s="664">
        <v>2505</v>
      </c>
      <c r="H398" s="661">
        <v>1</v>
      </c>
      <c r="I398" s="661">
        <v>167</v>
      </c>
      <c r="J398" s="664">
        <v>3</v>
      </c>
      <c r="K398" s="664">
        <v>438</v>
      </c>
      <c r="L398" s="661">
        <v>0.17485029940119762</v>
      </c>
      <c r="M398" s="661">
        <v>146</v>
      </c>
      <c r="N398" s="664">
        <v>3</v>
      </c>
      <c r="O398" s="664">
        <v>439</v>
      </c>
      <c r="P398" s="677">
        <v>0.17524950099800399</v>
      </c>
      <c r="Q398" s="665">
        <v>146.33333333333334</v>
      </c>
    </row>
    <row r="399" spans="1:17" ht="14.4" customHeight="1" x14ac:dyDescent="0.3">
      <c r="A399" s="660" t="s">
        <v>6896</v>
      </c>
      <c r="B399" s="661" t="s">
        <v>6932</v>
      </c>
      <c r="C399" s="661" t="s">
        <v>2635</v>
      </c>
      <c r="D399" s="661" t="s">
        <v>6991</v>
      </c>
      <c r="E399" s="661" t="s">
        <v>6992</v>
      </c>
      <c r="F399" s="664">
        <v>4</v>
      </c>
      <c r="G399" s="664">
        <v>0</v>
      </c>
      <c r="H399" s="661"/>
      <c r="I399" s="661">
        <v>0</v>
      </c>
      <c r="J399" s="664">
        <v>1</v>
      </c>
      <c r="K399" s="664">
        <v>0</v>
      </c>
      <c r="L399" s="661"/>
      <c r="M399" s="661">
        <v>0</v>
      </c>
      <c r="N399" s="664">
        <v>2</v>
      </c>
      <c r="O399" s="664">
        <v>0</v>
      </c>
      <c r="P399" s="677"/>
      <c r="Q399" s="665">
        <v>0</v>
      </c>
    </row>
    <row r="400" spans="1:17" ht="14.4" customHeight="1" x14ac:dyDescent="0.3">
      <c r="A400" s="660" t="s">
        <v>6896</v>
      </c>
      <c r="B400" s="661" t="s">
        <v>6932</v>
      </c>
      <c r="C400" s="661" t="s">
        <v>2635</v>
      </c>
      <c r="D400" s="661" t="s">
        <v>7048</v>
      </c>
      <c r="E400" s="661" t="s">
        <v>7049</v>
      </c>
      <c r="F400" s="664">
        <v>1</v>
      </c>
      <c r="G400" s="664">
        <v>200</v>
      </c>
      <c r="H400" s="661">
        <v>1</v>
      </c>
      <c r="I400" s="661">
        <v>200</v>
      </c>
      <c r="J400" s="664">
        <v>1</v>
      </c>
      <c r="K400" s="664">
        <v>200</v>
      </c>
      <c r="L400" s="661">
        <v>1</v>
      </c>
      <c r="M400" s="661">
        <v>200</v>
      </c>
      <c r="N400" s="664"/>
      <c r="O400" s="664"/>
      <c r="P400" s="677"/>
      <c r="Q400" s="665"/>
    </row>
    <row r="401" spans="1:17" ht="14.4" customHeight="1" x14ac:dyDescent="0.3">
      <c r="A401" s="660" t="s">
        <v>6896</v>
      </c>
      <c r="B401" s="661" t="s">
        <v>6932</v>
      </c>
      <c r="C401" s="661" t="s">
        <v>2635</v>
      </c>
      <c r="D401" s="661" t="s">
        <v>6999</v>
      </c>
      <c r="E401" s="661" t="s">
        <v>6889</v>
      </c>
      <c r="F401" s="664">
        <v>20</v>
      </c>
      <c r="G401" s="664">
        <v>0</v>
      </c>
      <c r="H401" s="661"/>
      <c r="I401" s="661">
        <v>0</v>
      </c>
      <c r="J401" s="664">
        <v>22</v>
      </c>
      <c r="K401" s="664">
        <v>0</v>
      </c>
      <c r="L401" s="661"/>
      <c r="M401" s="661">
        <v>0</v>
      </c>
      <c r="N401" s="664"/>
      <c r="O401" s="664"/>
      <c r="P401" s="677"/>
      <c r="Q401" s="665"/>
    </row>
    <row r="402" spans="1:17" ht="14.4" customHeight="1" x14ac:dyDescent="0.3">
      <c r="A402" s="660" t="s">
        <v>6896</v>
      </c>
      <c r="B402" s="661" t="s">
        <v>6932</v>
      </c>
      <c r="C402" s="661" t="s">
        <v>2635</v>
      </c>
      <c r="D402" s="661" t="s">
        <v>7002</v>
      </c>
      <c r="E402" s="661" t="s">
        <v>7003</v>
      </c>
      <c r="F402" s="664">
        <v>5</v>
      </c>
      <c r="G402" s="664">
        <v>430</v>
      </c>
      <c r="H402" s="661">
        <v>1</v>
      </c>
      <c r="I402" s="661">
        <v>86</v>
      </c>
      <c r="J402" s="664">
        <v>8</v>
      </c>
      <c r="K402" s="664">
        <v>688</v>
      </c>
      <c r="L402" s="661">
        <v>1.6</v>
      </c>
      <c r="M402" s="661">
        <v>86</v>
      </c>
      <c r="N402" s="664">
        <v>13</v>
      </c>
      <c r="O402" s="664">
        <v>1550</v>
      </c>
      <c r="P402" s="677">
        <v>3.6046511627906979</v>
      </c>
      <c r="Q402" s="665">
        <v>119.23076923076923</v>
      </c>
    </row>
    <row r="403" spans="1:17" ht="14.4" customHeight="1" x14ac:dyDescent="0.3">
      <c r="A403" s="660" t="s">
        <v>6896</v>
      </c>
      <c r="B403" s="661" t="s">
        <v>6932</v>
      </c>
      <c r="C403" s="661" t="s">
        <v>2635</v>
      </c>
      <c r="D403" s="661" t="s">
        <v>7006</v>
      </c>
      <c r="E403" s="661" t="s">
        <v>7007</v>
      </c>
      <c r="F403" s="664"/>
      <c r="G403" s="664"/>
      <c r="H403" s="661"/>
      <c r="I403" s="661"/>
      <c r="J403" s="664">
        <v>1</v>
      </c>
      <c r="K403" s="664">
        <v>694</v>
      </c>
      <c r="L403" s="661"/>
      <c r="M403" s="661">
        <v>694</v>
      </c>
      <c r="N403" s="664"/>
      <c r="O403" s="664"/>
      <c r="P403" s="677"/>
      <c r="Q403" s="665"/>
    </row>
    <row r="404" spans="1:17" ht="14.4" customHeight="1" x14ac:dyDescent="0.3">
      <c r="A404" s="660" t="s">
        <v>6896</v>
      </c>
      <c r="B404" s="661" t="s">
        <v>6932</v>
      </c>
      <c r="C404" s="661" t="s">
        <v>2635</v>
      </c>
      <c r="D404" s="661" t="s">
        <v>7014</v>
      </c>
      <c r="E404" s="661" t="s">
        <v>7015</v>
      </c>
      <c r="F404" s="664">
        <v>2</v>
      </c>
      <c r="G404" s="664">
        <v>320</v>
      </c>
      <c r="H404" s="661">
        <v>1</v>
      </c>
      <c r="I404" s="661">
        <v>160</v>
      </c>
      <c r="J404" s="664">
        <v>1</v>
      </c>
      <c r="K404" s="664">
        <v>161</v>
      </c>
      <c r="L404" s="661">
        <v>0.50312500000000004</v>
      </c>
      <c r="M404" s="661">
        <v>161</v>
      </c>
      <c r="N404" s="664">
        <v>3</v>
      </c>
      <c r="O404" s="664">
        <v>781</v>
      </c>
      <c r="P404" s="677">
        <v>2.4406249999999998</v>
      </c>
      <c r="Q404" s="665">
        <v>260.33333333333331</v>
      </c>
    </row>
    <row r="405" spans="1:17" ht="14.4" customHeight="1" x14ac:dyDescent="0.3">
      <c r="A405" s="660" t="s">
        <v>6896</v>
      </c>
      <c r="B405" s="661" t="s">
        <v>6932</v>
      </c>
      <c r="C405" s="661" t="s">
        <v>2635</v>
      </c>
      <c r="D405" s="661" t="s">
        <v>7016</v>
      </c>
      <c r="E405" s="661" t="s">
        <v>7017</v>
      </c>
      <c r="F405" s="664"/>
      <c r="G405" s="664"/>
      <c r="H405" s="661"/>
      <c r="I405" s="661"/>
      <c r="J405" s="664">
        <v>1</v>
      </c>
      <c r="K405" s="664">
        <v>480</v>
      </c>
      <c r="L405" s="661"/>
      <c r="M405" s="661">
        <v>480</v>
      </c>
      <c r="N405" s="664"/>
      <c r="O405" s="664"/>
      <c r="P405" s="677"/>
      <c r="Q405" s="665"/>
    </row>
    <row r="406" spans="1:17" ht="14.4" customHeight="1" x14ac:dyDescent="0.3">
      <c r="A406" s="660" t="s">
        <v>6896</v>
      </c>
      <c r="B406" s="661" t="s">
        <v>6932</v>
      </c>
      <c r="C406" s="661" t="s">
        <v>2635</v>
      </c>
      <c r="D406" s="661" t="s">
        <v>7018</v>
      </c>
      <c r="E406" s="661" t="s">
        <v>7019</v>
      </c>
      <c r="F406" s="664">
        <v>1</v>
      </c>
      <c r="G406" s="664">
        <v>3484</v>
      </c>
      <c r="H406" s="661">
        <v>1</v>
      </c>
      <c r="I406" s="661">
        <v>3484</v>
      </c>
      <c r="J406" s="664"/>
      <c r="K406" s="664"/>
      <c r="L406" s="661"/>
      <c r="M406" s="661"/>
      <c r="N406" s="664"/>
      <c r="O406" s="664"/>
      <c r="P406" s="677"/>
      <c r="Q406" s="665"/>
    </row>
    <row r="407" spans="1:17" ht="14.4" customHeight="1" x14ac:dyDescent="0.3">
      <c r="A407" s="660" t="s">
        <v>6896</v>
      </c>
      <c r="B407" s="661" t="s">
        <v>6932</v>
      </c>
      <c r="C407" s="661" t="s">
        <v>2635</v>
      </c>
      <c r="D407" s="661" t="s">
        <v>7020</v>
      </c>
      <c r="E407" s="661" t="s">
        <v>7021</v>
      </c>
      <c r="F407" s="664"/>
      <c r="G407" s="664"/>
      <c r="H407" s="661"/>
      <c r="I407" s="661"/>
      <c r="J407" s="664">
        <v>2</v>
      </c>
      <c r="K407" s="664">
        <v>596</v>
      </c>
      <c r="L407" s="661"/>
      <c r="M407" s="661">
        <v>298</v>
      </c>
      <c r="N407" s="664">
        <v>1</v>
      </c>
      <c r="O407" s="664">
        <v>592</v>
      </c>
      <c r="P407" s="677"/>
      <c r="Q407" s="665">
        <v>592</v>
      </c>
    </row>
    <row r="408" spans="1:17" ht="14.4" customHeight="1" x14ac:dyDescent="0.3">
      <c r="A408" s="660" t="s">
        <v>6896</v>
      </c>
      <c r="B408" s="661" t="s">
        <v>6932</v>
      </c>
      <c r="C408" s="661" t="s">
        <v>2635</v>
      </c>
      <c r="D408" s="661" t="s">
        <v>7028</v>
      </c>
      <c r="E408" s="661" t="s">
        <v>7029</v>
      </c>
      <c r="F408" s="664"/>
      <c r="G408" s="664"/>
      <c r="H408" s="661"/>
      <c r="I408" s="661"/>
      <c r="J408" s="664">
        <v>1</v>
      </c>
      <c r="K408" s="664">
        <v>198</v>
      </c>
      <c r="L408" s="661"/>
      <c r="M408" s="661">
        <v>198</v>
      </c>
      <c r="N408" s="664">
        <v>1</v>
      </c>
      <c r="O408" s="664">
        <v>388</v>
      </c>
      <c r="P408" s="677"/>
      <c r="Q408" s="665">
        <v>388</v>
      </c>
    </row>
    <row r="409" spans="1:17" ht="14.4" customHeight="1" x14ac:dyDescent="0.3">
      <c r="A409" s="660" t="s">
        <v>6896</v>
      </c>
      <c r="B409" s="661" t="s">
        <v>6932</v>
      </c>
      <c r="C409" s="661" t="s">
        <v>2635</v>
      </c>
      <c r="D409" s="661" t="s">
        <v>7060</v>
      </c>
      <c r="E409" s="661" t="s">
        <v>7061</v>
      </c>
      <c r="F409" s="664"/>
      <c r="G409" s="664"/>
      <c r="H409" s="661"/>
      <c r="I409" s="661"/>
      <c r="J409" s="664"/>
      <c r="K409" s="664"/>
      <c r="L409" s="661"/>
      <c r="M409" s="661"/>
      <c r="N409" s="664">
        <v>2</v>
      </c>
      <c r="O409" s="664">
        <v>342</v>
      </c>
      <c r="P409" s="677"/>
      <c r="Q409" s="665">
        <v>171</v>
      </c>
    </row>
    <row r="410" spans="1:17" ht="14.4" customHeight="1" x14ac:dyDescent="0.3">
      <c r="A410" s="660" t="s">
        <v>6896</v>
      </c>
      <c r="B410" s="661" t="s">
        <v>6932</v>
      </c>
      <c r="C410" s="661" t="s">
        <v>2636</v>
      </c>
      <c r="D410" s="661" t="s">
        <v>6933</v>
      </c>
      <c r="E410" s="661" t="s">
        <v>6934</v>
      </c>
      <c r="F410" s="664">
        <v>1</v>
      </c>
      <c r="G410" s="664">
        <v>215</v>
      </c>
      <c r="H410" s="661">
        <v>1</v>
      </c>
      <c r="I410" s="661">
        <v>215</v>
      </c>
      <c r="J410" s="664"/>
      <c r="K410" s="664"/>
      <c r="L410" s="661"/>
      <c r="M410" s="661"/>
      <c r="N410" s="664"/>
      <c r="O410" s="664"/>
      <c r="P410" s="677"/>
      <c r="Q410" s="665"/>
    </row>
    <row r="411" spans="1:17" ht="14.4" customHeight="1" x14ac:dyDescent="0.3">
      <c r="A411" s="660" t="s">
        <v>6896</v>
      </c>
      <c r="B411" s="661" t="s">
        <v>6932</v>
      </c>
      <c r="C411" s="661" t="s">
        <v>2636</v>
      </c>
      <c r="D411" s="661" t="s">
        <v>6935</v>
      </c>
      <c r="E411" s="661" t="s">
        <v>6936</v>
      </c>
      <c r="F411" s="664">
        <v>9</v>
      </c>
      <c r="G411" s="664">
        <v>1179</v>
      </c>
      <c r="H411" s="661">
        <v>1</v>
      </c>
      <c r="I411" s="661">
        <v>131</v>
      </c>
      <c r="J411" s="664">
        <v>1</v>
      </c>
      <c r="K411" s="664">
        <v>103</v>
      </c>
      <c r="L411" s="661">
        <v>8.7362171331636984E-2</v>
      </c>
      <c r="M411" s="661">
        <v>103</v>
      </c>
      <c r="N411" s="664"/>
      <c r="O411" s="664"/>
      <c r="P411" s="677"/>
      <c r="Q411" s="665"/>
    </row>
    <row r="412" spans="1:17" ht="14.4" customHeight="1" x14ac:dyDescent="0.3">
      <c r="A412" s="660" t="s">
        <v>6896</v>
      </c>
      <c r="B412" s="661" t="s">
        <v>6932</v>
      </c>
      <c r="C412" s="661" t="s">
        <v>2636</v>
      </c>
      <c r="D412" s="661" t="s">
        <v>6937</v>
      </c>
      <c r="E412" s="661" t="s">
        <v>6938</v>
      </c>
      <c r="F412" s="664">
        <v>195</v>
      </c>
      <c r="G412" s="664">
        <v>6630</v>
      </c>
      <c r="H412" s="661">
        <v>1</v>
      </c>
      <c r="I412" s="661">
        <v>34</v>
      </c>
      <c r="J412" s="664">
        <v>119</v>
      </c>
      <c r="K412" s="664">
        <v>4046</v>
      </c>
      <c r="L412" s="661">
        <v>0.61025641025641031</v>
      </c>
      <c r="M412" s="661">
        <v>34</v>
      </c>
      <c r="N412" s="664">
        <v>106</v>
      </c>
      <c r="O412" s="664">
        <v>3687</v>
      </c>
      <c r="P412" s="677">
        <v>0.5561085972850679</v>
      </c>
      <c r="Q412" s="665">
        <v>34.783018867924525</v>
      </c>
    </row>
    <row r="413" spans="1:17" ht="14.4" customHeight="1" x14ac:dyDescent="0.3">
      <c r="A413" s="660" t="s">
        <v>6896</v>
      </c>
      <c r="B413" s="661" t="s">
        <v>6932</v>
      </c>
      <c r="C413" s="661" t="s">
        <v>2636</v>
      </c>
      <c r="D413" s="661" t="s">
        <v>6939</v>
      </c>
      <c r="E413" s="661" t="s">
        <v>6940</v>
      </c>
      <c r="F413" s="664">
        <v>4</v>
      </c>
      <c r="G413" s="664">
        <v>20</v>
      </c>
      <c r="H413" s="661">
        <v>1</v>
      </c>
      <c r="I413" s="661">
        <v>5</v>
      </c>
      <c r="J413" s="664">
        <v>1</v>
      </c>
      <c r="K413" s="664">
        <v>5</v>
      </c>
      <c r="L413" s="661">
        <v>0.25</v>
      </c>
      <c r="M413" s="661">
        <v>5</v>
      </c>
      <c r="N413" s="664">
        <v>1</v>
      </c>
      <c r="O413" s="664">
        <v>5</v>
      </c>
      <c r="P413" s="677">
        <v>0.25</v>
      </c>
      <c r="Q413" s="665">
        <v>5</v>
      </c>
    </row>
    <row r="414" spans="1:17" ht="14.4" customHeight="1" x14ac:dyDescent="0.3">
      <c r="A414" s="660" t="s">
        <v>6896</v>
      </c>
      <c r="B414" s="661" t="s">
        <v>6932</v>
      </c>
      <c r="C414" s="661" t="s">
        <v>2636</v>
      </c>
      <c r="D414" s="661" t="s">
        <v>6941</v>
      </c>
      <c r="E414" s="661" t="s">
        <v>6942</v>
      </c>
      <c r="F414" s="664">
        <v>11</v>
      </c>
      <c r="G414" s="664">
        <v>55</v>
      </c>
      <c r="H414" s="661">
        <v>1</v>
      </c>
      <c r="I414" s="661">
        <v>5</v>
      </c>
      <c r="J414" s="664">
        <v>3</v>
      </c>
      <c r="K414" s="664">
        <v>15</v>
      </c>
      <c r="L414" s="661">
        <v>0.27272727272727271</v>
      </c>
      <c r="M414" s="661">
        <v>5</v>
      </c>
      <c r="N414" s="664">
        <v>3</v>
      </c>
      <c r="O414" s="664">
        <v>15</v>
      </c>
      <c r="P414" s="677">
        <v>0.27272727272727271</v>
      </c>
      <c r="Q414" s="665">
        <v>5</v>
      </c>
    </row>
    <row r="415" spans="1:17" ht="14.4" customHeight="1" x14ac:dyDescent="0.3">
      <c r="A415" s="660" t="s">
        <v>6896</v>
      </c>
      <c r="B415" s="661" t="s">
        <v>6932</v>
      </c>
      <c r="C415" s="661" t="s">
        <v>2636</v>
      </c>
      <c r="D415" s="661" t="s">
        <v>6943</v>
      </c>
      <c r="E415" s="661" t="s">
        <v>6944</v>
      </c>
      <c r="F415" s="664">
        <v>1</v>
      </c>
      <c r="G415" s="664">
        <v>123</v>
      </c>
      <c r="H415" s="661">
        <v>1</v>
      </c>
      <c r="I415" s="661">
        <v>123</v>
      </c>
      <c r="J415" s="664"/>
      <c r="K415" s="664"/>
      <c r="L415" s="661"/>
      <c r="M415" s="661"/>
      <c r="N415" s="664"/>
      <c r="O415" s="664"/>
      <c r="P415" s="677"/>
      <c r="Q415" s="665"/>
    </row>
    <row r="416" spans="1:17" ht="14.4" customHeight="1" x14ac:dyDescent="0.3">
      <c r="A416" s="660" t="s">
        <v>6896</v>
      </c>
      <c r="B416" s="661" t="s">
        <v>6932</v>
      </c>
      <c r="C416" s="661" t="s">
        <v>2636</v>
      </c>
      <c r="D416" s="661" t="s">
        <v>6945</v>
      </c>
      <c r="E416" s="661" t="s">
        <v>6946</v>
      </c>
      <c r="F416" s="664"/>
      <c r="G416" s="664"/>
      <c r="H416" s="661"/>
      <c r="I416" s="661"/>
      <c r="J416" s="664"/>
      <c r="K416" s="664"/>
      <c r="L416" s="661"/>
      <c r="M416" s="661"/>
      <c r="N416" s="664">
        <v>1</v>
      </c>
      <c r="O416" s="664">
        <v>300</v>
      </c>
      <c r="P416" s="677"/>
      <c r="Q416" s="665">
        <v>300</v>
      </c>
    </row>
    <row r="417" spans="1:17" ht="14.4" customHeight="1" x14ac:dyDescent="0.3">
      <c r="A417" s="660" t="s">
        <v>6896</v>
      </c>
      <c r="B417" s="661" t="s">
        <v>6932</v>
      </c>
      <c r="C417" s="661" t="s">
        <v>2636</v>
      </c>
      <c r="D417" s="661" t="s">
        <v>7062</v>
      </c>
      <c r="E417" s="661" t="s">
        <v>7063</v>
      </c>
      <c r="F417" s="664">
        <v>1</v>
      </c>
      <c r="G417" s="664">
        <v>222</v>
      </c>
      <c r="H417" s="661">
        <v>1</v>
      </c>
      <c r="I417" s="661">
        <v>222</v>
      </c>
      <c r="J417" s="664">
        <v>1</v>
      </c>
      <c r="K417" s="664">
        <v>224</v>
      </c>
      <c r="L417" s="661">
        <v>1.0090090090090089</v>
      </c>
      <c r="M417" s="661">
        <v>224</v>
      </c>
      <c r="N417" s="664"/>
      <c r="O417" s="664"/>
      <c r="P417" s="677"/>
      <c r="Q417" s="665"/>
    </row>
    <row r="418" spans="1:17" ht="14.4" customHeight="1" x14ac:dyDescent="0.3">
      <c r="A418" s="660" t="s">
        <v>6896</v>
      </c>
      <c r="B418" s="661" t="s">
        <v>6932</v>
      </c>
      <c r="C418" s="661" t="s">
        <v>2636</v>
      </c>
      <c r="D418" s="661" t="s">
        <v>6957</v>
      </c>
      <c r="E418" s="661" t="s">
        <v>6958</v>
      </c>
      <c r="F418" s="664">
        <v>393</v>
      </c>
      <c r="G418" s="664">
        <v>86460</v>
      </c>
      <c r="H418" s="661">
        <v>1</v>
      </c>
      <c r="I418" s="661">
        <v>220</v>
      </c>
      <c r="J418" s="664">
        <v>250</v>
      </c>
      <c r="K418" s="664">
        <v>58000</v>
      </c>
      <c r="L418" s="661">
        <v>0.67083044182280827</v>
      </c>
      <c r="M418" s="661">
        <v>232</v>
      </c>
      <c r="N418" s="664">
        <v>351</v>
      </c>
      <c r="O418" s="664">
        <v>81968</v>
      </c>
      <c r="P418" s="677">
        <v>0.94804533888503351</v>
      </c>
      <c r="Q418" s="665">
        <v>233.52706552706553</v>
      </c>
    </row>
    <row r="419" spans="1:17" ht="14.4" customHeight="1" x14ac:dyDescent="0.3">
      <c r="A419" s="660" t="s">
        <v>6896</v>
      </c>
      <c r="B419" s="661" t="s">
        <v>6932</v>
      </c>
      <c r="C419" s="661" t="s">
        <v>2636</v>
      </c>
      <c r="D419" s="661" t="s">
        <v>6959</v>
      </c>
      <c r="E419" s="661" t="s">
        <v>6960</v>
      </c>
      <c r="F419" s="664">
        <v>961</v>
      </c>
      <c r="G419" s="664">
        <v>112437</v>
      </c>
      <c r="H419" s="661">
        <v>1</v>
      </c>
      <c r="I419" s="661">
        <v>117</v>
      </c>
      <c r="J419" s="664">
        <v>934</v>
      </c>
      <c r="K419" s="664">
        <v>108344</v>
      </c>
      <c r="L419" s="661">
        <v>0.96359739231747554</v>
      </c>
      <c r="M419" s="661">
        <v>116</v>
      </c>
      <c r="N419" s="664">
        <v>936</v>
      </c>
      <c r="O419" s="664">
        <v>109840</v>
      </c>
      <c r="P419" s="677">
        <v>0.97690262102332859</v>
      </c>
      <c r="Q419" s="665">
        <v>117.35042735042735</v>
      </c>
    </row>
    <row r="420" spans="1:17" ht="14.4" customHeight="1" x14ac:dyDescent="0.3">
      <c r="A420" s="660" t="s">
        <v>6896</v>
      </c>
      <c r="B420" s="661" t="s">
        <v>6932</v>
      </c>
      <c r="C420" s="661" t="s">
        <v>2636</v>
      </c>
      <c r="D420" s="661" t="s">
        <v>6973</v>
      </c>
      <c r="E420" s="661" t="s">
        <v>6974</v>
      </c>
      <c r="F420" s="664">
        <v>464</v>
      </c>
      <c r="G420" s="664">
        <v>71456</v>
      </c>
      <c r="H420" s="661">
        <v>1</v>
      </c>
      <c r="I420" s="661">
        <v>154</v>
      </c>
      <c r="J420" s="664">
        <v>433</v>
      </c>
      <c r="K420" s="664">
        <v>67115</v>
      </c>
      <c r="L420" s="661">
        <v>0.93924932825794893</v>
      </c>
      <c r="M420" s="661">
        <v>155</v>
      </c>
      <c r="N420" s="664">
        <v>510</v>
      </c>
      <c r="O420" s="664">
        <v>79419</v>
      </c>
      <c r="P420" s="677">
        <v>1.1114392073443797</v>
      </c>
      <c r="Q420" s="665">
        <v>155.7235294117647</v>
      </c>
    </row>
    <row r="421" spans="1:17" ht="14.4" customHeight="1" x14ac:dyDescent="0.3">
      <c r="A421" s="660" t="s">
        <v>6896</v>
      </c>
      <c r="B421" s="661" t="s">
        <v>6932</v>
      </c>
      <c r="C421" s="661" t="s">
        <v>2636</v>
      </c>
      <c r="D421" s="661" t="s">
        <v>6977</v>
      </c>
      <c r="E421" s="661" t="s">
        <v>6978</v>
      </c>
      <c r="F421" s="664">
        <v>1319</v>
      </c>
      <c r="G421" s="664">
        <v>0</v>
      </c>
      <c r="H421" s="661"/>
      <c r="I421" s="661">
        <v>0</v>
      </c>
      <c r="J421" s="664">
        <v>1118</v>
      </c>
      <c r="K421" s="664">
        <v>0</v>
      </c>
      <c r="L421" s="661"/>
      <c r="M421" s="661">
        <v>0</v>
      </c>
      <c r="N421" s="664">
        <v>1229</v>
      </c>
      <c r="O421" s="664">
        <v>0</v>
      </c>
      <c r="P421" s="677"/>
      <c r="Q421" s="665">
        <v>0</v>
      </c>
    </row>
    <row r="422" spans="1:17" ht="14.4" customHeight="1" x14ac:dyDescent="0.3">
      <c r="A422" s="660" t="s">
        <v>6896</v>
      </c>
      <c r="B422" s="661" t="s">
        <v>6932</v>
      </c>
      <c r="C422" s="661" t="s">
        <v>2636</v>
      </c>
      <c r="D422" s="661" t="s">
        <v>6983</v>
      </c>
      <c r="E422" s="661" t="s">
        <v>6984</v>
      </c>
      <c r="F422" s="664">
        <v>1</v>
      </c>
      <c r="G422" s="664">
        <v>25</v>
      </c>
      <c r="H422" s="661">
        <v>1</v>
      </c>
      <c r="I422" s="661">
        <v>25</v>
      </c>
      <c r="J422" s="664"/>
      <c r="K422" s="664"/>
      <c r="L422" s="661"/>
      <c r="M422" s="661"/>
      <c r="N422" s="664">
        <v>1</v>
      </c>
      <c r="O422" s="664">
        <v>35</v>
      </c>
      <c r="P422" s="677">
        <v>1.4</v>
      </c>
      <c r="Q422" s="665">
        <v>35</v>
      </c>
    </row>
    <row r="423" spans="1:17" ht="14.4" customHeight="1" x14ac:dyDescent="0.3">
      <c r="A423" s="660" t="s">
        <v>6896</v>
      </c>
      <c r="B423" s="661" t="s">
        <v>6932</v>
      </c>
      <c r="C423" s="661" t="s">
        <v>2636</v>
      </c>
      <c r="D423" s="661" t="s">
        <v>6985</v>
      </c>
      <c r="E423" s="661" t="s">
        <v>6986</v>
      </c>
      <c r="F423" s="664">
        <v>388</v>
      </c>
      <c r="G423" s="664">
        <v>29100</v>
      </c>
      <c r="H423" s="661">
        <v>1</v>
      </c>
      <c r="I423" s="661">
        <v>75</v>
      </c>
      <c r="J423" s="664">
        <v>375</v>
      </c>
      <c r="K423" s="664">
        <v>30375</v>
      </c>
      <c r="L423" s="661">
        <v>1.0438144329896908</v>
      </c>
      <c r="M423" s="661">
        <v>81</v>
      </c>
      <c r="N423" s="664">
        <v>387</v>
      </c>
      <c r="O423" s="664">
        <v>31648</v>
      </c>
      <c r="P423" s="677">
        <v>1.0875601374570447</v>
      </c>
      <c r="Q423" s="665">
        <v>81.777777777777771</v>
      </c>
    </row>
    <row r="424" spans="1:17" ht="14.4" customHeight="1" x14ac:dyDescent="0.3">
      <c r="A424" s="660" t="s">
        <v>6896</v>
      </c>
      <c r="B424" s="661" t="s">
        <v>6932</v>
      </c>
      <c r="C424" s="661" t="s">
        <v>2636</v>
      </c>
      <c r="D424" s="661" t="s">
        <v>6991</v>
      </c>
      <c r="E424" s="661" t="s">
        <v>6992</v>
      </c>
      <c r="F424" s="664">
        <v>8</v>
      </c>
      <c r="G424" s="664">
        <v>0</v>
      </c>
      <c r="H424" s="661"/>
      <c r="I424" s="661">
        <v>0</v>
      </c>
      <c r="J424" s="664">
        <v>12</v>
      </c>
      <c r="K424" s="664">
        <v>0</v>
      </c>
      <c r="L424" s="661"/>
      <c r="M424" s="661">
        <v>0</v>
      </c>
      <c r="N424" s="664">
        <v>11</v>
      </c>
      <c r="O424" s="664">
        <v>0</v>
      </c>
      <c r="P424" s="677"/>
      <c r="Q424" s="665">
        <v>0</v>
      </c>
    </row>
    <row r="425" spans="1:17" ht="14.4" customHeight="1" x14ac:dyDescent="0.3">
      <c r="A425" s="660" t="s">
        <v>6896</v>
      </c>
      <c r="B425" s="661" t="s">
        <v>6932</v>
      </c>
      <c r="C425" s="661" t="s">
        <v>2636</v>
      </c>
      <c r="D425" s="661" t="s">
        <v>6995</v>
      </c>
      <c r="E425" s="661" t="s">
        <v>6996</v>
      </c>
      <c r="F425" s="664"/>
      <c r="G425" s="664"/>
      <c r="H425" s="661"/>
      <c r="I425" s="661"/>
      <c r="J425" s="664">
        <v>1</v>
      </c>
      <c r="K425" s="664">
        <v>186</v>
      </c>
      <c r="L425" s="661"/>
      <c r="M425" s="661">
        <v>186</v>
      </c>
      <c r="N425" s="664">
        <v>1</v>
      </c>
      <c r="O425" s="664">
        <v>383</v>
      </c>
      <c r="P425" s="677"/>
      <c r="Q425" s="665">
        <v>383</v>
      </c>
    </row>
    <row r="426" spans="1:17" ht="14.4" customHeight="1" x14ac:dyDescent="0.3">
      <c r="A426" s="660" t="s">
        <v>6896</v>
      </c>
      <c r="B426" s="661" t="s">
        <v>6932</v>
      </c>
      <c r="C426" s="661" t="s">
        <v>2636</v>
      </c>
      <c r="D426" s="661" t="s">
        <v>6999</v>
      </c>
      <c r="E426" s="661" t="s">
        <v>6889</v>
      </c>
      <c r="F426" s="664">
        <v>1</v>
      </c>
      <c r="G426" s="664">
        <v>0</v>
      </c>
      <c r="H426" s="661"/>
      <c r="I426" s="661">
        <v>0</v>
      </c>
      <c r="J426" s="664">
        <v>6</v>
      </c>
      <c r="K426" s="664">
        <v>0</v>
      </c>
      <c r="L426" s="661"/>
      <c r="M426" s="661">
        <v>0</v>
      </c>
      <c r="N426" s="664"/>
      <c r="O426" s="664"/>
      <c r="P426" s="677"/>
      <c r="Q426" s="665"/>
    </row>
    <row r="427" spans="1:17" ht="14.4" customHeight="1" x14ac:dyDescent="0.3">
      <c r="A427" s="660" t="s">
        <v>6896</v>
      </c>
      <c r="B427" s="661" t="s">
        <v>6932</v>
      </c>
      <c r="C427" s="661" t="s">
        <v>2636</v>
      </c>
      <c r="D427" s="661" t="s">
        <v>7002</v>
      </c>
      <c r="E427" s="661" t="s">
        <v>7003</v>
      </c>
      <c r="F427" s="664"/>
      <c r="G427" s="664"/>
      <c r="H427" s="661"/>
      <c r="I427" s="661"/>
      <c r="J427" s="664"/>
      <c r="K427" s="664"/>
      <c r="L427" s="661"/>
      <c r="M427" s="661"/>
      <c r="N427" s="664">
        <v>1</v>
      </c>
      <c r="O427" s="664">
        <v>158</v>
      </c>
      <c r="P427" s="677"/>
      <c r="Q427" s="665">
        <v>158</v>
      </c>
    </row>
    <row r="428" spans="1:17" ht="14.4" customHeight="1" x14ac:dyDescent="0.3">
      <c r="A428" s="660" t="s">
        <v>6896</v>
      </c>
      <c r="B428" s="661" t="s">
        <v>6932</v>
      </c>
      <c r="C428" s="661" t="s">
        <v>2636</v>
      </c>
      <c r="D428" s="661" t="s">
        <v>7014</v>
      </c>
      <c r="E428" s="661" t="s">
        <v>7015</v>
      </c>
      <c r="F428" s="664">
        <v>1</v>
      </c>
      <c r="G428" s="664">
        <v>160</v>
      </c>
      <c r="H428" s="661">
        <v>1</v>
      </c>
      <c r="I428" s="661">
        <v>160</v>
      </c>
      <c r="J428" s="664"/>
      <c r="K428" s="664"/>
      <c r="L428" s="661"/>
      <c r="M428" s="661"/>
      <c r="N428" s="664"/>
      <c r="O428" s="664"/>
      <c r="P428" s="677"/>
      <c r="Q428" s="665"/>
    </row>
    <row r="429" spans="1:17" ht="14.4" customHeight="1" x14ac:dyDescent="0.3">
      <c r="A429" s="660" t="s">
        <v>6896</v>
      </c>
      <c r="B429" s="661" t="s">
        <v>6932</v>
      </c>
      <c r="C429" s="661" t="s">
        <v>2636</v>
      </c>
      <c r="D429" s="661" t="s">
        <v>7020</v>
      </c>
      <c r="E429" s="661" t="s">
        <v>7021</v>
      </c>
      <c r="F429" s="664">
        <v>3</v>
      </c>
      <c r="G429" s="664">
        <v>885</v>
      </c>
      <c r="H429" s="661">
        <v>1</v>
      </c>
      <c r="I429" s="661">
        <v>295</v>
      </c>
      <c r="J429" s="664">
        <v>6</v>
      </c>
      <c r="K429" s="664">
        <v>1788</v>
      </c>
      <c r="L429" s="661">
        <v>2.0203389830508476</v>
      </c>
      <c r="M429" s="661">
        <v>298</v>
      </c>
      <c r="N429" s="664">
        <v>1</v>
      </c>
      <c r="O429" s="664">
        <v>298</v>
      </c>
      <c r="P429" s="677">
        <v>0.33672316384180789</v>
      </c>
      <c r="Q429" s="665">
        <v>298</v>
      </c>
    </row>
    <row r="430" spans="1:17" ht="14.4" customHeight="1" x14ac:dyDescent="0.3">
      <c r="A430" s="660" t="s">
        <v>6896</v>
      </c>
      <c r="B430" s="661" t="s">
        <v>6932</v>
      </c>
      <c r="C430" s="661" t="s">
        <v>2636</v>
      </c>
      <c r="D430" s="661" t="s">
        <v>7026</v>
      </c>
      <c r="E430" s="661" t="s">
        <v>7027</v>
      </c>
      <c r="F430" s="664">
        <v>35</v>
      </c>
      <c r="G430" s="664">
        <v>2800</v>
      </c>
      <c r="H430" s="661">
        <v>1</v>
      </c>
      <c r="I430" s="661">
        <v>80</v>
      </c>
      <c r="J430" s="664">
        <v>34</v>
      </c>
      <c r="K430" s="664">
        <v>2720</v>
      </c>
      <c r="L430" s="661">
        <v>0.97142857142857142</v>
      </c>
      <c r="M430" s="661">
        <v>80</v>
      </c>
      <c r="N430" s="664">
        <v>15</v>
      </c>
      <c r="O430" s="664">
        <v>1226</v>
      </c>
      <c r="P430" s="677">
        <v>0.43785714285714283</v>
      </c>
      <c r="Q430" s="665">
        <v>81.733333333333334</v>
      </c>
    </row>
    <row r="431" spans="1:17" ht="14.4" customHeight="1" x14ac:dyDescent="0.3">
      <c r="A431" s="660" t="s">
        <v>6896</v>
      </c>
      <c r="B431" s="661" t="s">
        <v>6932</v>
      </c>
      <c r="C431" s="661" t="s">
        <v>2637</v>
      </c>
      <c r="D431" s="661" t="s">
        <v>6933</v>
      </c>
      <c r="E431" s="661" t="s">
        <v>6934</v>
      </c>
      <c r="F431" s="664">
        <v>137</v>
      </c>
      <c r="G431" s="664">
        <v>29455</v>
      </c>
      <c r="H431" s="661">
        <v>1</v>
      </c>
      <c r="I431" s="661">
        <v>215</v>
      </c>
      <c r="J431" s="664">
        <v>91</v>
      </c>
      <c r="K431" s="664">
        <v>17654</v>
      </c>
      <c r="L431" s="661">
        <v>0.59935494822610758</v>
      </c>
      <c r="M431" s="661">
        <v>194</v>
      </c>
      <c r="N431" s="664">
        <v>120</v>
      </c>
      <c r="O431" s="664">
        <v>23454</v>
      </c>
      <c r="P431" s="677">
        <v>0.79626548973009681</v>
      </c>
      <c r="Q431" s="665">
        <v>195.45</v>
      </c>
    </row>
    <row r="432" spans="1:17" ht="14.4" customHeight="1" x14ac:dyDescent="0.3">
      <c r="A432" s="660" t="s">
        <v>6896</v>
      </c>
      <c r="B432" s="661" t="s">
        <v>6932</v>
      </c>
      <c r="C432" s="661" t="s">
        <v>2637</v>
      </c>
      <c r="D432" s="661" t="s">
        <v>7067</v>
      </c>
      <c r="E432" s="661" t="s">
        <v>7068</v>
      </c>
      <c r="F432" s="664"/>
      <c r="G432" s="664"/>
      <c r="H432" s="661"/>
      <c r="I432" s="661"/>
      <c r="J432" s="664">
        <v>1</v>
      </c>
      <c r="K432" s="664">
        <v>73</v>
      </c>
      <c r="L432" s="661"/>
      <c r="M432" s="661">
        <v>73</v>
      </c>
      <c r="N432" s="664"/>
      <c r="O432" s="664"/>
      <c r="P432" s="677"/>
      <c r="Q432" s="665"/>
    </row>
    <row r="433" spans="1:17" ht="14.4" customHeight="1" x14ac:dyDescent="0.3">
      <c r="A433" s="660" t="s">
        <v>6896</v>
      </c>
      <c r="B433" s="661" t="s">
        <v>6932</v>
      </c>
      <c r="C433" s="661" t="s">
        <v>2637</v>
      </c>
      <c r="D433" s="661" t="s">
        <v>6935</v>
      </c>
      <c r="E433" s="661" t="s">
        <v>6936</v>
      </c>
      <c r="F433" s="664">
        <v>5</v>
      </c>
      <c r="G433" s="664">
        <v>655</v>
      </c>
      <c r="H433" s="661">
        <v>1</v>
      </c>
      <c r="I433" s="661">
        <v>131</v>
      </c>
      <c r="J433" s="664">
        <v>5</v>
      </c>
      <c r="K433" s="664">
        <v>515</v>
      </c>
      <c r="L433" s="661">
        <v>0.7862595419847328</v>
      </c>
      <c r="M433" s="661">
        <v>103</v>
      </c>
      <c r="N433" s="664"/>
      <c r="O433" s="664"/>
      <c r="P433" s="677"/>
      <c r="Q433" s="665"/>
    </row>
    <row r="434" spans="1:17" ht="14.4" customHeight="1" x14ac:dyDescent="0.3">
      <c r="A434" s="660" t="s">
        <v>6896</v>
      </c>
      <c r="B434" s="661" t="s">
        <v>6932</v>
      </c>
      <c r="C434" s="661" t="s">
        <v>2637</v>
      </c>
      <c r="D434" s="661" t="s">
        <v>6937</v>
      </c>
      <c r="E434" s="661" t="s">
        <v>6938</v>
      </c>
      <c r="F434" s="664">
        <v>27</v>
      </c>
      <c r="G434" s="664">
        <v>918</v>
      </c>
      <c r="H434" s="661">
        <v>1</v>
      </c>
      <c r="I434" s="661">
        <v>34</v>
      </c>
      <c r="J434" s="664">
        <v>24</v>
      </c>
      <c r="K434" s="664">
        <v>816</v>
      </c>
      <c r="L434" s="661">
        <v>0.88888888888888884</v>
      </c>
      <c r="M434" s="661">
        <v>34</v>
      </c>
      <c r="N434" s="664">
        <v>26</v>
      </c>
      <c r="O434" s="664">
        <v>905</v>
      </c>
      <c r="P434" s="677">
        <v>0.98583877995642699</v>
      </c>
      <c r="Q434" s="665">
        <v>34.807692307692307</v>
      </c>
    </row>
    <row r="435" spans="1:17" ht="14.4" customHeight="1" x14ac:dyDescent="0.3">
      <c r="A435" s="660" t="s">
        <v>6896</v>
      </c>
      <c r="B435" s="661" t="s">
        <v>6932</v>
      </c>
      <c r="C435" s="661" t="s">
        <v>2637</v>
      </c>
      <c r="D435" s="661" t="s">
        <v>6941</v>
      </c>
      <c r="E435" s="661" t="s">
        <v>6942</v>
      </c>
      <c r="F435" s="664"/>
      <c r="G435" s="664"/>
      <c r="H435" s="661"/>
      <c r="I435" s="661"/>
      <c r="J435" s="664"/>
      <c r="K435" s="664"/>
      <c r="L435" s="661"/>
      <c r="M435" s="661"/>
      <c r="N435" s="664">
        <v>1</v>
      </c>
      <c r="O435" s="664">
        <v>5</v>
      </c>
      <c r="P435" s="677"/>
      <c r="Q435" s="665">
        <v>5</v>
      </c>
    </row>
    <row r="436" spans="1:17" ht="14.4" customHeight="1" x14ac:dyDescent="0.3">
      <c r="A436" s="660" t="s">
        <v>6896</v>
      </c>
      <c r="B436" s="661" t="s">
        <v>6932</v>
      </c>
      <c r="C436" s="661" t="s">
        <v>2637</v>
      </c>
      <c r="D436" s="661" t="s">
        <v>6943</v>
      </c>
      <c r="E436" s="661" t="s">
        <v>6944</v>
      </c>
      <c r="F436" s="664">
        <v>2</v>
      </c>
      <c r="G436" s="664">
        <v>246</v>
      </c>
      <c r="H436" s="661">
        <v>1</v>
      </c>
      <c r="I436" s="661">
        <v>123</v>
      </c>
      <c r="J436" s="664">
        <v>1</v>
      </c>
      <c r="K436" s="664">
        <v>124</v>
      </c>
      <c r="L436" s="661">
        <v>0.50406504065040647</v>
      </c>
      <c r="M436" s="661">
        <v>124</v>
      </c>
      <c r="N436" s="664"/>
      <c r="O436" s="664"/>
      <c r="P436" s="677"/>
      <c r="Q436" s="665"/>
    </row>
    <row r="437" spans="1:17" ht="14.4" customHeight="1" x14ac:dyDescent="0.3">
      <c r="A437" s="660" t="s">
        <v>6896</v>
      </c>
      <c r="B437" s="661" t="s">
        <v>6932</v>
      </c>
      <c r="C437" s="661" t="s">
        <v>2637</v>
      </c>
      <c r="D437" s="661" t="s">
        <v>6945</v>
      </c>
      <c r="E437" s="661" t="s">
        <v>6946</v>
      </c>
      <c r="F437" s="664">
        <v>5</v>
      </c>
      <c r="G437" s="664">
        <v>740</v>
      </c>
      <c r="H437" s="661">
        <v>1</v>
      </c>
      <c r="I437" s="661">
        <v>148</v>
      </c>
      <c r="J437" s="664">
        <v>7</v>
      </c>
      <c r="K437" s="664">
        <v>1043</v>
      </c>
      <c r="L437" s="661">
        <v>1.4094594594594594</v>
      </c>
      <c r="M437" s="661">
        <v>149</v>
      </c>
      <c r="N437" s="664">
        <v>12</v>
      </c>
      <c r="O437" s="664">
        <v>3449</v>
      </c>
      <c r="P437" s="677">
        <v>4.6608108108108111</v>
      </c>
      <c r="Q437" s="665">
        <v>287.41666666666669</v>
      </c>
    </row>
    <row r="438" spans="1:17" ht="14.4" customHeight="1" x14ac:dyDescent="0.3">
      <c r="A438" s="660" t="s">
        <v>6896</v>
      </c>
      <c r="B438" s="661" t="s">
        <v>6932</v>
      </c>
      <c r="C438" s="661" t="s">
        <v>2637</v>
      </c>
      <c r="D438" s="661" t="s">
        <v>7062</v>
      </c>
      <c r="E438" s="661" t="s">
        <v>7063</v>
      </c>
      <c r="F438" s="664"/>
      <c r="G438" s="664"/>
      <c r="H438" s="661"/>
      <c r="I438" s="661"/>
      <c r="J438" s="664">
        <v>2</v>
      </c>
      <c r="K438" s="664">
        <v>448</v>
      </c>
      <c r="L438" s="661"/>
      <c r="M438" s="661">
        <v>224</v>
      </c>
      <c r="N438" s="664"/>
      <c r="O438" s="664"/>
      <c r="P438" s="677"/>
      <c r="Q438" s="665"/>
    </row>
    <row r="439" spans="1:17" ht="14.4" customHeight="1" x14ac:dyDescent="0.3">
      <c r="A439" s="660" t="s">
        <v>6896</v>
      </c>
      <c r="B439" s="661" t="s">
        <v>6932</v>
      </c>
      <c r="C439" s="661" t="s">
        <v>2637</v>
      </c>
      <c r="D439" s="661" t="s">
        <v>6947</v>
      </c>
      <c r="E439" s="661" t="s">
        <v>6948</v>
      </c>
      <c r="F439" s="664">
        <v>63</v>
      </c>
      <c r="G439" s="664">
        <v>5859</v>
      </c>
      <c r="H439" s="661">
        <v>1</v>
      </c>
      <c r="I439" s="661">
        <v>93</v>
      </c>
      <c r="J439" s="664">
        <v>46</v>
      </c>
      <c r="K439" s="664">
        <v>4278</v>
      </c>
      <c r="L439" s="661">
        <v>0.73015873015873012</v>
      </c>
      <c r="M439" s="661">
        <v>93</v>
      </c>
      <c r="N439" s="664">
        <v>79</v>
      </c>
      <c r="O439" s="664">
        <v>7465</v>
      </c>
      <c r="P439" s="677">
        <v>1.2741082095920806</v>
      </c>
      <c r="Q439" s="665">
        <v>94.493670886075947</v>
      </c>
    </row>
    <row r="440" spans="1:17" ht="14.4" customHeight="1" x14ac:dyDescent="0.3">
      <c r="A440" s="660" t="s">
        <v>6896</v>
      </c>
      <c r="B440" s="661" t="s">
        <v>6932</v>
      </c>
      <c r="C440" s="661" t="s">
        <v>2637</v>
      </c>
      <c r="D440" s="661" t="s">
        <v>7070</v>
      </c>
      <c r="E440" s="661" t="s">
        <v>7071</v>
      </c>
      <c r="F440" s="664"/>
      <c r="G440" s="664"/>
      <c r="H440" s="661"/>
      <c r="I440" s="661"/>
      <c r="J440" s="664"/>
      <c r="K440" s="664"/>
      <c r="L440" s="661"/>
      <c r="M440" s="661"/>
      <c r="N440" s="664">
        <v>2</v>
      </c>
      <c r="O440" s="664">
        <v>646</v>
      </c>
      <c r="P440" s="677"/>
      <c r="Q440" s="665">
        <v>323</v>
      </c>
    </row>
    <row r="441" spans="1:17" ht="14.4" customHeight="1" x14ac:dyDescent="0.3">
      <c r="A441" s="660" t="s">
        <v>6896</v>
      </c>
      <c r="B441" s="661" t="s">
        <v>6932</v>
      </c>
      <c r="C441" s="661" t="s">
        <v>2637</v>
      </c>
      <c r="D441" s="661" t="s">
        <v>7064</v>
      </c>
      <c r="E441" s="661" t="s">
        <v>6889</v>
      </c>
      <c r="F441" s="664">
        <v>1</v>
      </c>
      <c r="G441" s="664">
        <v>149</v>
      </c>
      <c r="H441" s="661">
        <v>1</v>
      </c>
      <c r="I441" s="661">
        <v>149</v>
      </c>
      <c r="J441" s="664"/>
      <c r="K441" s="664"/>
      <c r="L441" s="661"/>
      <c r="M441" s="661"/>
      <c r="N441" s="664"/>
      <c r="O441" s="664"/>
      <c r="P441" s="677"/>
      <c r="Q441" s="665"/>
    </row>
    <row r="442" spans="1:17" ht="14.4" customHeight="1" x14ac:dyDescent="0.3">
      <c r="A442" s="660" t="s">
        <v>6896</v>
      </c>
      <c r="B442" s="661" t="s">
        <v>6932</v>
      </c>
      <c r="C442" s="661" t="s">
        <v>2637</v>
      </c>
      <c r="D442" s="661" t="s">
        <v>6957</v>
      </c>
      <c r="E442" s="661" t="s">
        <v>6958</v>
      </c>
      <c r="F442" s="664">
        <v>243</v>
      </c>
      <c r="G442" s="664">
        <v>53460</v>
      </c>
      <c r="H442" s="661">
        <v>1</v>
      </c>
      <c r="I442" s="661">
        <v>220</v>
      </c>
      <c r="J442" s="664">
        <v>269</v>
      </c>
      <c r="K442" s="664">
        <v>62408</v>
      </c>
      <c r="L442" s="661">
        <v>1.1673774784885895</v>
      </c>
      <c r="M442" s="661">
        <v>232</v>
      </c>
      <c r="N442" s="664">
        <v>346</v>
      </c>
      <c r="O442" s="664">
        <v>80790</v>
      </c>
      <c r="P442" s="677">
        <v>1.5112233445566778</v>
      </c>
      <c r="Q442" s="665">
        <v>233.49710982658959</v>
      </c>
    </row>
    <row r="443" spans="1:17" ht="14.4" customHeight="1" x14ac:dyDescent="0.3">
      <c r="A443" s="660" t="s">
        <v>6896</v>
      </c>
      <c r="B443" s="661" t="s">
        <v>6932</v>
      </c>
      <c r="C443" s="661" t="s">
        <v>2637</v>
      </c>
      <c r="D443" s="661" t="s">
        <v>6959</v>
      </c>
      <c r="E443" s="661" t="s">
        <v>6960</v>
      </c>
      <c r="F443" s="664">
        <v>568</v>
      </c>
      <c r="G443" s="664">
        <v>66456</v>
      </c>
      <c r="H443" s="661">
        <v>1</v>
      </c>
      <c r="I443" s="661">
        <v>117</v>
      </c>
      <c r="J443" s="664">
        <v>585</v>
      </c>
      <c r="K443" s="664">
        <v>67860</v>
      </c>
      <c r="L443" s="661">
        <v>1.0211267605633803</v>
      </c>
      <c r="M443" s="661">
        <v>116</v>
      </c>
      <c r="N443" s="664">
        <v>677</v>
      </c>
      <c r="O443" s="664">
        <v>79462</v>
      </c>
      <c r="P443" s="677">
        <v>1.1957084386661851</v>
      </c>
      <c r="Q443" s="665">
        <v>117.37370753323486</v>
      </c>
    </row>
    <row r="444" spans="1:17" ht="14.4" customHeight="1" x14ac:dyDescent="0.3">
      <c r="A444" s="660" t="s">
        <v>6896</v>
      </c>
      <c r="B444" s="661" t="s">
        <v>6932</v>
      </c>
      <c r="C444" s="661" t="s">
        <v>2637</v>
      </c>
      <c r="D444" s="661" t="s">
        <v>7072</v>
      </c>
      <c r="E444" s="661" t="s">
        <v>7073</v>
      </c>
      <c r="F444" s="664">
        <v>39</v>
      </c>
      <c r="G444" s="664">
        <v>19344</v>
      </c>
      <c r="H444" s="661">
        <v>1</v>
      </c>
      <c r="I444" s="661">
        <v>496</v>
      </c>
      <c r="J444" s="664">
        <v>28</v>
      </c>
      <c r="K444" s="664">
        <v>13972</v>
      </c>
      <c r="L444" s="661">
        <v>0.72229114971050457</v>
      </c>
      <c r="M444" s="661">
        <v>499</v>
      </c>
      <c r="N444" s="664">
        <v>65</v>
      </c>
      <c r="O444" s="664">
        <v>32665</v>
      </c>
      <c r="P444" s="677">
        <v>1.6886373035566584</v>
      </c>
      <c r="Q444" s="665">
        <v>502.53846153846155</v>
      </c>
    </row>
    <row r="445" spans="1:17" ht="14.4" customHeight="1" x14ac:dyDescent="0.3">
      <c r="A445" s="660" t="s">
        <v>6896</v>
      </c>
      <c r="B445" s="661" t="s">
        <v>6932</v>
      </c>
      <c r="C445" s="661" t="s">
        <v>2637</v>
      </c>
      <c r="D445" s="661" t="s">
        <v>6965</v>
      </c>
      <c r="E445" s="661" t="s">
        <v>6966</v>
      </c>
      <c r="F445" s="664">
        <v>3</v>
      </c>
      <c r="G445" s="664">
        <v>3792</v>
      </c>
      <c r="H445" s="661">
        <v>1</v>
      </c>
      <c r="I445" s="661">
        <v>1264</v>
      </c>
      <c r="J445" s="664">
        <v>1</v>
      </c>
      <c r="K445" s="664">
        <v>1270</v>
      </c>
      <c r="L445" s="661">
        <v>0.33491561181434598</v>
      </c>
      <c r="M445" s="661">
        <v>1270</v>
      </c>
      <c r="N445" s="664">
        <v>4</v>
      </c>
      <c r="O445" s="664">
        <v>5120</v>
      </c>
      <c r="P445" s="677">
        <v>1.350210970464135</v>
      </c>
      <c r="Q445" s="665">
        <v>1280</v>
      </c>
    </row>
    <row r="446" spans="1:17" ht="14.4" customHeight="1" x14ac:dyDescent="0.3">
      <c r="A446" s="660" t="s">
        <v>6896</v>
      </c>
      <c r="B446" s="661" t="s">
        <v>6932</v>
      </c>
      <c r="C446" s="661" t="s">
        <v>2637</v>
      </c>
      <c r="D446" s="661" t="s">
        <v>7054</v>
      </c>
      <c r="E446" s="661" t="s">
        <v>7055</v>
      </c>
      <c r="F446" s="664"/>
      <c r="G446" s="664"/>
      <c r="H446" s="661"/>
      <c r="I446" s="661"/>
      <c r="J446" s="664">
        <v>1</v>
      </c>
      <c r="K446" s="664">
        <v>946</v>
      </c>
      <c r="L446" s="661"/>
      <c r="M446" s="661">
        <v>946</v>
      </c>
      <c r="N446" s="664"/>
      <c r="O446" s="664"/>
      <c r="P446" s="677"/>
      <c r="Q446" s="665"/>
    </row>
    <row r="447" spans="1:17" ht="14.4" customHeight="1" x14ac:dyDescent="0.3">
      <c r="A447" s="660" t="s">
        <v>6896</v>
      </c>
      <c r="B447" s="661" t="s">
        <v>6932</v>
      </c>
      <c r="C447" s="661" t="s">
        <v>2637</v>
      </c>
      <c r="D447" s="661" t="s">
        <v>6973</v>
      </c>
      <c r="E447" s="661" t="s">
        <v>6974</v>
      </c>
      <c r="F447" s="664">
        <v>11</v>
      </c>
      <c r="G447" s="664">
        <v>1694</v>
      </c>
      <c r="H447" s="661">
        <v>1</v>
      </c>
      <c r="I447" s="661">
        <v>154</v>
      </c>
      <c r="J447" s="664">
        <v>9</v>
      </c>
      <c r="K447" s="664">
        <v>1395</v>
      </c>
      <c r="L447" s="661">
        <v>0.82349468713105078</v>
      </c>
      <c r="M447" s="661">
        <v>155</v>
      </c>
      <c r="N447" s="664">
        <v>7</v>
      </c>
      <c r="O447" s="664">
        <v>1088</v>
      </c>
      <c r="P447" s="677">
        <v>0.64226682408500591</v>
      </c>
      <c r="Q447" s="665">
        <v>155.42857142857142</v>
      </c>
    </row>
    <row r="448" spans="1:17" ht="14.4" customHeight="1" x14ac:dyDescent="0.3">
      <c r="A448" s="660" t="s">
        <v>6896</v>
      </c>
      <c r="B448" s="661" t="s">
        <v>6932</v>
      </c>
      <c r="C448" s="661" t="s">
        <v>2637</v>
      </c>
      <c r="D448" s="661" t="s">
        <v>6975</v>
      </c>
      <c r="E448" s="661" t="s">
        <v>6976</v>
      </c>
      <c r="F448" s="664"/>
      <c r="G448" s="664"/>
      <c r="H448" s="661"/>
      <c r="I448" s="661"/>
      <c r="J448" s="664">
        <v>1</v>
      </c>
      <c r="K448" s="664">
        <v>0</v>
      </c>
      <c r="L448" s="661"/>
      <c r="M448" s="661">
        <v>0</v>
      </c>
      <c r="N448" s="664">
        <v>1</v>
      </c>
      <c r="O448" s="664">
        <v>0</v>
      </c>
      <c r="P448" s="677"/>
      <c r="Q448" s="665">
        <v>0</v>
      </c>
    </row>
    <row r="449" spans="1:17" ht="14.4" customHeight="1" x14ac:dyDescent="0.3">
      <c r="A449" s="660" t="s">
        <v>6896</v>
      </c>
      <c r="B449" s="661" t="s">
        <v>6932</v>
      </c>
      <c r="C449" s="661" t="s">
        <v>2637</v>
      </c>
      <c r="D449" s="661" t="s">
        <v>6977</v>
      </c>
      <c r="E449" s="661" t="s">
        <v>6978</v>
      </c>
      <c r="F449" s="664">
        <v>62</v>
      </c>
      <c r="G449" s="664">
        <v>0</v>
      </c>
      <c r="H449" s="661"/>
      <c r="I449" s="661">
        <v>0</v>
      </c>
      <c r="J449" s="664">
        <v>98</v>
      </c>
      <c r="K449" s="664">
        <v>0</v>
      </c>
      <c r="L449" s="661"/>
      <c r="M449" s="661">
        <v>0</v>
      </c>
      <c r="N449" s="664">
        <v>95</v>
      </c>
      <c r="O449" s="664">
        <v>0</v>
      </c>
      <c r="P449" s="677"/>
      <c r="Q449" s="665">
        <v>0</v>
      </c>
    </row>
    <row r="450" spans="1:17" ht="14.4" customHeight="1" x14ac:dyDescent="0.3">
      <c r="A450" s="660" t="s">
        <v>6896</v>
      </c>
      <c r="B450" s="661" t="s">
        <v>6932</v>
      </c>
      <c r="C450" s="661" t="s">
        <v>2637</v>
      </c>
      <c r="D450" s="661" t="s">
        <v>6981</v>
      </c>
      <c r="E450" s="661" t="s">
        <v>6982</v>
      </c>
      <c r="F450" s="664"/>
      <c r="G450" s="664"/>
      <c r="H450" s="661"/>
      <c r="I450" s="661"/>
      <c r="J450" s="664"/>
      <c r="K450" s="664"/>
      <c r="L450" s="661"/>
      <c r="M450" s="661"/>
      <c r="N450" s="664">
        <v>132</v>
      </c>
      <c r="O450" s="664">
        <v>14216</v>
      </c>
      <c r="P450" s="677"/>
      <c r="Q450" s="665">
        <v>107.6969696969697</v>
      </c>
    </row>
    <row r="451" spans="1:17" ht="14.4" customHeight="1" x14ac:dyDescent="0.3">
      <c r="A451" s="660" t="s">
        <v>6896</v>
      </c>
      <c r="B451" s="661" t="s">
        <v>6932</v>
      </c>
      <c r="C451" s="661" t="s">
        <v>2637</v>
      </c>
      <c r="D451" s="661" t="s">
        <v>6985</v>
      </c>
      <c r="E451" s="661" t="s">
        <v>6986</v>
      </c>
      <c r="F451" s="664">
        <v>11</v>
      </c>
      <c r="G451" s="664">
        <v>825</v>
      </c>
      <c r="H451" s="661">
        <v>1</v>
      </c>
      <c r="I451" s="661">
        <v>75</v>
      </c>
      <c r="J451" s="664">
        <v>10</v>
      </c>
      <c r="K451" s="664">
        <v>810</v>
      </c>
      <c r="L451" s="661">
        <v>0.98181818181818181</v>
      </c>
      <c r="M451" s="661">
        <v>81</v>
      </c>
      <c r="N451" s="664">
        <v>4</v>
      </c>
      <c r="O451" s="664">
        <v>326</v>
      </c>
      <c r="P451" s="677">
        <v>0.39515151515151514</v>
      </c>
      <c r="Q451" s="665">
        <v>81.5</v>
      </c>
    </row>
    <row r="452" spans="1:17" ht="14.4" customHeight="1" x14ac:dyDescent="0.3">
      <c r="A452" s="660" t="s">
        <v>6896</v>
      </c>
      <c r="B452" s="661" t="s">
        <v>6932</v>
      </c>
      <c r="C452" s="661" t="s">
        <v>2637</v>
      </c>
      <c r="D452" s="661" t="s">
        <v>6987</v>
      </c>
      <c r="E452" s="661" t="s">
        <v>6988</v>
      </c>
      <c r="F452" s="664"/>
      <c r="G452" s="664"/>
      <c r="H452" s="661"/>
      <c r="I452" s="661"/>
      <c r="J452" s="664">
        <v>1</v>
      </c>
      <c r="K452" s="664">
        <v>146</v>
      </c>
      <c r="L452" s="661"/>
      <c r="M452" s="661">
        <v>146</v>
      </c>
      <c r="N452" s="664"/>
      <c r="O452" s="664"/>
      <c r="P452" s="677"/>
      <c r="Q452" s="665"/>
    </row>
    <row r="453" spans="1:17" ht="14.4" customHeight="1" x14ac:dyDescent="0.3">
      <c r="A453" s="660" t="s">
        <v>6896</v>
      </c>
      <c r="B453" s="661" t="s">
        <v>6932</v>
      </c>
      <c r="C453" s="661" t="s">
        <v>2637</v>
      </c>
      <c r="D453" s="661" t="s">
        <v>6991</v>
      </c>
      <c r="E453" s="661" t="s">
        <v>6992</v>
      </c>
      <c r="F453" s="664">
        <v>3</v>
      </c>
      <c r="G453" s="664">
        <v>0</v>
      </c>
      <c r="H453" s="661"/>
      <c r="I453" s="661">
        <v>0</v>
      </c>
      <c r="J453" s="664">
        <v>2</v>
      </c>
      <c r="K453" s="664">
        <v>0</v>
      </c>
      <c r="L453" s="661"/>
      <c r="M453" s="661">
        <v>0</v>
      </c>
      <c r="N453" s="664">
        <v>1</v>
      </c>
      <c r="O453" s="664">
        <v>0</v>
      </c>
      <c r="P453" s="677"/>
      <c r="Q453" s="665">
        <v>0</v>
      </c>
    </row>
    <row r="454" spans="1:17" ht="14.4" customHeight="1" x14ac:dyDescent="0.3">
      <c r="A454" s="660" t="s">
        <v>6896</v>
      </c>
      <c r="B454" s="661" t="s">
        <v>6932</v>
      </c>
      <c r="C454" s="661" t="s">
        <v>2637</v>
      </c>
      <c r="D454" s="661" t="s">
        <v>7048</v>
      </c>
      <c r="E454" s="661" t="s">
        <v>7049</v>
      </c>
      <c r="F454" s="664">
        <v>2</v>
      </c>
      <c r="G454" s="664">
        <v>400</v>
      </c>
      <c r="H454" s="661">
        <v>1</v>
      </c>
      <c r="I454" s="661">
        <v>200</v>
      </c>
      <c r="J454" s="664"/>
      <c r="K454" s="664"/>
      <c r="L454" s="661"/>
      <c r="M454" s="661"/>
      <c r="N454" s="664"/>
      <c r="O454" s="664"/>
      <c r="P454" s="677"/>
      <c r="Q454" s="665"/>
    </row>
    <row r="455" spans="1:17" ht="14.4" customHeight="1" x14ac:dyDescent="0.3">
      <c r="A455" s="660" t="s">
        <v>6896</v>
      </c>
      <c r="B455" s="661" t="s">
        <v>6932</v>
      </c>
      <c r="C455" s="661" t="s">
        <v>2637</v>
      </c>
      <c r="D455" s="661" t="s">
        <v>6995</v>
      </c>
      <c r="E455" s="661" t="s">
        <v>6996</v>
      </c>
      <c r="F455" s="664">
        <v>6</v>
      </c>
      <c r="G455" s="664">
        <v>1110</v>
      </c>
      <c r="H455" s="661">
        <v>1</v>
      </c>
      <c r="I455" s="661">
        <v>185</v>
      </c>
      <c r="J455" s="664">
        <v>8</v>
      </c>
      <c r="K455" s="664">
        <v>1488</v>
      </c>
      <c r="L455" s="661">
        <v>1.3405405405405406</v>
      </c>
      <c r="M455" s="661">
        <v>186</v>
      </c>
      <c r="N455" s="664">
        <v>6</v>
      </c>
      <c r="O455" s="664">
        <v>2298</v>
      </c>
      <c r="P455" s="677">
        <v>2.0702702702702704</v>
      </c>
      <c r="Q455" s="665">
        <v>383</v>
      </c>
    </row>
    <row r="456" spans="1:17" ht="14.4" customHeight="1" x14ac:dyDescent="0.3">
      <c r="A456" s="660" t="s">
        <v>6896</v>
      </c>
      <c r="B456" s="661" t="s">
        <v>6932</v>
      </c>
      <c r="C456" s="661" t="s">
        <v>2637</v>
      </c>
      <c r="D456" s="661" t="s">
        <v>6999</v>
      </c>
      <c r="E456" s="661" t="s">
        <v>6889</v>
      </c>
      <c r="F456" s="664">
        <v>1</v>
      </c>
      <c r="G456" s="664">
        <v>0</v>
      </c>
      <c r="H456" s="661"/>
      <c r="I456" s="661">
        <v>0</v>
      </c>
      <c r="J456" s="664">
        <v>3</v>
      </c>
      <c r="K456" s="664">
        <v>0</v>
      </c>
      <c r="L456" s="661"/>
      <c r="M456" s="661">
        <v>0</v>
      </c>
      <c r="N456" s="664"/>
      <c r="O456" s="664"/>
      <c r="P456" s="677"/>
      <c r="Q456" s="665"/>
    </row>
    <row r="457" spans="1:17" ht="14.4" customHeight="1" x14ac:dyDescent="0.3">
      <c r="A457" s="660" t="s">
        <v>6896</v>
      </c>
      <c r="B457" s="661" t="s">
        <v>6932</v>
      </c>
      <c r="C457" s="661" t="s">
        <v>2637</v>
      </c>
      <c r="D457" s="661" t="s">
        <v>7002</v>
      </c>
      <c r="E457" s="661" t="s">
        <v>7003</v>
      </c>
      <c r="F457" s="664">
        <v>4</v>
      </c>
      <c r="G457" s="664">
        <v>344</v>
      </c>
      <c r="H457" s="661">
        <v>1</v>
      </c>
      <c r="I457" s="661">
        <v>86</v>
      </c>
      <c r="J457" s="664">
        <v>4</v>
      </c>
      <c r="K457" s="664">
        <v>344</v>
      </c>
      <c r="L457" s="661">
        <v>1</v>
      </c>
      <c r="M457" s="661">
        <v>86</v>
      </c>
      <c r="N457" s="664"/>
      <c r="O457" s="664"/>
      <c r="P457" s="677"/>
      <c r="Q457" s="665"/>
    </row>
    <row r="458" spans="1:17" ht="14.4" customHeight="1" x14ac:dyDescent="0.3">
      <c r="A458" s="660" t="s">
        <v>6896</v>
      </c>
      <c r="B458" s="661" t="s">
        <v>6932</v>
      </c>
      <c r="C458" s="661" t="s">
        <v>2637</v>
      </c>
      <c r="D458" s="661" t="s">
        <v>7058</v>
      </c>
      <c r="E458" s="661" t="s">
        <v>7059</v>
      </c>
      <c r="F458" s="664"/>
      <c r="G458" s="664"/>
      <c r="H458" s="661"/>
      <c r="I458" s="661"/>
      <c r="J458" s="664">
        <v>1</v>
      </c>
      <c r="K458" s="664">
        <v>344</v>
      </c>
      <c r="L458" s="661"/>
      <c r="M458" s="661">
        <v>344</v>
      </c>
      <c r="N458" s="664"/>
      <c r="O458" s="664"/>
      <c r="P458" s="677"/>
      <c r="Q458" s="665"/>
    </row>
    <row r="459" spans="1:17" ht="14.4" customHeight="1" x14ac:dyDescent="0.3">
      <c r="A459" s="660" t="s">
        <v>6896</v>
      </c>
      <c r="B459" s="661" t="s">
        <v>6932</v>
      </c>
      <c r="C459" s="661" t="s">
        <v>2637</v>
      </c>
      <c r="D459" s="661" t="s">
        <v>7010</v>
      </c>
      <c r="E459" s="661" t="s">
        <v>7011</v>
      </c>
      <c r="F459" s="664"/>
      <c r="G459" s="664"/>
      <c r="H459" s="661"/>
      <c r="I459" s="661"/>
      <c r="J459" s="664"/>
      <c r="K459" s="664"/>
      <c r="L459" s="661"/>
      <c r="M459" s="661"/>
      <c r="N459" s="664">
        <v>1</v>
      </c>
      <c r="O459" s="664">
        <v>196</v>
      </c>
      <c r="P459" s="677"/>
      <c r="Q459" s="665">
        <v>196</v>
      </c>
    </row>
    <row r="460" spans="1:17" ht="14.4" customHeight="1" x14ac:dyDescent="0.3">
      <c r="A460" s="660" t="s">
        <v>6896</v>
      </c>
      <c r="B460" s="661" t="s">
        <v>6932</v>
      </c>
      <c r="C460" s="661" t="s">
        <v>2637</v>
      </c>
      <c r="D460" s="661" t="s">
        <v>7014</v>
      </c>
      <c r="E460" s="661" t="s">
        <v>7015</v>
      </c>
      <c r="F460" s="664">
        <v>2</v>
      </c>
      <c r="G460" s="664">
        <v>320</v>
      </c>
      <c r="H460" s="661">
        <v>1</v>
      </c>
      <c r="I460" s="661">
        <v>160</v>
      </c>
      <c r="J460" s="664"/>
      <c r="K460" s="664"/>
      <c r="L460" s="661"/>
      <c r="M460" s="661"/>
      <c r="N460" s="664"/>
      <c r="O460" s="664"/>
      <c r="P460" s="677"/>
      <c r="Q460" s="665"/>
    </row>
    <row r="461" spans="1:17" ht="14.4" customHeight="1" x14ac:dyDescent="0.3">
      <c r="A461" s="660" t="s">
        <v>6896</v>
      </c>
      <c r="B461" s="661" t="s">
        <v>6932</v>
      </c>
      <c r="C461" s="661" t="s">
        <v>2637</v>
      </c>
      <c r="D461" s="661" t="s">
        <v>7074</v>
      </c>
      <c r="E461" s="661" t="s">
        <v>7075</v>
      </c>
      <c r="F461" s="664"/>
      <c r="G461" s="664"/>
      <c r="H461" s="661"/>
      <c r="I461" s="661"/>
      <c r="J461" s="664">
        <v>1</v>
      </c>
      <c r="K461" s="664">
        <v>109</v>
      </c>
      <c r="L461" s="661"/>
      <c r="M461" s="661">
        <v>109</v>
      </c>
      <c r="N461" s="664"/>
      <c r="O461" s="664"/>
      <c r="P461" s="677"/>
      <c r="Q461" s="665"/>
    </row>
    <row r="462" spans="1:17" ht="14.4" customHeight="1" x14ac:dyDescent="0.3">
      <c r="A462" s="660" t="s">
        <v>6896</v>
      </c>
      <c r="B462" s="661" t="s">
        <v>6932</v>
      </c>
      <c r="C462" s="661" t="s">
        <v>2637</v>
      </c>
      <c r="D462" s="661" t="s">
        <v>7020</v>
      </c>
      <c r="E462" s="661" t="s">
        <v>7021</v>
      </c>
      <c r="F462" s="664">
        <v>4</v>
      </c>
      <c r="G462" s="664">
        <v>1180</v>
      </c>
      <c r="H462" s="661">
        <v>1</v>
      </c>
      <c r="I462" s="661">
        <v>295</v>
      </c>
      <c r="J462" s="664">
        <v>3</v>
      </c>
      <c r="K462" s="664">
        <v>894</v>
      </c>
      <c r="L462" s="661">
        <v>0.75762711864406784</v>
      </c>
      <c r="M462" s="661">
        <v>298</v>
      </c>
      <c r="N462" s="664">
        <v>4</v>
      </c>
      <c r="O462" s="664">
        <v>2074</v>
      </c>
      <c r="P462" s="677">
        <v>1.7576271186440677</v>
      </c>
      <c r="Q462" s="665">
        <v>518.5</v>
      </c>
    </row>
    <row r="463" spans="1:17" ht="14.4" customHeight="1" x14ac:dyDescent="0.3">
      <c r="A463" s="660" t="s">
        <v>6896</v>
      </c>
      <c r="B463" s="661" t="s">
        <v>6932</v>
      </c>
      <c r="C463" s="661" t="s">
        <v>2637</v>
      </c>
      <c r="D463" s="661" t="s">
        <v>7076</v>
      </c>
      <c r="E463" s="661" t="s">
        <v>7077</v>
      </c>
      <c r="F463" s="664">
        <v>2</v>
      </c>
      <c r="G463" s="664">
        <v>442</v>
      </c>
      <c r="H463" s="661">
        <v>1</v>
      </c>
      <c r="I463" s="661">
        <v>221</v>
      </c>
      <c r="J463" s="664"/>
      <c r="K463" s="664"/>
      <c r="L463" s="661"/>
      <c r="M463" s="661"/>
      <c r="N463" s="664"/>
      <c r="O463" s="664"/>
      <c r="P463" s="677"/>
      <c r="Q463" s="665"/>
    </row>
    <row r="464" spans="1:17" ht="14.4" customHeight="1" x14ac:dyDescent="0.3">
      <c r="A464" s="660" t="s">
        <v>6896</v>
      </c>
      <c r="B464" s="661" t="s">
        <v>6932</v>
      </c>
      <c r="C464" s="661" t="s">
        <v>2637</v>
      </c>
      <c r="D464" s="661" t="s">
        <v>7026</v>
      </c>
      <c r="E464" s="661" t="s">
        <v>7027</v>
      </c>
      <c r="F464" s="664">
        <v>1</v>
      </c>
      <c r="G464" s="664">
        <v>80</v>
      </c>
      <c r="H464" s="661">
        <v>1</v>
      </c>
      <c r="I464" s="661">
        <v>80</v>
      </c>
      <c r="J464" s="664">
        <v>1</v>
      </c>
      <c r="K464" s="664">
        <v>80</v>
      </c>
      <c r="L464" s="661">
        <v>1</v>
      </c>
      <c r="M464" s="661">
        <v>80</v>
      </c>
      <c r="N464" s="664">
        <v>1</v>
      </c>
      <c r="O464" s="664">
        <v>80</v>
      </c>
      <c r="P464" s="677">
        <v>1</v>
      </c>
      <c r="Q464" s="665">
        <v>80</v>
      </c>
    </row>
    <row r="465" spans="1:17" ht="14.4" customHeight="1" x14ac:dyDescent="0.3">
      <c r="A465" s="660" t="s">
        <v>6896</v>
      </c>
      <c r="B465" s="661" t="s">
        <v>6932</v>
      </c>
      <c r="C465" s="661" t="s">
        <v>2637</v>
      </c>
      <c r="D465" s="661" t="s">
        <v>7028</v>
      </c>
      <c r="E465" s="661" t="s">
        <v>7029</v>
      </c>
      <c r="F465" s="664">
        <v>1</v>
      </c>
      <c r="G465" s="664">
        <v>197</v>
      </c>
      <c r="H465" s="661">
        <v>1</v>
      </c>
      <c r="I465" s="661">
        <v>197</v>
      </c>
      <c r="J465" s="664"/>
      <c r="K465" s="664"/>
      <c r="L465" s="661"/>
      <c r="M465" s="661"/>
      <c r="N465" s="664"/>
      <c r="O465" s="664"/>
      <c r="P465" s="677"/>
      <c r="Q465" s="665"/>
    </row>
    <row r="466" spans="1:17" ht="14.4" customHeight="1" x14ac:dyDescent="0.3">
      <c r="A466" s="660" t="s">
        <v>6896</v>
      </c>
      <c r="B466" s="661" t="s">
        <v>6932</v>
      </c>
      <c r="C466" s="661" t="s">
        <v>2637</v>
      </c>
      <c r="D466" s="661" t="s">
        <v>7034</v>
      </c>
      <c r="E466" s="661" t="s">
        <v>7035</v>
      </c>
      <c r="F466" s="664"/>
      <c r="G466" s="664"/>
      <c r="H466" s="661"/>
      <c r="I466" s="661"/>
      <c r="J466" s="664"/>
      <c r="K466" s="664"/>
      <c r="L466" s="661"/>
      <c r="M466" s="661"/>
      <c r="N466" s="664">
        <v>2</v>
      </c>
      <c r="O466" s="664">
        <v>5010</v>
      </c>
      <c r="P466" s="677"/>
      <c r="Q466" s="665">
        <v>2505</v>
      </c>
    </row>
    <row r="467" spans="1:17" ht="14.4" customHeight="1" x14ac:dyDescent="0.3">
      <c r="A467" s="660" t="s">
        <v>6896</v>
      </c>
      <c r="B467" s="661" t="s">
        <v>6932</v>
      </c>
      <c r="C467" s="661" t="s">
        <v>2637</v>
      </c>
      <c r="D467" s="661" t="s">
        <v>7078</v>
      </c>
      <c r="E467" s="661" t="s">
        <v>7079</v>
      </c>
      <c r="F467" s="664"/>
      <c r="G467" s="664"/>
      <c r="H467" s="661"/>
      <c r="I467" s="661"/>
      <c r="J467" s="664">
        <v>1</v>
      </c>
      <c r="K467" s="664">
        <v>851</v>
      </c>
      <c r="L467" s="661"/>
      <c r="M467" s="661">
        <v>851</v>
      </c>
      <c r="N467" s="664"/>
      <c r="O467" s="664"/>
      <c r="P467" s="677"/>
      <c r="Q467" s="665"/>
    </row>
    <row r="468" spans="1:17" ht="14.4" customHeight="1" x14ac:dyDescent="0.3">
      <c r="A468" s="660" t="s">
        <v>6896</v>
      </c>
      <c r="B468" s="661" t="s">
        <v>6932</v>
      </c>
      <c r="C468" s="661" t="s">
        <v>2637</v>
      </c>
      <c r="D468" s="661" t="s">
        <v>7080</v>
      </c>
      <c r="E468" s="661" t="s">
        <v>7081</v>
      </c>
      <c r="F468" s="664"/>
      <c r="G468" s="664"/>
      <c r="H468" s="661"/>
      <c r="I468" s="661"/>
      <c r="J468" s="664"/>
      <c r="K468" s="664"/>
      <c r="L468" s="661"/>
      <c r="M468" s="661"/>
      <c r="N468" s="664">
        <v>1</v>
      </c>
      <c r="O468" s="664">
        <v>100</v>
      </c>
      <c r="P468" s="677"/>
      <c r="Q468" s="665">
        <v>100</v>
      </c>
    </row>
    <row r="469" spans="1:17" ht="14.4" customHeight="1" x14ac:dyDescent="0.3">
      <c r="A469" s="660" t="s">
        <v>6896</v>
      </c>
      <c r="B469" s="661" t="s">
        <v>6932</v>
      </c>
      <c r="C469" s="661" t="s">
        <v>2638</v>
      </c>
      <c r="D469" s="661" t="s">
        <v>6935</v>
      </c>
      <c r="E469" s="661" t="s">
        <v>6936</v>
      </c>
      <c r="F469" s="664"/>
      <c r="G469" s="664"/>
      <c r="H469" s="661"/>
      <c r="I469" s="661"/>
      <c r="J469" s="664"/>
      <c r="K469" s="664"/>
      <c r="L469" s="661"/>
      <c r="M469" s="661"/>
      <c r="N469" s="664">
        <v>1</v>
      </c>
      <c r="O469" s="664">
        <v>104</v>
      </c>
      <c r="P469" s="677"/>
      <c r="Q469" s="665">
        <v>104</v>
      </c>
    </row>
    <row r="470" spans="1:17" ht="14.4" customHeight="1" x14ac:dyDescent="0.3">
      <c r="A470" s="660" t="s">
        <v>6896</v>
      </c>
      <c r="B470" s="661" t="s">
        <v>6932</v>
      </c>
      <c r="C470" s="661" t="s">
        <v>2638</v>
      </c>
      <c r="D470" s="661" t="s">
        <v>6937</v>
      </c>
      <c r="E470" s="661" t="s">
        <v>6938</v>
      </c>
      <c r="F470" s="664">
        <v>208</v>
      </c>
      <c r="G470" s="664">
        <v>7072</v>
      </c>
      <c r="H470" s="661">
        <v>1</v>
      </c>
      <c r="I470" s="661">
        <v>34</v>
      </c>
      <c r="J470" s="664">
        <v>98</v>
      </c>
      <c r="K470" s="664">
        <v>3332</v>
      </c>
      <c r="L470" s="661">
        <v>0.47115384615384615</v>
      </c>
      <c r="M470" s="661">
        <v>34</v>
      </c>
      <c r="N470" s="664">
        <v>92</v>
      </c>
      <c r="O470" s="664">
        <v>3193</v>
      </c>
      <c r="P470" s="677">
        <v>0.45149886877828055</v>
      </c>
      <c r="Q470" s="665">
        <v>34.706521739130437</v>
      </c>
    </row>
    <row r="471" spans="1:17" ht="14.4" customHeight="1" x14ac:dyDescent="0.3">
      <c r="A471" s="660" t="s">
        <v>6896</v>
      </c>
      <c r="B471" s="661" t="s">
        <v>6932</v>
      </c>
      <c r="C471" s="661" t="s">
        <v>2638</v>
      </c>
      <c r="D471" s="661" t="s">
        <v>6941</v>
      </c>
      <c r="E471" s="661" t="s">
        <v>6942</v>
      </c>
      <c r="F471" s="664">
        <v>2</v>
      </c>
      <c r="G471" s="664">
        <v>10</v>
      </c>
      <c r="H471" s="661">
        <v>1</v>
      </c>
      <c r="I471" s="661">
        <v>5</v>
      </c>
      <c r="J471" s="664">
        <v>2</v>
      </c>
      <c r="K471" s="664">
        <v>10</v>
      </c>
      <c r="L471" s="661">
        <v>1</v>
      </c>
      <c r="M471" s="661">
        <v>5</v>
      </c>
      <c r="N471" s="664">
        <v>4</v>
      </c>
      <c r="O471" s="664">
        <v>20</v>
      </c>
      <c r="P471" s="677">
        <v>2</v>
      </c>
      <c r="Q471" s="665">
        <v>5</v>
      </c>
    </row>
    <row r="472" spans="1:17" ht="14.4" customHeight="1" x14ac:dyDescent="0.3">
      <c r="A472" s="660" t="s">
        <v>6896</v>
      </c>
      <c r="B472" s="661" t="s">
        <v>6932</v>
      </c>
      <c r="C472" s="661" t="s">
        <v>2638</v>
      </c>
      <c r="D472" s="661" t="s">
        <v>6945</v>
      </c>
      <c r="E472" s="661" t="s">
        <v>6946</v>
      </c>
      <c r="F472" s="664"/>
      <c r="G472" s="664"/>
      <c r="H472" s="661"/>
      <c r="I472" s="661"/>
      <c r="J472" s="664">
        <v>2</v>
      </c>
      <c r="K472" s="664">
        <v>298</v>
      </c>
      <c r="L472" s="661"/>
      <c r="M472" s="661">
        <v>149</v>
      </c>
      <c r="N472" s="664"/>
      <c r="O472" s="664"/>
      <c r="P472" s="677"/>
      <c r="Q472" s="665"/>
    </row>
    <row r="473" spans="1:17" ht="14.4" customHeight="1" x14ac:dyDescent="0.3">
      <c r="A473" s="660" t="s">
        <v>6896</v>
      </c>
      <c r="B473" s="661" t="s">
        <v>6932</v>
      </c>
      <c r="C473" s="661" t="s">
        <v>2638</v>
      </c>
      <c r="D473" s="661" t="s">
        <v>6949</v>
      </c>
      <c r="E473" s="661" t="s">
        <v>6950</v>
      </c>
      <c r="F473" s="664">
        <v>1</v>
      </c>
      <c r="G473" s="664">
        <v>91</v>
      </c>
      <c r="H473" s="661">
        <v>1</v>
      </c>
      <c r="I473" s="661">
        <v>91</v>
      </c>
      <c r="J473" s="664"/>
      <c r="K473" s="664"/>
      <c r="L473" s="661"/>
      <c r="M473" s="661"/>
      <c r="N473" s="664"/>
      <c r="O473" s="664"/>
      <c r="P473" s="677"/>
      <c r="Q473" s="665"/>
    </row>
    <row r="474" spans="1:17" ht="14.4" customHeight="1" x14ac:dyDescent="0.3">
      <c r="A474" s="660" t="s">
        <v>6896</v>
      </c>
      <c r="B474" s="661" t="s">
        <v>6932</v>
      </c>
      <c r="C474" s="661" t="s">
        <v>2638</v>
      </c>
      <c r="D474" s="661" t="s">
        <v>6957</v>
      </c>
      <c r="E474" s="661" t="s">
        <v>6958</v>
      </c>
      <c r="F474" s="664">
        <v>557</v>
      </c>
      <c r="G474" s="664">
        <v>122540</v>
      </c>
      <c r="H474" s="661">
        <v>1</v>
      </c>
      <c r="I474" s="661">
        <v>220</v>
      </c>
      <c r="J474" s="664">
        <v>428</v>
      </c>
      <c r="K474" s="664">
        <v>99296</v>
      </c>
      <c r="L474" s="661">
        <v>0.8103149991839399</v>
      </c>
      <c r="M474" s="661">
        <v>232</v>
      </c>
      <c r="N474" s="664">
        <v>279</v>
      </c>
      <c r="O474" s="664">
        <v>65078</v>
      </c>
      <c r="P474" s="677">
        <v>0.53107556716174309</v>
      </c>
      <c r="Q474" s="665">
        <v>233.25448028673836</v>
      </c>
    </row>
    <row r="475" spans="1:17" ht="14.4" customHeight="1" x14ac:dyDescent="0.3">
      <c r="A475" s="660" t="s">
        <v>6896</v>
      </c>
      <c r="B475" s="661" t="s">
        <v>6932</v>
      </c>
      <c r="C475" s="661" t="s">
        <v>2638</v>
      </c>
      <c r="D475" s="661" t="s">
        <v>6959</v>
      </c>
      <c r="E475" s="661" t="s">
        <v>6960</v>
      </c>
      <c r="F475" s="664">
        <v>836</v>
      </c>
      <c r="G475" s="664">
        <v>97812</v>
      </c>
      <c r="H475" s="661">
        <v>1</v>
      </c>
      <c r="I475" s="661">
        <v>117</v>
      </c>
      <c r="J475" s="664">
        <v>885</v>
      </c>
      <c r="K475" s="664">
        <v>102660</v>
      </c>
      <c r="L475" s="661">
        <v>1.0495644706171021</v>
      </c>
      <c r="M475" s="661">
        <v>116</v>
      </c>
      <c r="N475" s="664">
        <v>812</v>
      </c>
      <c r="O475" s="664">
        <v>95166</v>
      </c>
      <c r="P475" s="677">
        <v>0.97294810452705194</v>
      </c>
      <c r="Q475" s="665">
        <v>117.19950738916256</v>
      </c>
    </row>
    <row r="476" spans="1:17" ht="14.4" customHeight="1" x14ac:dyDescent="0.3">
      <c r="A476" s="660" t="s">
        <v>6896</v>
      </c>
      <c r="B476" s="661" t="s">
        <v>6932</v>
      </c>
      <c r="C476" s="661" t="s">
        <v>2638</v>
      </c>
      <c r="D476" s="661" t="s">
        <v>6973</v>
      </c>
      <c r="E476" s="661" t="s">
        <v>6974</v>
      </c>
      <c r="F476" s="664">
        <v>603</v>
      </c>
      <c r="G476" s="664">
        <v>92862</v>
      </c>
      <c r="H476" s="661">
        <v>1</v>
      </c>
      <c r="I476" s="661">
        <v>154</v>
      </c>
      <c r="J476" s="664">
        <v>496</v>
      </c>
      <c r="K476" s="664">
        <v>76880</v>
      </c>
      <c r="L476" s="661">
        <v>0.82789515625336518</v>
      </c>
      <c r="M476" s="661">
        <v>155</v>
      </c>
      <c r="N476" s="664">
        <v>286</v>
      </c>
      <c r="O476" s="664">
        <v>44517</v>
      </c>
      <c r="P476" s="677">
        <v>0.47938877043354655</v>
      </c>
      <c r="Q476" s="665">
        <v>155.65384615384616</v>
      </c>
    </row>
    <row r="477" spans="1:17" ht="14.4" customHeight="1" x14ac:dyDescent="0.3">
      <c r="A477" s="660" t="s">
        <v>6896</v>
      </c>
      <c r="B477" s="661" t="s">
        <v>6932</v>
      </c>
      <c r="C477" s="661" t="s">
        <v>2638</v>
      </c>
      <c r="D477" s="661" t="s">
        <v>6977</v>
      </c>
      <c r="E477" s="661" t="s">
        <v>6978</v>
      </c>
      <c r="F477" s="664">
        <v>1375</v>
      </c>
      <c r="G477" s="664">
        <v>0</v>
      </c>
      <c r="H477" s="661"/>
      <c r="I477" s="661">
        <v>0</v>
      </c>
      <c r="J477" s="664">
        <v>1278</v>
      </c>
      <c r="K477" s="664">
        <v>0</v>
      </c>
      <c r="L477" s="661"/>
      <c r="M477" s="661">
        <v>0</v>
      </c>
      <c r="N477" s="664">
        <v>1067</v>
      </c>
      <c r="O477" s="664">
        <v>0</v>
      </c>
      <c r="P477" s="677"/>
      <c r="Q477" s="665">
        <v>0</v>
      </c>
    </row>
    <row r="478" spans="1:17" ht="14.4" customHeight="1" x14ac:dyDescent="0.3">
      <c r="A478" s="660" t="s">
        <v>6896</v>
      </c>
      <c r="B478" s="661" t="s">
        <v>6932</v>
      </c>
      <c r="C478" s="661" t="s">
        <v>2638</v>
      </c>
      <c r="D478" s="661" t="s">
        <v>6983</v>
      </c>
      <c r="E478" s="661" t="s">
        <v>6984</v>
      </c>
      <c r="F478" s="664">
        <v>2</v>
      </c>
      <c r="G478" s="664">
        <v>50</v>
      </c>
      <c r="H478" s="661">
        <v>1</v>
      </c>
      <c r="I478" s="661">
        <v>25</v>
      </c>
      <c r="J478" s="664"/>
      <c r="K478" s="664"/>
      <c r="L478" s="661"/>
      <c r="M478" s="661"/>
      <c r="N478" s="664"/>
      <c r="O478" s="664"/>
      <c r="P478" s="677"/>
      <c r="Q478" s="665"/>
    </row>
    <row r="479" spans="1:17" ht="14.4" customHeight="1" x14ac:dyDescent="0.3">
      <c r="A479" s="660" t="s">
        <v>6896</v>
      </c>
      <c r="B479" s="661" t="s">
        <v>6932</v>
      </c>
      <c r="C479" s="661" t="s">
        <v>2638</v>
      </c>
      <c r="D479" s="661" t="s">
        <v>6985</v>
      </c>
      <c r="E479" s="661" t="s">
        <v>6986</v>
      </c>
      <c r="F479" s="664">
        <v>620</v>
      </c>
      <c r="G479" s="664">
        <v>46500</v>
      </c>
      <c r="H479" s="661">
        <v>1</v>
      </c>
      <c r="I479" s="661">
        <v>75</v>
      </c>
      <c r="J479" s="664">
        <v>502</v>
      </c>
      <c r="K479" s="664">
        <v>40662</v>
      </c>
      <c r="L479" s="661">
        <v>0.87445161290322582</v>
      </c>
      <c r="M479" s="661">
        <v>81</v>
      </c>
      <c r="N479" s="664">
        <v>278</v>
      </c>
      <c r="O479" s="664">
        <v>22707</v>
      </c>
      <c r="P479" s="677">
        <v>0.48832258064516126</v>
      </c>
      <c r="Q479" s="665">
        <v>81.67985611510791</v>
      </c>
    </row>
    <row r="480" spans="1:17" ht="14.4" customHeight="1" x14ac:dyDescent="0.3">
      <c r="A480" s="660" t="s">
        <v>6896</v>
      </c>
      <c r="B480" s="661" t="s">
        <v>6932</v>
      </c>
      <c r="C480" s="661" t="s">
        <v>2638</v>
      </c>
      <c r="D480" s="661" t="s">
        <v>6991</v>
      </c>
      <c r="E480" s="661" t="s">
        <v>6992</v>
      </c>
      <c r="F480" s="664">
        <v>3</v>
      </c>
      <c r="G480" s="664">
        <v>0</v>
      </c>
      <c r="H480" s="661"/>
      <c r="I480" s="661">
        <v>0</v>
      </c>
      <c r="J480" s="664">
        <v>6</v>
      </c>
      <c r="K480" s="664">
        <v>0</v>
      </c>
      <c r="L480" s="661"/>
      <c r="M480" s="661">
        <v>0</v>
      </c>
      <c r="N480" s="664">
        <v>14</v>
      </c>
      <c r="O480" s="664">
        <v>0</v>
      </c>
      <c r="P480" s="677"/>
      <c r="Q480" s="665">
        <v>0</v>
      </c>
    </row>
    <row r="481" spans="1:17" ht="14.4" customHeight="1" x14ac:dyDescent="0.3">
      <c r="A481" s="660" t="s">
        <v>6896</v>
      </c>
      <c r="B481" s="661" t="s">
        <v>6932</v>
      </c>
      <c r="C481" s="661" t="s">
        <v>2638</v>
      </c>
      <c r="D481" s="661" t="s">
        <v>7048</v>
      </c>
      <c r="E481" s="661" t="s">
        <v>7049</v>
      </c>
      <c r="F481" s="664">
        <v>2</v>
      </c>
      <c r="G481" s="664">
        <v>400</v>
      </c>
      <c r="H481" s="661">
        <v>1</v>
      </c>
      <c r="I481" s="661">
        <v>200</v>
      </c>
      <c r="J481" s="664">
        <v>4</v>
      </c>
      <c r="K481" s="664">
        <v>800</v>
      </c>
      <c r="L481" s="661">
        <v>2</v>
      </c>
      <c r="M481" s="661">
        <v>200</v>
      </c>
      <c r="N481" s="664"/>
      <c r="O481" s="664"/>
      <c r="P481" s="677"/>
      <c r="Q481" s="665"/>
    </row>
    <row r="482" spans="1:17" ht="14.4" customHeight="1" x14ac:dyDescent="0.3">
      <c r="A482" s="660" t="s">
        <v>6896</v>
      </c>
      <c r="B482" s="661" t="s">
        <v>6932</v>
      </c>
      <c r="C482" s="661" t="s">
        <v>2638</v>
      </c>
      <c r="D482" s="661" t="s">
        <v>6995</v>
      </c>
      <c r="E482" s="661" t="s">
        <v>6996</v>
      </c>
      <c r="F482" s="664"/>
      <c r="G482" s="664"/>
      <c r="H482" s="661"/>
      <c r="I482" s="661"/>
      <c r="J482" s="664">
        <v>1</v>
      </c>
      <c r="K482" s="664">
        <v>186</v>
      </c>
      <c r="L482" s="661"/>
      <c r="M482" s="661">
        <v>186</v>
      </c>
      <c r="N482" s="664"/>
      <c r="O482" s="664"/>
      <c r="P482" s="677"/>
      <c r="Q482" s="665"/>
    </row>
    <row r="483" spans="1:17" ht="14.4" customHeight="1" x14ac:dyDescent="0.3">
      <c r="A483" s="660" t="s">
        <v>6896</v>
      </c>
      <c r="B483" s="661" t="s">
        <v>6932</v>
      </c>
      <c r="C483" s="661" t="s">
        <v>2638</v>
      </c>
      <c r="D483" s="661" t="s">
        <v>6999</v>
      </c>
      <c r="E483" s="661" t="s">
        <v>6889</v>
      </c>
      <c r="F483" s="664"/>
      <c r="G483" s="664"/>
      <c r="H483" s="661"/>
      <c r="I483" s="661"/>
      <c r="J483" s="664">
        <v>1</v>
      </c>
      <c r="K483" s="664">
        <v>0</v>
      </c>
      <c r="L483" s="661"/>
      <c r="M483" s="661">
        <v>0</v>
      </c>
      <c r="N483" s="664"/>
      <c r="O483" s="664"/>
      <c r="P483" s="677"/>
      <c r="Q483" s="665"/>
    </row>
    <row r="484" spans="1:17" ht="14.4" customHeight="1" x14ac:dyDescent="0.3">
      <c r="A484" s="660" t="s">
        <v>6896</v>
      </c>
      <c r="B484" s="661" t="s">
        <v>6932</v>
      </c>
      <c r="C484" s="661" t="s">
        <v>2638</v>
      </c>
      <c r="D484" s="661" t="s">
        <v>7002</v>
      </c>
      <c r="E484" s="661" t="s">
        <v>7003</v>
      </c>
      <c r="F484" s="664"/>
      <c r="G484" s="664"/>
      <c r="H484" s="661"/>
      <c r="I484" s="661"/>
      <c r="J484" s="664">
        <v>1</v>
      </c>
      <c r="K484" s="664">
        <v>86</v>
      </c>
      <c r="L484" s="661"/>
      <c r="M484" s="661">
        <v>86</v>
      </c>
      <c r="N484" s="664"/>
      <c r="O484" s="664"/>
      <c r="P484" s="677"/>
      <c r="Q484" s="665"/>
    </row>
    <row r="485" spans="1:17" ht="14.4" customHeight="1" x14ac:dyDescent="0.3">
      <c r="A485" s="660" t="s">
        <v>6896</v>
      </c>
      <c r="B485" s="661" t="s">
        <v>6932</v>
      </c>
      <c r="C485" s="661" t="s">
        <v>2638</v>
      </c>
      <c r="D485" s="661" t="s">
        <v>7014</v>
      </c>
      <c r="E485" s="661" t="s">
        <v>7015</v>
      </c>
      <c r="F485" s="664">
        <v>1</v>
      </c>
      <c r="G485" s="664">
        <v>160</v>
      </c>
      <c r="H485" s="661">
        <v>1</v>
      </c>
      <c r="I485" s="661">
        <v>160</v>
      </c>
      <c r="J485" s="664"/>
      <c r="K485" s="664"/>
      <c r="L485" s="661"/>
      <c r="M485" s="661"/>
      <c r="N485" s="664"/>
      <c r="O485" s="664"/>
      <c r="P485" s="677"/>
      <c r="Q485" s="665"/>
    </row>
    <row r="486" spans="1:17" ht="14.4" customHeight="1" x14ac:dyDescent="0.3">
      <c r="A486" s="660" t="s">
        <v>6896</v>
      </c>
      <c r="B486" s="661" t="s">
        <v>6932</v>
      </c>
      <c r="C486" s="661" t="s">
        <v>2638</v>
      </c>
      <c r="D486" s="661" t="s">
        <v>7082</v>
      </c>
      <c r="E486" s="661" t="s">
        <v>7083</v>
      </c>
      <c r="F486" s="664">
        <v>1</v>
      </c>
      <c r="G486" s="664">
        <v>111</v>
      </c>
      <c r="H486" s="661">
        <v>1</v>
      </c>
      <c r="I486" s="661">
        <v>111</v>
      </c>
      <c r="J486" s="664"/>
      <c r="K486" s="664"/>
      <c r="L486" s="661"/>
      <c r="M486" s="661"/>
      <c r="N486" s="664"/>
      <c r="O486" s="664"/>
      <c r="P486" s="677"/>
      <c r="Q486" s="665"/>
    </row>
    <row r="487" spans="1:17" ht="14.4" customHeight="1" x14ac:dyDescent="0.3">
      <c r="A487" s="660" t="s">
        <v>6896</v>
      </c>
      <c r="B487" s="661" t="s">
        <v>6932</v>
      </c>
      <c r="C487" s="661" t="s">
        <v>2638</v>
      </c>
      <c r="D487" s="661" t="s">
        <v>7020</v>
      </c>
      <c r="E487" s="661" t="s">
        <v>7021</v>
      </c>
      <c r="F487" s="664">
        <v>3</v>
      </c>
      <c r="G487" s="664">
        <v>885</v>
      </c>
      <c r="H487" s="661">
        <v>1</v>
      </c>
      <c r="I487" s="661">
        <v>295</v>
      </c>
      <c r="J487" s="664"/>
      <c r="K487" s="664"/>
      <c r="L487" s="661"/>
      <c r="M487" s="661"/>
      <c r="N487" s="664"/>
      <c r="O487" s="664"/>
      <c r="P487" s="677"/>
      <c r="Q487" s="665"/>
    </row>
    <row r="488" spans="1:17" ht="14.4" customHeight="1" x14ac:dyDescent="0.3">
      <c r="A488" s="660" t="s">
        <v>6896</v>
      </c>
      <c r="B488" s="661" t="s">
        <v>6932</v>
      </c>
      <c r="C488" s="661" t="s">
        <v>2638</v>
      </c>
      <c r="D488" s="661" t="s">
        <v>7022</v>
      </c>
      <c r="E488" s="661" t="s">
        <v>7023</v>
      </c>
      <c r="F488" s="664">
        <v>1</v>
      </c>
      <c r="G488" s="664">
        <v>481</v>
      </c>
      <c r="H488" s="661">
        <v>1</v>
      </c>
      <c r="I488" s="661">
        <v>481</v>
      </c>
      <c r="J488" s="664"/>
      <c r="K488" s="664"/>
      <c r="L488" s="661"/>
      <c r="M488" s="661"/>
      <c r="N488" s="664"/>
      <c r="O488" s="664"/>
      <c r="P488" s="677"/>
      <c r="Q488" s="665"/>
    </row>
    <row r="489" spans="1:17" ht="14.4" customHeight="1" x14ac:dyDescent="0.3">
      <c r="A489" s="660" t="s">
        <v>6896</v>
      </c>
      <c r="B489" s="661" t="s">
        <v>6932</v>
      </c>
      <c r="C489" s="661" t="s">
        <v>2638</v>
      </c>
      <c r="D489" s="661" t="s">
        <v>7026</v>
      </c>
      <c r="E489" s="661" t="s">
        <v>7027</v>
      </c>
      <c r="F489" s="664">
        <v>3</v>
      </c>
      <c r="G489" s="664">
        <v>240</v>
      </c>
      <c r="H489" s="661">
        <v>1</v>
      </c>
      <c r="I489" s="661">
        <v>80</v>
      </c>
      <c r="J489" s="664"/>
      <c r="K489" s="664"/>
      <c r="L489" s="661"/>
      <c r="M489" s="661"/>
      <c r="N489" s="664">
        <v>2</v>
      </c>
      <c r="O489" s="664">
        <v>164</v>
      </c>
      <c r="P489" s="677">
        <v>0.68333333333333335</v>
      </c>
      <c r="Q489" s="665">
        <v>82</v>
      </c>
    </row>
    <row r="490" spans="1:17" ht="14.4" customHeight="1" x14ac:dyDescent="0.3">
      <c r="A490" s="660" t="s">
        <v>6896</v>
      </c>
      <c r="B490" s="661" t="s">
        <v>6932</v>
      </c>
      <c r="C490" s="661" t="s">
        <v>2638</v>
      </c>
      <c r="D490" s="661" t="s">
        <v>7028</v>
      </c>
      <c r="E490" s="661" t="s">
        <v>7029</v>
      </c>
      <c r="F490" s="664">
        <v>1</v>
      </c>
      <c r="G490" s="664">
        <v>197</v>
      </c>
      <c r="H490" s="661">
        <v>1</v>
      </c>
      <c r="I490" s="661">
        <v>197</v>
      </c>
      <c r="J490" s="664"/>
      <c r="K490" s="664"/>
      <c r="L490" s="661"/>
      <c r="M490" s="661"/>
      <c r="N490" s="664"/>
      <c r="O490" s="664"/>
      <c r="P490" s="677"/>
      <c r="Q490" s="665"/>
    </row>
    <row r="491" spans="1:17" ht="14.4" customHeight="1" x14ac:dyDescent="0.3">
      <c r="A491" s="660" t="s">
        <v>6896</v>
      </c>
      <c r="B491" s="661" t="s">
        <v>6932</v>
      </c>
      <c r="C491" s="661" t="s">
        <v>2638</v>
      </c>
      <c r="D491" s="661" t="s">
        <v>7036</v>
      </c>
      <c r="E491" s="661" t="s">
        <v>7037</v>
      </c>
      <c r="F491" s="664"/>
      <c r="G491" s="664"/>
      <c r="H491" s="661"/>
      <c r="I491" s="661"/>
      <c r="J491" s="664">
        <v>1</v>
      </c>
      <c r="K491" s="664">
        <v>823</v>
      </c>
      <c r="L491" s="661"/>
      <c r="M491" s="661">
        <v>823</v>
      </c>
      <c r="N491" s="664"/>
      <c r="O491" s="664"/>
      <c r="P491" s="677"/>
      <c r="Q491" s="665"/>
    </row>
    <row r="492" spans="1:17" ht="14.4" customHeight="1" x14ac:dyDescent="0.3">
      <c r="A492" s="660" t="s">
        <v>6896</v>
      </c>
      <c r="B492" s="661" t="s">
        <v>6932</v>
      </c>
      <c r="C492" s="661" t="s">
        <v>2639</v>
      </c>
      <c r="D492" s="661" t="s">
        <v>6933</v>
      </c>
      <c r="E492" s="661" t="s">
        <v>6934</v>
      </c>
      <c r="F492" s="664">
        <v>180</v>
      </c>
      <c r="G492" s="664">
        <v>38700</v>
      </c>
      <c r="H492" s="661">
        <v>1</v>
      </c>
      <c r="I492" s="661">
        <v>215</v>
      </c>
      <c r="J492" s="664">
        <v>151</v>
      </c>
      <c r="K492" s="664">
        <v>29294</v>
      </c>
      <c r="L492" s="661">
        <v>0.75695090439276491</v>
      </c>
      <c r="M492" s="661">
        <v>194</v>
      </c>
      <c r="N492" s="664">
        <v>123</v>
      </c>
      <c r="O492" s="664">
        <v>24016</v>
      </c>
      <c r="P492" s="677">
        <v>0.6205684754521964</v>
      </c>
      <c r="Q492" s="665">
        <v>195.2520325203252</v>
      </c>
    </row>
    <row r="493" spans="1:17" ht="14.4" customHeight="1" x14ac:dyDescent="0.3">
      <c r="A493" s="660" t="s">
        <v>6896</v>
      </c>
      <c r="B493" s="661" t="s">
        <v>6932</v>
      </c>
      <c r="C493" s="661" t="s">
        <v>2639</v>
      </c>
      <c r="D493" s="661" t="s">
        <v>7067</v>
      </c>
      <c r="E493" s="661" t="s">
        <v>7068</v>
      </c>
      <c r="F493" s="664">
        <v>1</v>
      </c>
      <c r="G493" s="664">
        <v>72</v>
      </c>
      <c r="H493" s="661">
        <v>1</v>
      </c>
      <c r="I493" s="661">
        <v>72</v>
      </c>
      <c r="J493" s="664"/>
      <c r="K493" s="664"/>
      <c r="L493" s="661"/>
      <c r="M493" s="661"/>
      <c r="N493" s="664"/>
      <c r="O493" s="664"/>
      <c r="P493" s="677"/>
      <c r="Q493" s="665"/>
    </row>
    <row r="494" spans="1:17" ht="14.4" customHeight="1" x14ac:dyDescent="0.3">
      <c r="A494" s="660" t="s">
        <v>6896</v>
      </c>
      <c r="B494" s="661" t="s">
        <v>6932</v>
      </c>
      <c r="C494" s="661" t="s">
        <v>2639</v>
      </c>
      <c r="D494" s="661" t="s">
        <v>6935</v>
      </c>
      <c r="E494" s="661" t="s">
        <v>6936</v>
      </c>
      <c r="F494" s="664">
        <v>1</v>
      </c>
      <c r="G494" s="664">
        <v>131</v>
      </c>
      <c r="H494" s="661">
        <v>1</v>
      </c>
      <c r="I494" s="661">
        <v>131</v>
      </c>
      <c r="J494" s="664"/>
      <c r="K494" s="664"/>
      <c r="L494" s="661"/>
      <c r="M494" s="661"/>
      <c r="N494" s="664">
        <v>4</v>
      </c>
      <c r="O494" s="664">
        <v>414</v>
      </c>
      <c r="P494" s="677">
        <v>3.1603053435114505</v>
      </c>
      <c r="Q494" s="665">
        <v>103.5</v>
      </c>
    </row>
    <row r="495" spans="1:17" ht="14.4" customHeight="1" x14ac:dyDescent="0.3">
      <c r="A495" s="660" t="s">
        <v>6896</v>
      </c>
      <c r="B495" s="661" t="s">
        <v>6932</v>
      </c>
      <c r="C495" s="661" t="s">
        <v>2639</v>
      </c>
      <c r="D495" s="661" t="s">
        <v>6937</v>
      </c>
      <c r="E495" s="661" t="s">
        <v>6938</v>
      </c>
      <c r="F495" s="664">
        <v>70</v>
      </c>
      <c r="G495" s="664">
        <v>2380</v>
      </c>
      <c r="H495" s="661">
        <v>1</v>
      </c>
      <c r="I495" s="661">
        <v>34</v>
      </c>
      <c r="J495" s="664">
        <v>51</v>
      </c>
      <c r="K495" s="664">
        <v>1734</v>
      </c>
      <c r="L495" s="661">
        <v>0.72857142857142854</v>
      </c>
      <c r="M495" s="661">
        <v>34</v>
      </c>
      <c r="N495" s="664">
        <v>36</v>
      </c>
      <c r="O495" s="664">
        <v>1250</v>
      </c>
      <c r="P495" s="677">
        <v>0.52521008403361347</v>
      </c>
      <c r="Q495" s="665">
        <v>34.722222222222221</v>
      </c>
    </row>
    <row r="496" spans="1:17" ht="14.4" customHeight="1" x14ac:dyDescent="0.3">
      <c r="A496" s="660" t="s">
        <v>6896</v>
      </c>
      <c r="B496" s="661" t="s">
        <v>6932</v>
      </c>
      <c r="C496" s="661" t="s">
        <v>2639</v>
      </c>
      <c r="D496" s="661" t="s">
        <v>6943</v>
      </c>
      <c r="E496" s="661" t="s">
        <v>6944</v>
      </c>
      <c r="F496" s="664">
        <v>1</v>
      </c>
      <c r="G496" s="664">
        <v>123</v>
      </c>
      <c r="H496" s="661">
        <v>1</v>
      </c>
      <c r="I496" s="661">
        <v>123</v>
      </c>
      <c r="J496" s="664"/>
      <c r="K496" s="664"/>
      <c r="L496" s="661"/>
      <c r="M496" s="661"/>
      <c r="N496" s="664">
        <v>1</v>
      </c>
      <c r="O496" s="664">
        <v>200</v>
      </c>
      <c r="P496" s="677">
        <v>1.6260162601626016</v>
      </c>
      <c r="Q496" s="665">
        <v>200</v>
      </c>
    </row>
    <row r="497" spans="1:17" ht="14.4" customHeight="1" x14ac:dyDescent="0.3">
      <c r="A497" s="660" t="s">
        <v>6896</v>
      </c>
      <c r="B497" s="661" t="s">
        <v>6932</v>
      </c>
      <c r="C497" s="661" t="s">
        <v>2639</v>
      </c>
      <c r="D497" s="661" t="s">
        <v>6945</v>
      </c>
      <c r="E497" s="661" t="s">
        <v>6946</v>
      </c>
      <c r="F497" s="664"/>
      <c r="G497" s="664"/>
      <c r="H497" s="661"/>
      <c r="I497" s="661"/>
      <c r="J497" s="664">
        <v>4</v>
      </c>
      <c r="K497" s="664">
        <v>596</v>
      </c>
      <c r="L497" s="661"/>
      <c r="M497" s="661">
        <v>149</v>
      </c>
      <c r="N497" s="664">
        <v>10</v>
      </c>
      <c r="O497" s="664">
        <v>2396</v>
      </c>
      <c r="P497" s="677"/>
      <c r="Q497" s="665">
        <v>239.6</v>
      </c>
    </row>
    <row r="498" spans="1:17" ht="14.4" customHeight="1" x14ac:dyDescent="0.3">
      <c r="A498" s="660" t="s">
        <v>6896</v>
      </c>
      <c r="B498" s="661" t="s">
        <v>6932</v>
      </c>
      <c r="C498" s="661" t="s">
        <v>2639</v>
      </c>
      <c r="D498" s="661" t="s">
        <v>7062</v>
      </c>
      <c r="E498" s="661" t="s">
        <v>7063</v>
      </c>
      <c r="F498" s="664">
        <v>1</v>
      </c>
      <c r="G498" s="664">
        <v>222</v>
      </c>
      <c r="H498" s="661">
        <v>1</v>
      </c>
      <c r="I498" s="661">
        <v>222</v>
      </c>
      <c r="J498" s="664">
        <v>3</v>
      </c>
      <c r="K498" s="664">
        <v>672</v>
      </c>
      <c r="L498" s="661">
        <v>3.0270270270270272</v>
      </c>
      <c r="M498" s="661">
        <v>224</v>
      </c>
      <c r="N498" s="664"/>
      <c r="O498" s="664"/>
      <c r="P498" s="677"/>
      <c r="Q498" s="665"/>
    </row>
    <row r="499" spans="1:17" ht="14.4" customHeight="1" x14ac:dyDescent="0.3">
      <c r="A499" s="660" t="s">
        <v>6896</v>
      </c>
      <c r="B499" s="661" t="s">
        <v>6932</v>
      </c>
      <c r="C499" s="661" t="s">
        <v>2639</v>
      </c>
      <c r="D499" s="661" t="s">
        <v>6947</v>
      </c>
      <c r="E499" s="661" t="s">
        <v>6948</v>
      </c>
      <c r="F499" s="664">
        <v>12</v>
      </c>
      <c r="G499" s="664">
        <v>1116</v>
      </c>
      <c r="H499" s="661">
        <v>1</v>
      </c>
      <c r="I499" s="661">
        <v>93</v>
      </c>
      <c r="J499" s="664">
        <v>5</v>
      </c>
      <c r="K499" s="664">
        <v>465</v>
      </c>
      <c r="L499" s="661">
        <v>0.41666666666666669</v>
      </c>
      <c r="M499" s="661">
        <v>93</v>
      </c>
      <c r="N499" s="664">
        <v>8</v>
      </c>
      <c r="O499" s="664">
        <v>748</v>
      </c>
      <c r="P499" s="677">
        <v>0.67025089605734767</v>
      </c>
      <c r="Q499" s="665">
        <v>93.5</v>
      </c>
    </row>
    <row r="500" spans="1:17" ht="14.4" customHeight="1" x14ac:dyDescent="0.3">
      <c r="A500" s="660" t="s">
        <v>6896</v>
      </c>
      <c r="B500" s="661" t="s">
        <v>6932</v>
      </c>
      <c r="C500" s="661" t="s">
        <v>2639</v>
      </c>
      <c r="D500" s="661" t="s">
        <v>6957</v>
      </c>
      <c r="E500" s="661" t="s">
        <v>6958</v>
      </c>
      <c r="F500" s="664">
        <v>597</v>
      </c>
      <c r="G500" s="664">
        <v>131340</v>
      </c>
      <c r="H500" s="661">
        <v>1</v>
      </c>
      <c r="I500" s="661">
        <v>220</v>
      </c>
      <c r="J500" s="664">
        <v>515</v>
      </c>
      <c r="K500" s="664">
        <v>119480</v>
      </c>
      <c r="L500" s="661">
        <v>0.90970001522765342</v>
      </c>
      <c r="M500" s="661">
        <v>232</v>
      </c>
      <c r="N500" s="664">
        <v>574</v>
      </c>
      <c r="O500" s="664">
        <v>133974</v>
      </c>
      <c r="P500" s="677">
        <v>1.0200548195523069</v>
      </c>
      <c r="Q500" s="665">
        <v>233.404181184669</v>
      </c>
    </row>
    <row r="501" spans="1:17" ht="14.4" customHeight="1" x14ac:dyDescent="0.3">
      <c r="A501" s="660" t="s">
        <v>6896</v>
      </c>
      <c r="B501" s="661" t="s">
        <v>6932</v>
      </c>
      <c r="C501" s="661" t="s">
        <v>2639</v>
      </c>
      <c r="D501" s="661" t="s">
        <v>6959</v>
      </c>
      <c r="E501" s="661" t="s">
        <v>6960</v>
      </c>
      <c r="F501" s="664">
        <v>418</v>
      </c>
      <c r="G501" s="664">
        <v>48906</v>
      </c>
      <c r="H501" s="661">
        <v>1</v>
      </c>
      <c r="I501" s="661">
        <v>117</v>
      </c>
      <c r="J501" s="664">
        <v>308</v>
      </c>
      <c r="K501" s="664">
        <v>35728</v>
      </c>
      <c r="L501" s="661">
        <v>0.73054430949167792</v>
      </c>
      <c r="M501" s="661">
        <v>116</v>
      </c>
      <c r="N501" s="664">
        <v>309</v>
      </c>
      <c r="O501" s="664">
        <v>36280</v>
      </c>
      <c r="P501" s="677">
        <v>0.74183126814705758</v>
      </c>
      <c r="Q501" s="665">
        <v>117.41100323624596</v>
      </c>
    </row>
    <row r="502" spans="1:17" ht="14.4" customHeight="1" x14ac:dyDescent="0.3">
      <c r="A502" s="660" t="s">
        <v>6896</v>
      </c>
      <c r="B502" s="661" t="s">
        <v>6932</v>
      </c>
      <c r="C502" s="661" t="s">
        <v>2639</v>
      </c>
      <c r="D502" s="661" t="s">
        <v>7072</v>
      </c>
      <c r="E502" s="661" t="s">
        <v>7073</v>
      </c>
      <c r="F502" s="664"/>
      <c r="G502" s="664"/>
      <c r="H502" s="661"/>
      <c r="I502" s="661"/>
      <c r="J502" s="664">
        <v>1</v>
      </c>
      <c r="K502" s="664">
        <v>499</v>
      </c>
      <c r="L502" s="661"/>
      <c r="M502" s="661">
        <v>499</v>
      </c>
      <c r="N502" s="664"/>
      <c r="O502" s="664"/>
      <c r="P502" s="677"/>
      <c r="Q502" s="665"/>
    </row>
    <row r="503" spans="1:17" ht="14.4" customHeight="1" x14ac:dyDescent="0.3">
      <c r="A503" s="660" t="s">
        <v>6896</v>
      </c>
      <c r="B503" s="661" t="s">
        <v>6932</v>
      </c>
      <c r="C503" s="661" t="s">
        <v>2639</v>
      </c>
      <c r="D503" s="661" t="s">
        <v>6973</v>
      </c>
      <c r="E503" s="661" t="s">
        <v>6974</v>
      </c>
      <c r="F503" s="664">
        <v>88</v>
      </c>
      <c r="G503" s="664">
        <v>13552</v>
      </c>
      <c r="H503" s="661">
        <v>1</v>
      </c>
      <c r="I503" s="661">
        <v>154</v>
      </c>
      <c r="J503" s="664">
        <v>41</v>
      </c>
      <c r="K503" s="664">
        <v>6355</v>
      </c>
      <c r="L503" s="661">
        <v>0.46893447461629278</v>
      </c>
      <c r="M503" s="661">
        <v>155</v>
      </c>
      <c r="N503" s="664">
        <v>60</v>
      </c>
      <c r="O503" s="664">
        <v>9341</v>
      </c>
      <c r="P503" s="677">
        <v>0.68927095631641089</v>
      </c>
      <c r="Q503" s="665">
        <v>155.68333333333334</v>
      </c>
    </row>
    <row r="504" spans="1:17" ht="14.4" customHeight="1" x14ac:dyDescent="0.3">
      <c r="A504" s="660" t="s">
        <v>6896</v>
      </c>
      <c r="B504" s="661" t="s">
        <v>6932</v>
      </c>
      <c r="C504" s="661" t="s">
        <v>2639</v>
      </c>
      <c r="D504" s="661" t="s">
        <v>6975</v>
      </c>
      <c r="E504" s="661" t="s">
        <v>6976</v>
      </c>
      <c r="F504" s="664">
        <v>1</v>
      </c>
      <c r="G504" s="664">
        <v>0</v>
      </c>
      <c r="H504" s="661"/>
      <c r="I504" s="661">
        <v>0</v>
      </c>
      <c r="J504" s="664"/>
      <c r="K504" s="664"/>
      <c r="L504" s="661"/>
      <c r="M504" s="661"/>
      <c r="N504" s="664">
        <v>1</v>
      </c>
      <c r="O504" s="664">
        <v>0</v>
      </c>
      <c r="P504" s="677"/>
      <c r="Q504" s="665">
        <v>0</v>
      </c>
    </row>
    <row r="505" spans="1:17" ht="14.4" customHeight="1" x14ac:dyDescent="0.3">
      <c r="A505" s="660" t="s">
        <v>6896</v>
      </c>
      <c r="B505" s="661" t="s">
        <v>6932</v>
      </c>
      <c r="C505" s="661" t="s">
        <v>2639</v>
      </c>
      <c r="D505" s="661" t="s">
        <v>6977</v>
      </c>
      <c r="E505" s="661" t="s">
        <v>6978</v>
      </c>
      <c r="F505" s="664">
        <v>254</v>
      </c>
      <c r="G505" s="664">
        <v>0</v>
      </c>
      <c r="H505" s="661"/>
      <c r="I505" s="661">
        <v>0</v>
      </c>
      <c r="J505" s="664">
        <v>170</v>
      </c>
      <c r="K505" s="664">
        <v>0</v>
      </c>
      <c r="L505" s="661"/>
      <c r="M505" s="661">
        <v>0</v>
      </c>
      <c r="N505" s="664">
        <v>231</v>
      </c>
      <c r="O505" s="664">
        <v>0</v>
      </c>
      <c r="P505" s="677"/>
      <c r="Q505" s="665">
        <v>0</v>
      </c>
    </row>
    <row r="506" spans="1:17" ht="14.4" customHeight="1" x14ac:dyDescent="0.3">
      <c r="A506" s="660" t="s">
        <v>6896</v>
      </c>
      <c r="B506" s="661" t="s">
        <v>6932</v>
      </c>
      <c r="C506" s="661" t="s">
        <v>2639</v>
      </c>
      <c r="D506" s="661" t="s">
        <v>6981</v>
      </c>
      <c r="E506" s="661" t="s">
        <v>6982</v>
      </c>
      <c r="F506" s="664"/>
      <c r="G506" s="664"/>
      <c r="H506" s="661"/>
      <c r="I506" s="661"/>
      <c r="J506" s="664"/>
      <c r="K506" s="664"/>
      <c r="L506" s="661"/>
      <c r="M506" s="661"/>
      <c r="N506" s="664">
        <v>135</v>
      </c>
      <c r="O506" s="664">
        <v>14526</v>
      </c>
      <c r="P506" s="677"/>
      <c r="Q506" s="665">
        <v>107.6</v>
      </c>
    </row>
    <row r="507" spans="1:17" ht="14.4" customHeight="1" x14ac:dyDescent="0.3">
      <c r="A507" s="660" t="s">
        <v>6896</v>
      </c>
      <c r="B507" s="661" t="s">
        <v>6932</v>
      </c>
      <c r="C507" s="661" t="s">
        <v>2639</v>
      </c>
      <c r="D507" s="661" t="s">
        <v>6985</v>
      </c>
      <c r="E507" s="661" t="s">
        <v>6986</v>
      </c>
      <c r="F507" s="664">
        <v>97</v>
      </c>
      <c r="G507" s="664">
        <v>7275</v>
      </c>
      <c r="H507" s="661">
        <v>1</v>
      </c>
      <c r="I507" s="661">
        <v>75</v>
      </c>
      <c r="J507" s="664">
        <v>47</v>
      </c>
      <c r="K507" s="664">
        <v>3807</v>
      </c>
      <c r="L507" s="661">
        <v>0.523298969072165</v>
      </c>
      <c r="M507" s="661">
        <v>81</v>
      </c>
      <c r="N507" s="664">
        <v>59</v>
      </c>
      <c r="O507" s="664">
        <v>4818</v>
      </c>
      <c r="P507" s="677">
        <v>0.66226804123711336</v>
      </c>
      <c r="Q507" s="665">
        <v>81.66101694915254</v>
      </c>
    </row>
    <row r="508" spans="1:17" ht="14.4" customHeight="1" x14ac:dyDescent="0.3">
      <c r="A508" s="660" t="s">
        <v>6896</v>
      </c>
      <c r="B508" s="661" t="s">
        <v>6932</v>
      </c>
      <c r="C508" s="661" t="s">
        <v>2639</v>
      </c>
      <c r="D508" s="661" t="s">
        <v>6987</v>
      </c>
      <c r="E508" s="661" t="s">
        <v>6988</v>
      </c>
      <c r="F508" s="664">
        <v>8</v>
      </c>
      <c r="G508" s="664">
        <v>1336</v>
      </c>
      <c r="H508" s="661">
        <v>1</v>
      </c>
      <c r="I508" s="661">
        <v>167</v>
      </c>
      <c r="J508" s="664">
        <v>6</v>
      </c>
      <c r="K508" s="664">
        <v>876</v>
      </c>
      <c r="L508" s="661">
        <v>0.65568862275449102</v>
      </c>
      <c r="M508" s="661">
        <v>146</v>
      </c>
      <c r="N508" s="664">
        <v>7</v>
      </c>
      <c r="O508" s="664">
        <v>1027</v>
      </c>
      <c r="P508" s="677">
        <v>0.76871257485029942</v>
      </c>
      <c r="Q508" s="665">
        <v>146.71428571428572</v>
      </c>
    </row>
    <row r="509" spans="1:17" ht="14.4" customHeight="1" x14ac:dyDescent="0.3">
      <c r="A509" s="660" t="s">
        <v>6896</v>
      </c>
      <c r="B509" s="661" t="s">
        <v>6932</v>
      </c>
      <c r="C509" s="661" t="s">
        <v>2639</v>
      </c>
      <c r="D509" s="661" t="s">
        <v>6991</v>
      </c>
      <c r="E509" s="661" t="s">
        <v>6992</v>
      </c>
      <c r="F509" s="664">
        <v>7</v>
      </c>
      <c r="G509" s="664">
        <v>0</v>
      </c>
      <c r="H509" s="661"/>
      <c r="I509" s="661">
        <v>0</v>
      </c>
      <c r="J509" s="664">
        <v>6</v>
      </c>
      <c r="K509" s="664">
        <v>0</v>
      </c>
      <c r="L509" s="661"/>
      <c r="M509" s="661">
        <v>0</v>
      </c>
      <c r="N509" s="664">
        <v>2</v>
      </c>
      <c r="O509" s="664">
        <v>0</v>
      </c>
      <c r="P509" s="677"/>
      <c r="Q509" s="665">
        <v>0</v>
      </c>
    </row>
    <row r="510" spans="1:17" ht="14.4" customHeight="1" x14ac:dyDescent="0.3">
      <c r="A510" s="660" t="s">
        <v>6896</v>
      </c>
      <c r="B510" s="661" t="s">
        <v>6932</v>
      </c>
      <c r="C510" s="661" t="s">
        <v>2639</v>
      </c>
      <c r="D510" s="661" t="s">
        <v>7048</v>
      </c>
      <c r="E510" s="661" t="s">
        <v>7049</v>
      </c>
      <c r="F510" s="664">
        <v>2</v>
      </c>
      <c r="G510" s="664">
        <v>400</v>
      </c>
      <c r="H510" s="661">
        <v>1</v>
      </c>
      <c r="I510" s="661">
        <v>200</v>
      </c>
      <c r="J510" s="664"/>
      <c r="K510" s="664"/>
      <c r="L510" s="661"/>
      <c r="M510" s="661"/>
      <c r="N510" s="664"/>
      <c r="O510" s="664"/>
      <c r="P510" s="677"/>
      <c r="Q510" s="665"/>
    </row>
    <row r="511" spans="1:17" ht="14.4" customHeight="1" x14ac:dyDescent="0.3">
      <c r="A511" s="660" t="s">
        <v>6896</v>
      </c>
      <c r="B511" s="661" t="s">
        <v>6932</v>
      </c>
      <c r="C511" s="661" t="s">
        <v>2639</v>
      </c>
      <c r="D511" s="661" t="s">
        <v>6995</v>
      </c>
      <c r="E511" s="661" t="s">
        <v>6996</v>
      </c>
      <c r="F511" s="664">
        <v>2</v>
      </c>
      <c r="G511" s="664">
        <v>370</v>
      </c>
      <c r="H511" s="661">
        <v>1</v>
      </c>
      <c r="I511" s="661">
        <v>185</v>
      </c>
      <c r="J511" s="664">
        <v>1</v>
      </c>
      <c r="K511" s="664">
        <v>186</v>
      </c>
      <c r="L511" s="661">
        <v>0.50270270270270268</v>
      </c>
      <c r="M511" s="661">
        <v>186</v>
      </c>
      <c r="N511" s="664">
        <v>2</v>
      </c>
      <c r="O511" s="664">
        <v>569</v>
      </c>
      <c r="P511" s="677">
        <v>1.5378378378378379</v>
      </c>
      <c r="Q511" s="665">
        <v>284.5</v>
      </c>
    </row>
    <row r="512" spans="1:17" ht="14.4" customHeight="1" x14ac:dyDescent="0.3">
      <c r="A512" s="660" t="s">
        <v>6896</v>
      </c>
      <c r="B512" s="661" t="s">
        <v>6932</v>
      </c>
      <c r="C512" s="661" t="s">
        <v>2639</v>
      </c>
      <c r="D512" s="661" t="s">
        <v>6999</v>
      </c>
      <c r="E512" s="661" t="s">
        <v>6889</v>
      </c>
      <c r="F512" s="664">
        <v>2</v>
      </c>
      <c r="G512" s="664">
        <v>0</v>
      </c>
      <c r="H512" s="661"/>
      <c r="I512" s="661">
        <v>0</v>
      </c>
      <c r="J512" s="664"/>
      <c r="K512" s="664"/>
      <c r="L512" s="661"/>
      <c r="M512" s="661"/>
      <c r="N512" s="664"/>
      <c r="O512" s="664"/>
      <c r="P512" s="677"/>
      <c r="Q512" s="665"/>
    </row>
    <row r="513" spans="1:17" ht="14.4" customHeight="1" x14ac:dyDescent="0.3">
      <c r="A513" s="660" t="s">
        <v>6896</v>
      </c>
      <c r="B513" s="661" t="s">
        <v>6932</v>
      </c>
      <c r="C513" s="661" t="s">
        <v>2639</v>
      </c>
      <c r="D513" s="661" t="s">
        <v>7002</v>
      </c>
      <c r="E513" s="661" t="s">
        <v>7003</v>
      </c>
      <c r="F513" s="664">
        <v>1</v>
      </c>
      <c r="G513" s="664">
        <v>86</v>
      </c>
      <c r="H513" s="661">
        <v>1</v>
      </c>
      <c r="I513" s="661">
        <v>86</v>
      </c>
      <c r="J513" s="664"/>
      <c r="K513" s="664"/>
      <c r="L513" s="661"/>
      <c r="M513" s="661"/>
      <c r="N513" s="664">
        <v>1</v>
      </c>
      <c r="O513" s="664">
        <v>158</v>
      </c>
      <c r="P513" s="677">
        <v>1.8372093023255813</v>
      </c>
      <c r="Q513" s="665">
        <v>158</v>
      </c>
    </row>
    <row r="514" spans="1:17" ht="14.4" customHeight="1" x14ac:dyDescent="0.3">
      <c r="A514" s="660" t="s">
        <v>6896</v>
      </c>
      <c r="B514" s="661" t="s">
        <v>6932</v>
      </c>
      <c r="C514" s="661" t="s">
        <v>2639</v>
      </c>
      <c r="D514" s="661" t="s">
        <v>7006</v>
      </c>
      <c r="E514" s="661" t="s">
        <v>7007</v>
      </c>
      <c r="F514" s="664">
        <v>1</v>
      </c>
      <c r="G514" s="664">
        <v>690</v>
      </c>
      <c r="H514" s="661">
        <v>1</v>
      </c>
      <c r="I514" s="661">
        <v>690</v>
      </c>
      <c r="J514" s="664"/>
      <c r="K514" s="664"/>
      <c r="L514" s="661"/>
      <c r="M514" s="661"/>
      <c r="N514" s="664"/>
      <c r="O514" s="664"/>
      <c r="P514" s="677"/>
      <c r="Q514" s="665"/>
    </row>
    <row r="515" spans="1:17" ht="14.4" customHeight="1" x14ac:dyDescent="0.3">
      <c r="A515" s="660" t="s">
        <v>6896</v>
      </c>
      <c r="B515" s="661" t="s">
        <v>6932</v>
      </c>
      <c r="C515" s="661" t="s">
        <v>2639</v>
      </c>
      <c r="D515" s="661" t="s">
        <v>7010</v>
      </c>
      <c r="E515" s="661" t="s">
        <v>7011</v>
      </c>
      <c r="F515" s="664">
        <v>1</v>
      </c>
      <c r="G515" s="664">
        <v>195</v>
      </c>
      <c r="H515" s="661">
        <v>1</v>
      </c>
      <c r="I515" s="661">
        <v>195</v>
      </c>
      <c r="J515" s="664">
        <v>3</v>
      </c>
      <c r="K515" s="664">
        <v>588</v>
      </c>
      <c r="L515" s="661">
        <v>3.0153846153846153</v>
      </c>
      <c r="M515" s="661">
        <v>196</v>
      </c>
      <c r="N515" s="664"/>
      <c r="O515" s="664"/>
      <c r="P515" s="677"/>
      <c r="Q515" s="665"/>
    </row>
    <row r="516" spans="1:17" ht="14.4" customHeight="1" x14ac:dyDescent="0.3">
      <c r="A516" s="660" t="s">
        <v>6896</v>
      </c>
      <c r="B516" s="661" t="s">
        <v>6932</v>
      </c>
      <c r="C516" s="661" t="s">
        <v>2639</v>
      </c>
      <c r="D516" s="661" t="s">
        <v>7014</v>
      </c>
      <c r="E516" s="661" t="s">
        <v>7015</v>
      </c>
      <c r="F516" s="664">
        <v>1</v>
      </c>
      <c r="G516" s="664">
        <v>160</v>
      </c>
      <c r="H516" s="661">
        <v>1</v>
      </c>
      <c r="I516" s="661">
        <v>160</v>
      </c>
      <c r="J516" s="664">
        <v>1</v>
      </c>
      <c r="K516" s="664">
        <v>161</v>
      </c>
      <c r="L516" s="661">
        <v>1.0062500000000001</v>
      </c>
      <c r="M516" s="661">
        <v>161</v>
      </c>
      <c r="N516" s="664"/>
      <c r="O516" s="664"/>
      <c r="P516" s="677"/>
      <c r="Q516" s="665"/>
    </row>
    <row r="517" spans="1:17" ht="14.4" customHeight="1" x14ac:dyDescent="0.3">
      <c r="A517" s="660" t="s">
        <v>6896</v>
      </c>
      <c r="B517" s="661" t="s">
        <v>6932</v>
      </c>
      <c r="C517" s="661" t="s">
        <v>2639</v>
      </c>
      <c r="D517" s="661" t="s">
        <v>7020</v>
      </c>
      <c r="E517" s="661" t="s">
        <v>7021</v>
      </c>
      <c r="F517" s="664">
        <v>6</v>
      </c>
      <c r="G517" s="664">
        <v>1770</v>
      </c>
      <c r="H517" s="661">
        <v>1</v>
      </c>
      <c r="I517" s="661">
        <v>295</v>
      </c>
      <c r="J517" s="664">
        <v>1</v>
      </c>
      <c r="K517" s="664">
        <v>298</v>
      </c>
      <c r="L517" s="661">
        <v>0.16836158192090395</v>
      </c>
      <c r="M517" s="661">
        <v>298</v>
      </c>
      <c r="N517" s="664">
        <v>1</v>
      </c>
      <c r="O517" s="664">
        <v>298</v>
      </c>
      <c r="P517" s="677">
        <v>0.16836158192090395</v>
      </c>
      <c r="Q517" s="665">
        <v>298</v>
      </c>
    </row>
    <row r="518" spans="1:17" ht="14.4" customHeight="1" x14ac:dyDescent="0.3">
      <c r="A518" s="660" t="s">
        <v>6896</v>
      </c>
      <c r="B518" s="661" t="s">
        <v>6932</v>
      </c>
      <c r="C518" s="661" t="s">
        <v>2639</v>
      </c>
      <c r="D518" s="661" t="s">
        <v>7026</v>
      </c>
      <c r="E518" s="661" t="s">
        <v>7027</v>
      </c>
      <c r="F518" s="664">
        <v>10</v>
      </c>
      <c r="G518" s="664">
        <v>800</v>
      </c>
      <c r="H518" s="661">
        <v>1</v>
      </c>
      <c r="I518" s="661">
        <v>80</v>
      </c>
      <c r="J518" s="664">
        <v>7</v>
      </c>
      <c r="K518" s="664">
        <v>560</v>
      </c>
      <c r="L518" s="661">
        <v>0.7</v>
      </c>
      <c r="M518" s="661">
        <v>80</v>
      </c>
      <c r="N518" s="664">
        <v>6</v>
      </c>
      <c r="O518" s="664">
        <v>490</v>
      </c>
      <c r="P518" s="677">
        <v>0.61250000000000004</v>
      </c>
      <c r="Q518" s="665">
        <v>81.666666666666671</v>
      </c>
    </row>
    <row r="519" spans="1:17" ht="14.4" customHeight="1" x14ac:dyDescent="0.3">
      <c r="A519" s="660" t="s">
        <v>6896</v>
      </c>
      <c r="B519" s="661" t="s">
        <v>6932</v>
      </c>
      <c r="C519" s="661" t="s">
        <v>2640</v>
      </c>
      <c r="D519" s="661" t="s">
        <v>6935</v>
      </c>
      <c r="E519" s="661" t="s">
        <v>6936</v>
      </c>
      <c r="F519" s="664">
        <v>56</v>
      </c>
      <c r="G519" s="664">
        <v>7336</v>
      </c>
      <c r="H519" s="661">
        <v>1</v>
      </c>
      <c r="I519" s="661">
        <v>131</v>
      </c>
      <c r="J519" s="664">
        <v>141</v>
      </c>
      <c r="K519" s="664">
        <v>14523</v>
      </c>
      <c r="L519" s="661">
        <v>1.9796892039258451</v>
      </c>
      <c r="M519" s="661">
        <v>103</v>
      </c>
      <c r="N519" s="664">
        <v>101</v>
      </c>
      <c r="O519" s="664">
        <v>10465</v>
      </c>
      <c r="P519" s="677">
        <v>1.4265267175572518</v>
      </c>
      <c r="Q519" s="665">
        <v>103.61386138613861</v>
      </c>
    </row>
    <row r="520" spans="1:17" ht="14.4" customHeight="1" x14ac:dyDescent="0.3">
      <c r="A520" s="660" t="s">
        <v>6896</v>
      </c>
      <c r="B520" s="661" t="s">
        <v>6932</v>
      </c>
      <c r="C520" s="661" t="s">
        <v>2640</v>
      </c>
      <c r="D520" s="661" t="s">
        <v>6937</v>
      </c>
      <c r="E520" s="661" t="s">
        <v>6938</v>
      </c>
      <c r="F520" s="664">
        <v>150</v>
      </c>
      <c r="G520" s="664">
        <v>5100</v>
      </c>
      <c r="H520" s="661">
        <v>1</v>
      </c>
      <c r="I520" s="661">
        <v>34</v>
      </c>
      <c r="J520" s="664">
        <v>115</v>
      </c>
      <c r="K520" s="664">
        <v>3910</v>
      </c>
      <c r="L520" s="661">
        <v>0.76666666666666672</v>
      </c>
      <c r="M520" s="661">
        <v>34</v>
      </c>
      <c r="N520" s="664">
        <v>130</v>
      </c>
      <c r="O520" s="664">
        <v>4515</v>
      </c>
      <c r="P520" s="677">
        <v>0.88529411764705879</v>
      </c>
      <c r="Q520" s="665">
        <v>34.730769230769234</v>
      </c>
    </row>
    <row r="521" spans="1:17" ht="14.4" customHeight="1" x14ac:dyDescent="0.3">
      <c r="A521" s="660" t="s">
        <v>6896</v>
      </c>
      <c r="B521" s="661" t="s">
        <v>6932</v>
      </c>
      <c r="C521" s="661" t="s">
        <v>2640</v>
      </c>
      <c r="D521" s="661" t="s">
        <v>6941</v>
      </c>
      <c r="E521" s="661" t="s">
        <v>6942</v>
      </c>
      <c r="F521" s="664">
        <v>1</v>
      </c>
      <c r="G521" s="664">
        <v>5</v>
      </c>
      <c r="H521" s="661">
        <v>1</v>
      </c>
      <c r="I521" s="661">
        <v>5</v>
      </c>
      <c r="J521" s="664"/>
      <c r="K521" s="664"/>
      <c r="L521" s="661"/>
      <c r="M521" s="661"/>
      <c r="N521" s="664">
        <v>1</v>
      </c>
      <c r="O521" s="664">
        <v>5</v>
      </c>
      <c r="P521" s="677">
        <v>1</v>
      </c>
      <c r="Q521" s="665">
        <v>5</v>
      </c>
    </row>
    <row r="522" spans="1:17" ht="14.4" customHeight="1" x14ac:dyDescent="0.3">
      <c r="A522" s="660" t="s">
        <v>6896</v>
      </c>
      <c r="B522" s="661" t="s">
        <v>6932</v>
      </c>
      <c r="C522" s="661" t="s">
        <v>2640</v>
      </c>
      <c r="D522" s="661" t="s">
        <v>6943</v>
      </c>
      <c r="E522" s="661" t="s">
        <v>6944</v>
      </c>
      <c r="F522" s="664">
        <v>2</v>
      </c>
      <c r="G522" s="664">
        <v>246</v>
      </c>
      <c r="H522" s="661">
        <v>1</v>
      </c>
      <c r="I522" s="661">
        <v>123</v>
      </c>
      <c r="J522" s="664"/>
      <c r="K522" s="664"/>
      <c r="L522" s="661"/>
      <c r="M522" s="661"/>
      <c r="N522" s="664"/>
      <c r="O522" s="664"/>
      <c r="P522" s="677"/>
      <c r="Q522" s="665"/>
    </row>
    <row r="523" spans="1:17" ht="14.4" customHeight="1" x14ac:dyDescent="0.3">
      <c r="A523" s="660" t="s">
        <v>6896</v>
      </c>
      <c r="B523" s="661" t="s">
        <v>6932</v>
      </c>
      <c r="C523" s="661" t="s">
        <v>2640</v>
      </c>
      <c r="D523" s="661" t="s">
        <v>6945</v>
      </c>
      <c r="E523" s="661" t="s">
        <v>6946</v>
      </c>
      <c r="F523" s="664">
        <v>2</v>
      </c>
      <c r="G523" s="664">
        <v>296</v>
      </c>
      <c r="H523" s="661">
        <v>1</v>
      </c>
      <c r="I523" s="661">
        <v>148</v>
      </c>
      <c r="J523" s="664">
        <v>1</v>
      </c>
      <c r="K523" s="664">
        <v>149</v>
      </c>
      <c r="L523" s="661">
        <v>0.5033783783783784</v>
      </c>
      <c r="M523" s="661">
        <v>149</v>
      </c>
      <c r="N523" s="664">
        <v>1</v>
      </c>
      <c r="O523" s="664">
        <v>149</v>
      </c>
      <c r="P523" s="677">
        <v>0.5033783783783784</v>
      </c>
      <c r="Q523" s="665">
        <v>149</v>
      </c>
    </row>
    <row r="524" spans="1:17" ht="14.4" customHeight="1" x14ac:dyDescent="0.3">
      <c r="A524" s="660" t="s">
        <v>6896</v>
      </c>
      <c r="B524" s="661" t="s">
        <v>6932</v>
      </c>
      <c r="C524" s="661" t="s">
        <v>2640</v>
      </c>
      <c r="D524" s="661" t="s">
        <v>7062</v>
      </c>
      <c r="E524" s="661" t="s">
        <v>7063</v>
      </c>
      <c r="F524" s="664"/>
      <c r="G524" s="664"/>
      <c r="H524" s="661"/>
      <c r="I524" s="661"/>
      <c r="J524" s="664">
        <v>2</v>
      </c>
      <c r="K524" s="664">
        <v>448</v>
      </c>
      <c r="L524" s="661"/>
      <c r="M524" s="661">
        <v>224</v>
      </c>
      <c r="N524" s="664">
        <v>1</v>
      </c>
      <c r="O524" s="664">
        <v>475</v>
      </c>
      <c r="P524" s="677"/>
      <c r="Q524" s="665">
        <v>475</v>
      </c>
    </row>
    <row r="525" spans="1:17" ht="14.4" customHeight="1" x14ac:dyDescent="0.3">
      <c r="A525" s="660" t="s">
        <v>6896</v>
      </c>
      <c r="B525" s="661" t="s">
        <v>6932</v>
      </c>
      <c r="C525" s="661" t="s">
        <v>2640</v>
      </c>
      <c r="D525" s="661" t="s">
        <v>6949</v>
      </c>
      <c r="E525" s="661" t="s">
        <v>6950</v>
      </c>
      <c r="F525" s="664">
        <v>30</v>
      </c>
      <c r="G525" s="664">
        <v>2730</v>
      </c>
      <c r="H525" s="661">
        <v>1</v>
      </c>
      <c r="I525" s="661">
        <v>91</v>
      </c>
      <c r="J525" s="664">
        <v>27</v>
      </c>
      <c r="K525" s="664">
        <v>2457</v>
      </c>
      <c r="L525" s="661">
        <v>0.9</v>
      </c>
      <c r="M525" s="661">
        <v>91</v>
      </c>
      <c r="N525" s="664">
        <v>36</v>
      </c>
      <c r="O525" s="664">
        <v>3326</v>
      </c>
      <c r="P525" s="677">
        <v>1.2183150183150182</v>
      </c>
      <c r="Q525" s="665">
        <v>92.388888888888886</v>
      </c>
    </row>
    <row r="526" spans="1:17" ht="14.4" customHeight="1" x14ac:dyDescent="0.3">
      <c r="A526" s="660" t="s">
        <v>6896</v>
      </c>
      <c r="B526" s="661" t="s">
        <v>6932</v>
      </c>
      <c r="C526" s="661" t="s">
        <v>2640</v>
      </c>
      <c r="D526" s="661" t="s">
        <v>6957</v>
      </c>
      <c r="E526" s="661" t="s">
        <v>6958</v>
      </c>
      <c r="F526" s="664">
        <v>462</v>
      </c>
      <c r="G526" s="664">
        <v>101640</v>
      </c>
      <c r="H526" s="661">
        <v>1</v>
      </c>
      <c r="I526" s="661">
        <v>220</v>
      </c>
      <c r="J526" s="664">
        <v>506</v>
      </c>
      <c r="K526" s="664">
        <v>117392</v>
      </c>
      <c r="L526" s="661">
        <v>1.154978354978355</v>
      </c>
      <c r="M526" s="661">
        <v>232</v>
      </c>
      <c r="N526" s="664">
        <v>663</v>
      </c>
      <c r="O526" s="664">
        <v>154752</v>
      </c>
      <c r="P526" s="677">
        <v>1.5225501770956316</v>
      </c>
      <c r="Q526" s="665">
        <v>233.41176470588235</v>
      </c>
    </row>
    <row r="527" spans="1:17" ht="14.4" customHeight="1" x14ac:dyDescent="0.3">
      <c r="A527" s="660" t="s">
        <v>6896</v>
      </c>
      <c r="B527" s="661" t="s">
        <v>6932</v>
      </c>
      <c r="C527" s="661" t="s">
        <v>2640</v>
      </c>
      <c r="D527" s="661" t="s">
        <v>6959</v>
      </c>
      <c r="E527" s="661" t="s">
        <v>6960</v>
      </c>
      <c r="F527" s="664">
        <v>605</v>
      </c>
      <c r="G527" s="664">
        <v>70785</v>
      </c>
      <c r="H527" s="661">
        <v>1</v>
      </c>
      <c r="I527" s="661">
        <v>117</v>
      </c>
      <c r="J527" s="664">
        <v>816</v>
      </c>
      <c r="K527" s="664">
        <v>94656</v>
      </c>
      <c r="L527" s="661">
        <v>1.3372324645051918</v>
      </c>
      <c r="M527" s="661">
        <v>116</v>
      </c>
      <c r="N527" s="664">
        <v>854</v>
      </c>
      <c r="O527" s="664">
        <v>100204</v>
      </c>
      <c r="P527" s="677">
        <v>1.4156106519742884</v>
      </c>
      <c r="Q527" s="665">
        <v>117.33489461358313</v>
      </c>
    </row>
    <row r="528" spans="1:17" ht="14.4" customHeight="1" x14ac:dyDescent="0.3">
      <c r="A528" s="660" t="s">
        <v>6896</v>
      </c>
      <c r="B528" s="661" t="s">
        <v>6932</v>
      </c>
      <c r="C528" s="661" t="s">
        <v>2640</v>
      </c>
      <c r="D528" s="661" t="s">
        <v>6965</v>
      </c>
      <c r="E528" s="661" t="s">
        <v>6966</v>
      </c>
      <c r="F528" s="664"/>
      <c r="G528" s="664"/>
      <c r="H528" s="661"/>
      <c r="I528" s="661"/>
      <c r="J528" s="664">
        <v>2</v>
      </c>
      <c r="K528" s="664">
        <v>2540</v>
      </c>
      <c r="L528" s="661"/>
      <c r="M528" s="661">
        <v>1270</v>
      </c>
      <c r="N528" s="664"/>
      <c r="O528" s="664"/>
      <c r="P528" s="677"/>
      <c r="Q528" s="665"/>
    </row>
    <row r="529" spans="1:17" ht="14.4" customHeight="1" x14ac:dyDescent="0.3">
      <c r="A529" s="660" t="s">
        <v>6896</v>
      </c>
      <c r="B529" s="661" t="s">
        <v>6932</v>
      </c>
      <c r="C529" s="661" t="s">
        <v>2640</v>
      </c>
      <c r="D529" s="661" t="s">
        <v>6973</v>
      </c>
      <c r="E529" s="661" t="s">
        <v>6974</v>
      </c>
      <c r="F529" s="664">
        <v>425</v>
      </c>
      <c r="G529" s="664">
        <v>65450</v>
      </c>
      <c r="H529" s="661">
        <v>1</v>
      </c>
      <c r="I529" s="661">
        <v>154</v>
      </c>
      <c r="J529" s="664">
        <v>460</v>
      </c>
      <c r="K529" s="664">
        <v>71300</v>
      </c>
      <c r="L529" s="661">
        <v>1.0893812070282658</v>
      </c>
      <c r="M529" s="661">
        <v>155</v>
      </c>
      <c r="N529" s="664">
        <v>421</v>
      </c>
      <c r="O529" s="664">
        <v>65539</v>
      </c>
      <c r="P529" s="677">
        <v>1.0013598166539344</v>
      </c>
      <c r="Q529" s="665">
        <v>155.67458432304039</v>
      </c>
    </row>
    <row r="530" spans="1:17" ht="14.4" customHeight="1" x14ac:dyDescent="0.3">
      <c r="A530" s="660" t="s">
        <v>6896</v>
      </c>
      <c r="B530" s="661" t="s">
        <v>6932</v>
      </c>
      <c r="C530" s="661" t="s">
        <v>2640</v>
      </c>
      <c r="D530" s="661" t="s">
        <v>6975</v>
      </c>
      <c r="E530" s="661" t="s">
        <v>6976</v>
      </c>
      <c r="F530" s="664"/>
      <c r="G530" s="664"/>
      <c r="H530" s="661"/>
      <c r="I530" s="661"/>
      <c r="J530" s="664"/>
      <c r="K530" s="664"/>
      <c r="L530" s="661"/>
      <c r="M530" s="661"/>
      <c r="N530" s="664">
        <v>2</v>
      </c>
      <c r="O530" s="664">
        <v>0</v>
      </c>
      <c r="P530" s="677"/>
      <c r="Q530" s="665">
        <v>0</v>
      </c>
    </row>
    <row r="531" spans="1:17" ht="14.4" customHeight="1" x14ac:dyDescent="0.3">
      <c r="A531" s="660" t="s">
        <v>6896</v>
      </c>
      <c r="B531" s="661" t="s">
        <v>6932</v>
      </c>
      <c r="C531" s="661" t="s">
        <v>2640</v>
      </c>
      <c r="D531" s="661" t="s">
        <v>6977</v>
      </c>
      <c r="E531" s="661" t="s">
        <v>6978</v>
      </c>
      <c r="F531" s="664">
        <v>1044</v>
      </c>
      <c r="G531" s="664">
        <v>0</v>
      </c>
      <c r="H531" s="661"/>
      <c r="I531" s="661">
        <v>0</v>
      </c>
      <c r="J531" s="664">
        <v>1277</v>
      </c>
      <c r="K531" s="664">
        <v>0</v>
      </c>
      <c r="L531" s="661"/>
      <c r="M531" s="661">
        <v>0</v>
      </c>
      <c r="N531" s="664">
        <v>1488</v>
      </c>
      <c r="O531" s="664">
        <v>0</v>
      </c>
      <c r="P531" s="677"/>
      <c r="Q531" s="665">
        <v>0</v>
      </c>
    </row>
    <row r="532" spans="1:17" ht="14.4" customHeight="1" x14ac:dyDescent="0.3">
      <c r="A532" s="660" t="s">
        <v>6896</v>
      </c>
      <c r="B532" s="661" t="s">
        <v>6932</v>
      </c>
      <c r="C532" s="661" t="s">
        <v>2640</v>
      </c>
      <c r="D532" s="661" t="s">
        <v>6985</v>
      </c>
      <c r="E532" s="661" t="s">
        <v>6986</v>
      </c>
      <c r="F532" s="664">
        <v>428</v>
      </c>
      <c r="G532" s="664">
        <v>32100</v>
      </c>
      <c r="H532" s="661">
        <v>1</v>
      </c>
      <c r="I532" s="661">
        <v>75</v>
      </c>
      <c r="J532" s="664">
        <v>477</v>
      </c>
      <c r="K532" s="664">
        <v>38637</v>
      </c>
      <c r="L532" s="661">
        <v>1.2036448598130842</v>
      </c>
      <c r="M532" s="661">
        <v>81</v>
      </c>
      <c r="N532" s="664">
        <v>410</v>
      </c>
      <c r="O532" s="664">
        <v>33491</v>
      </c>
      <c r="P532" s="677">
        <v>1.0433333333333332</v>
      </c>
      <c r="Q532" s="665">
        <v>81.685365853658539</v>
      </c>
    </row>
    <row r="533" spans="1:17" ht="14.4" customHeight="1" x14ac:dyDescent="0.3">
      <c r="A533" s="660" t="s">
        <v>6896</v>
      </c>
      <c r="B533" s="661" t="s">
        <v>6932</v>
      </c>
      <c r="C533" s="661" t="s">
        <v>2640</v>
      </c>
      <c r="D533" s="661" t="s">
        <v>6991</v>
      </c>
      <c r="E533" s="661" t="s">
        <v>6992</v>
      </c>
      <c r="F533" s="664">
        <v>13</v>
      </c>
      <c r="G533" s="664">
        <v>0</v>
      </c>
      <c r="H533" s="661"/>
      <c r="I533" s="661">
        <v>0</v>
      </c>
      <c r="J533" s="664">
        <v>27</v>
      </c>
      <c r="K533" s="664">
        <v>0</v>
      </c>
      <c r="L533" s="661"/>
      <c r="M533" s="661">
        <v>0</v>
      </c>
      <c r="N533" s="664">
        <v>7</v>
      </c>
      <c r="O533" s="664">
        <v>0</v>
      </c>
      <c r="P533" s="677"/>
      <c r="Q533" s="665">
        <v>0</v>
      </c>
    </row>
    <row r="534" spans="1:17" ht="14.4" customHeight="1" x14ac:dyDescent="0.3">
      <c r="A534" s="660" t="s">
        <v>6896</v>
      </c>
      <c r="B534" s="661" t="s">
        <v>6932</v>
      </c>
      <c r="C534" s="661" t="s">
        <v>2640</v>
      </c>
      <c r="D534" s="661" t="s">
        <v>7048</v>
      </c>
      <c r="E534" s="661" t="s">
        <v>7049</v>
      </c>
      <c r="F534" s="664"/>
      <c r="G534" s="664"/>
      <c r="H534" s="661"/>
      <c r="I534" s="661"/>
      <c r="J534" s="664">
        <v>8</v>
      </c>
      <c r="K534" s="664">
        <v>1600</v>
      </c>
      <c r="L534" s="661"/>
      <c r="M534" s="661">
        <v>200</v>
      </c>
      <c r="N534" s="664"/>
      <c r="O534" s="664"/>
      <c r="P534" s="677"/>
      <c r="Q534" s="665"/>
    </row>
    <row r="535" spans="1:17" ht="14.4" customHeight="1" x14ac:dyDescent="0.3">
      <c r="A535" s="660" t="s">
        <v>6896</v>
      </c>
      <c r="B535" s="661" t="s">
        <v>6932</v>
      </c>
      <c r="C535" s="661" t="s">
        <v>2640</v>
      </c>
      <c r="D535" s="661" t="s">
        <v>6995</v>
      </c>
      <c r="E535" s="661" t="s">
        <v>6996</v>
      </c>
      <c r="F535" s="664">
        <v>3</v>
      </c>
      <c r="G535" s="664">
        <v>555</v>
      </c>
      <c r="H535" s="661">
        <v>1</v>
      </c>
      <c r="I535" s="661">
        <v>185</v>
      </c>
      <c r="J535" s="664">
        <v>1</v>
      </c>
      <c r="K535" s="664">
        <v>186</v>
      </c>
      <c r="L535" s="661">
        <v>0.33513513513513515</v>
      </c>
      <c r="M535" s="661">
        <v>186</v>
      </c>
      <c r="N535" s="664">
        <v>2</v>
      </c>
      <c r="O535" s="664">
        <v>766</v>
      </c>
      <c r="P535" s="677">
        <v>1.3801801801801801</v>
      </c>
      <c r="Q535" s="665">
        <v>383</v>
      </c>
    </row>
    <row r="536" spans="1:17" ht="14.4" customHeight="1" x14ac:dyDescent="0.3">
      <c r="A536" s="660" t="s">
        <v>6896</v>
      </c>
      <c r="B536" s="661" t="s">
        <v>6932</v>
      </c>
      <c r="C536" s="661" t="s">
        <v>2640</v>
      </c>
      <c r="D536" s="661" t="s">
        <v>6999</v>
      </c>
      <c r="E536" s="661" t="s">
        <v>6889</v>
      </c>
      <c r="F536" s="664">
        <v>3</v>
      </c>
      <c r="G536" s="664">
        <v>0</v>
      </c>
      <c r="H536" s="661"/>
      <c r="I536" s="661">
        <v>0</v>
      </c>
      <c r="J536" s="664">
        <v>1</v>
      </c>
      <c r="K536" s="664">
        <v>0</v>
      </c>
      <c r="L536" s="661"/>
      <c r="M536" s="661">
        <v>0</v>
      </c>
      <c r="N536" s="664"/>
      <c r="O536" s="664"/>
      <c r="P536" s="677"/>
      <c r="Q536" s="665"/>
    </row>
    <row r="537" spans="1:17" ht="14.4" customHeight="1" x14ac:dyDescent="0.3">
      <c r="A537" s="660" t="s">
        <v>6896</v>
      </c>
      <c r="B537" s="661" t="s">
        <v>6932</v>
      </c>
      <c r="C537" s="661" t="s">
        <v>2640</v>
      </c>
      <c r="D537" s="661" t="s">
        <v>7014</v>
      </c>
      <c r="E537" s="661" t="s">
        <v>7015</v>
      </c>
      <c r="F537" s="664"/>
      <c r="G537" s="664"/>
      <c r="H537" s="661"/>
      <c r="I537" s="661"/>
      <c r="J537" s="664">
        <v>1</v>
      </c>
      <c r="K537" s="664">
        <v>161</v>
      </c>
      <c r="L537" s="661"/>
      <c r="M537" s="661">
        <v>161</v>
      </c>
      <c r="N537" s="664">
        <v>1</v>
      </c>
      <c r="O537" s="664">
        <v>161</v>
      </c>
      <c r="P537" s="677"/>
      <c r="Q537" s="665">
        <v>161</v>
      </c>
    </row>
    <row r="538" spans="1:17" ht="14.4" customHeight="1" x14ac:dyDescent="0.3">
      <c r="A538" s="660" t="s">
        <v>6896</v>
      </c>
      <c r="B538" s="661" t="s">
        <v>6932</v>
      </c>
      <c r="C538" s="661" t="s">
        <v>2640</v>
      </c>
      <c r="D538" s="661" t="s">
        <v>7016</v>
      </c>
      <c r="E538" s="661" t="s">
        <v>7017</v>
      </c>
      <c r="F538" s="664"/>
      <c r="G538" s="664"/>
      <c r="H538" s="661"/>
      <c r="I538" s="661"/>
      <c r="J538" s="664">
        <v>2</v>
      </c>
      <c r="K538" s="664">
        <v>960</v>
      </c>
      <c r="L538" s="661"/>
      <c r="M538" s="661">
        <v>480</v>
      </c>
      <c r="N538" s="664"/>
      <c r="O538" s="664"/>
      <c r="P538" s="677"/>
      <c r="Q538" s="665"/>
    </row>
    <row r="539" spans="1:17" ht="14.4" customHeight="1" x14ac:dyDescent="0.3">
      <c r="A539" s="660" t="s">
        <v>6896</v>
      </c>
      <c r="B539" s="661" t="s">
        <v>6932</v>
      </c>
      <c r="C539" s="661" t="s">
        <v>2640</v>
      </c>
      <c r="D539" s="661" t="s">
        <v>7020</v>
      </c>
      <c r="E539" s="661" t="s">
        <v>7021</v>
      </c>
      <c r="F539" s="664">
        <v>1</v>
      </c>
      <c r="G539" s="664">
        <v>295</v>
      </c>
      <c r="H539" s="661">
        <v>1</v>
      </c>
      <c r="I539" s="661">
        <v>295</v>
      </c>
      <c r="J539" s="664">
        <v>1</v>
      </c>
      <c r="K539" s="664">
        <v>298</v>
      </c>
      <c r="L539" s="661">
        <v>1.0101694915254238</v>
      </c>
      <c r="M539" s="661">
        <v>298</v>
      </c>
      <c r="N539" s="664"/>
      <c r="O539" s="664"/>
      <c r="P539" s="677"/>
      <c r="Q539" s="665"/>
    </row>
    <row r="540" spans="1:17" ht="14.4" customHeight="1" x14ac:dyDescent="0.3">
      <c r="A540" s="660" t="s">
        <v>6896</v>
      </c>
      <c r="B540" s="661" t="s">
        <v>6932</v>
      </c>
      <c r="C540" s="661" t="s">
        <v>2640</v>
      </c>
      <c r="D540" s="661" t="s">
        <v>7026</v>
      </c>
      <c r="E540" s="661" t="s">
        <v>7027</v>
      </c>
      <c r="F540" s="664"/>
      <c r="G540" s="664"/>
      <c r="H540" s="661"/>
      <c r="I540" s="661"/>
      <c r="J540" s="664">
        <v>22</v>
      </c>
      <c r="K540" s="664">
        <v>1760</v>
      </c>
      <c r="L540" s="661"/>
      <c r="M540" s="661">
        <v>80</v>
      </c>
      <c r="N540" s="664">
        <v>2</v>
      </c>
      <c r="O540" s="664">
        <v>160</v>
      </c>
      <c r="P540" s="677"/>
      <c r="Q540" s="665">
        <v>80</v>
      </c>
    </row>
    <row r="541" spans="1:17" ht="14.4" customHeight="1" x14ac:dyDescent="0.3">
      <c r="A541" s="660" t="s">
        <v>6896</v>
      </c>
      <c r="B541" s="661" t="s">
        <v>6932</v>
      </c>
      <c r="C541" s="661" t="s">
        <v>2640</v>
      </c>
      <c r="D541" s="661" t="s">
        <v>7028</v>
      </c>
      <c r="E541" s="661" t="s">
        <v>7029</v>
      </c>
      <c r="F541" s="664"/>
      <c r="G541" s="664"/>
      <c r="H541" s="661"/>
      <c r="I541" s="661"/>
      <c r="J541" s="664"/>
      <c r="K541" s="664"/>
      <c r="L541" s="661"/>
      <c r="M541" s="661"/>
      <c r="N541" s="664">
        <v>2</v>
      </c>
      <c r="O541" s="664">
        <v>776</v>
      </c>
      <c r="P541" s="677"/>
      <c r="Q541" s="665">
        <v>388</v>
      </c>
    </row>
    <row r="542" spans="1:17" ht="14.4" customHeight="1" x14ac:dyDescent="0.3">
      <c r="A542" s="660" t="s">
        <v>6896</v>
      </c>
      <c r="B542" s="661" t="s">
        <v>6932</v>
      </c>
      <c r="C542" s="661" t="s">
        <v>2641</v>
      </c>
      <c r="D542" s="661" t="s">
        <v>7052</v>
      </c>
      <c r="E542" s="661" t="s">
        <v>7053</v>
      </c>
      <c r="F542" s="664"/>
      <c r="G542" s="664"/>
      <c r="H542" s="661"/>
      <c r="I542" s="661"/>
      <c r="J542" s="664"/>
      <c r="K542" s="664"/>
      <c r="L542" s="661"/>
      <c r="M542" s="661"/>
      <c r="N542" s="664">
        <v>8</v>
      </c>
      <c r="O542" s="664">
        <v>648</v>
      </c>
      <c r="P542" s="677"/>
      <c r="Q542" s="665">
        <v>81</v>
      </c>
    </row>
    <row r="543" spans="1:17" ht="14.4" customHeight="1" x14ac:dyDescent="0.3">
      <c r="A543" s="660" t="s">
        <v>6896</v>
      </c>
      <c r="B543" s="661" t="s">
        <v>6932</v>
      </c>
      <c r="C543" s="661" t="s">
        <v>2641</v>
      </c>
      <c r="D543" s="661" t="s">
        <v>6935</v>
      </c>
      <c r="E543" s="661" t="s">
        <v>6936</v>
      </c>
      <c r="F543" s="664"/>
      <c r="G543" s="664"/>
      <c r="H543" s="661"/>
      <c r="I543" s="661"/>
      <c r="J543" s="664">
        <v>19</v>
      </c>
      <c r="K543" s="664">
        <v>1957</v>
      </c>
      <c r="L543" s="661"/>
      <c r="M543" s="661">
        <v>103</v>
      </c>
      <c r="N543" s="664">
        <v>36</v>
      </c>
      <c r="O543" s="664">
        <v>3733</v>
      </c>
      <c r="P543" s="677"/>
      <c r="Q543" s="665">
        <v>103.69444444444444</v>
      </c>
    </row>
    <row r="544" spans="1:17" ht="14.4" customHeight="1" x14ac:dyDescent="0.3">
      <c r="A544" s="660" t="s">
        <v>6896</v>
      </c>
      <c r="B544" s="661" t="s">
        <v>6932</v>
      </c>
      <c r="C544" s="661" t="s">
        <v>2641</v>
      </c>
      <c r="D544" s="661" t="s">
        <v>6937</v>
      </c>
      <c r="E544" s="661" t="s">
        <v>6938</v>
      </c>
      <c r="F544" s="664">
        <v>1</v>
      </c>
      <c r="G544" s="664">
        <v>34</v>
      </c>
      <c r="H544" s="661">
        <v>1</v>
      </c>
      <c r="I544" s="661">
        <v>34</v>
      </c>
      <c r="J544" s="664">
        <v>53</v>
      </c>
      <c r="K544" s="664">
        <v>1802</v>
      </c>
      <c r="L544" s="661">
        <v>53</v>
      </c>
      <c r="M544" s="661">
        <v>34</v>
      </c>
      <c r="N544" s="664">
        <v>99</v>
      </c>
      <c r="O544" s="664">
        <v>3440</v>
      </c>
      <c r="P544" s="677">
        <v>101.17647058823529</v>
      </c>
      <c r="Q544" s="665">
        <v>34.747474747474747</v>
      </c>
    </row>
    <row r="545" spans="1:17" ht="14.4" customHeight="1" x14ac:dyDescent="0.3">
      <c r="A545" s="660" t="s">
        <v>6896</v>
      </c>
      <c r="B545" s="661" t="s">
        <v>6932</v>
      </c>
      <c r="C545" s="661" t="s">
        <v>2641</v>
      </c>
      <c r="D545" s="661" t="s">
        <v>6941</v>
      </c>
      <c r="E545" s="661" t="s">
        <v>6942</v>
      </c>
      <c r="F545" s="664"/>
      <c r="G545" s="664"/>
      <c r="H545" s="661"/>
      <c r="I545" s="661"/>
      <c r="J545" s="664">
        <v>3</v>
      </c>
      <c r="K545" s="664">
        <v>15</v>
      </c>
      <c r="L545" s="661"/>
      <c r="M545" s="661">
        <v>5</v>
      </c>
      <c r="N545" s="664">
        <v>2</v>
      </c>
      <c r="O545" s="664">
        <v>10</v>
      </c>
      <c r="P545" s="677"/>
      <c r="Q545" s="665">
        <v>5</v>
      </c>
    </row>
    <row r="546" spans="1:17" ht="14.4" customHeight="1" x14ac:dyDescent="0.3">
      <c r="A546" s="660" t="s">
        <v>6896</v>
      </c>
      <c r="B546" s="661" t="s">
        <v>6932</v>
      </c>
      <c r="C546" s="661" t="s">
        <v>2641</v>
      </c>
      <c r="D546" s="661" t="s">
        <v>6943</v>
      </c>
      <c r="E546" s="661" t="s">
        <v>6944</v>
      </c>
      <c r="F546" s="664"/>
      <c r="G546" s="664"/>
      <c r="H546" s="661"/>
      <c r="I546" s="661"/>
      <c r="J546" s="664">
        <v>1</v>
      </c>
      <c r="K546" s="664">
        <v>124</v>
      </c>
      <c r="L546" s="661"/>
      <c r="M546" s="661">
        <v>124</v>
      </c>
      <c r="N546" s="664"/>
      <c r="O546" s="664"/>
      <c r="P546" s="677"/>
      <c r="Q546" s="665"/>
    </row>
    <row r="547" spans="1:17" ht="14.4" customHeight="1" x14ac:dyDescent="0.3">
      <c r="A547" s="660" t="s">
        <v>6896</v>
      </c>
      <c r="B547" s="661" t="s">
        <v>6932</v>
      </c>
      <c r="C547" s="661" t="s">
        <v>2641</v>
      </c>
      <c r="D547" s="661" t="s">
        <v>6945</v>
      </c>
      <c r="E547" s="661" t="s">
        <v>6946</v>
      </c>
      <c r="F547" s="664"/>
      <c r="G547" s="664"/>
      <c r="H547" s="661"/>
      <c r="I547" s="661"/>
      <c r="J547" s="664">
        <v>1</v>
      </c>
      <c r="K547" s="664">
        <v>149</v>
      </c>
      <c r="L547" s="661"/>
      <c r="M547" s="661">
        <v>149</v>
      </c>
      <c r="N547" s="664">
        <v>1</v>
      </c>
      <c r="O547" s="664">
        <v>300</v>
      </c>
      <c r="P547" s="677"/>
      <c r="Q547" s="665">
        <v>300</v>
      </c>
    </row>
    <row r="548" spans="1:17" ht="14.4" customHeight="1" x14ac:dyDescent="0.3">
      <c r="A548" s="660" t="s">
        <v>6896</v>
      </c>
      <c r="B548" s="661" t="s">
        <v>6932</v>
      </c>
      <c r="C548" s="661" t="s">
        <v>2641</v>
      </c>
      <c r="D548" s="661" t="s">
        <v>6957</v>
      </c>
      <c r="E548" s="661" t="s">
        <v>6958</v>
      </c>
      <c r="F548" s="664"/>
      <c r="G548" s="664"/>
      <c r="H548" s="661"/>
      <c r="I548" s="661"/>
      <c r="J548" s="664">
        <v>221</v>
      </c>
      <c r="K548" s="664">
        <v>51272</v>
      </c>
      <c r="L548" s="661"/>
      <c r="M548" s="661">
        <v>232</v>
      </c>
      <c r="N548" s="664">
        <v>410</v>
      </c>
      <c r="O548" s="664">
        <v>95740</v>
      </c>
      <c r="P548" s="677"/>
      <c r="Q548" s="665">
        <v>233.51219512195121</v>
      </c>
    </row>
    <row r="549" spans="1:17" ht="14.4" customHeight="1" x14ac:dyDescent="0.3">
      <c r="A549" s="660" t="s">
        <v>6896</v>
      </c>
      <c r="B549" s="661" t="s">
        <v>6932</v>
      </c>
      <c r="C549" s="661" t="s">
        <v>2641</v>
      </c>
      <c r="D549" s="661" t="s">
        <v>6959</v>
      </c>
      <c r="E549" s="661" t="s">
        <v>6960</v>
      </c>
      <c r="F549" s="664"/>
      <c r="G549" s="664"/>
      <c r="H549" s="661"/>
      <c r="I549" s="661"/>
      <c r="J549" s="664">
        <v>201</v>
      </c>
      <c r="K549" s="664">
        <v>23316</v>
      </c>
      <c r="L549" s="661"/>
      <c r="M549" s="661">
        <v>116</v>
      </c>
      <c r="N549" s="664">
        <v>579</v>
      </c>
      <c r="O549" s="664">
        <v>68082</v>
      </c>
      <c r="P549" s="677"/>
      <c r="Q549" s="665">
        <v>117.58549222797927</v>
      </c>
    </row>
    <row r="550" spans="1:17" ht="14.4" customHeight="1" x14ac:dyDescent="0.3">
      <c r="A550" s="660" t="s">
        <v>6896</v>
      </c>
      <c r="B550" s="661" t="s">
        <v>6932</v>
      </c>
      <c r="C550" s="661" t="s">
        <v>2641</v>
      </c>
      <c r="D550" s="661" t="s">
        <v>6963</v>
      </c>
      <c r="E550" s="661" t="s">
        <v>6964</v>
      </c>
      <c r="F550" s="664"/>
      <c r="G550" s="664"/>
      <c r="H550" s="661"/>
      <c r="I550" s="661"/>
      <c r="J550" s="664"/>
      <c r="K550" s="664"/>
      <c r="L550" s="661"/>
      <c r="M550" s="661"/>
      <c r="N550" s="664">
        <v>1</v>
      </c>
      <c r="O550" s="664">
        <v>183</v>
      </c>
      <c r="P550" s="677"/>
      <c r="Q550" s="665">
        <v>183</v>
      </c>
    </row>
    <row r="551" spans="1:17" ht="14.4" customHeight="1" x14ac:dyDescent="0.3">
      <c r="A551" s="660" t="s">
        <v>6896</v>
      </c>
      <c r="B551" s="661" t="s">
        <v>6932</v>
      </c>
      <c r="C551" s="661" t="s">
        <v>2641</v>
      </c>
      <c r="D551" s="661" t="s">
        <v>6967</v>
      </c>
      <c r="E551" s="661" t="s">
        <v>6968</v>
      </c>
      <c r="F551" s="664"/>
      <c r="G551" s="664"/>
      <c r="H551" s="661"/>
      <c r="I551" s="661"/>
      <c r="J551" s="664"/>
      <c r="K551" s="664"/>
      <c r="L551" s="661"/>
      <c r="M551" s="661"/>
      <c r="N551" s="664">
        <v>3</v>
      </c>
      <c r="O551" s="664">
        <v>2994</v>
      </c>
      <c r="P551" s="677"/>
      <c r="Q551" s="665">
        <v>998</v>
      </c>
    </row>
    <row r="552" spans="1:17" ht="14.4" customHeight="1" x14ac:dyDescent="0.3">
      <c r="A552" s="660" t="s">
        <v>6896</v>
      </c>
      <c r="B552" s="661" t="s">
        <v>6932</v>
      </c>
      <c r="C552" s="661" t="s">
        <v>2641</v>
      </c>
      <c r="D552" s="661" t="s">
        <v>6973</v>
      </c>
      <c r="E552" s="661" t="s">
        <v>6974</v>
      </c>
      <c r="F552" s="664"/>
      <c r="G552" s="664"/>
      <c r="H552" s="661"/>
      <c r="I552" s="661"/>
      <c r="J552" s="664">
        <v>152</v>
      </c>
      <c r="K552" s="664">
        <v>23560</v>
      </c>
      <c r="L552" s="661"/>
      <c r="M552" s="661">
        <v>155</v>
      </c>
      <c r="N552" s="664">
        <v>402</v>
      </c>
      <c r="O552" s="664">
        <v>62613</v>
      </c>
      <c r="P552" s="677"/>
      <c r="Q552" s="665">
        <v>155.75373134328359</v>
      </c>
    </row>
    <row r="553" spans="1:17" ht="14.4" customHeight="1" x14ac:dyDescent="0.3">
      <c r="A553" s="660" t="s">
        <v>6896</v>
      </c>
      <c r="B553" s="661" t="s">
        <v>6932</v>
      </c>
      <c r="C553" s="661" t="s">
        <v>2641</v>
      </c>
      <c r="D553" s="661" t="s">
        <v>6975</v>
      </c>
      <c r="E553" s="661" t="s">
        <v>6976</v>
      </c>
      <c r="F553" s="664"/>
      <c r="G553" s="664"/>
      <c r="H553" s="661"/>
      <c r="I553" s="661"/>
      <c r="J553" s="664">
        <v>5</v>
      </c>
      <c r="K553" s="664">
        <v>0</v>
      </c>
      <c r="L553" s="661"/>
      <c r="M553" s="661">
        <v>0</v>
      </c>
      <c r="N553" s="664">
        <v>5</v>
      </c>
      <c r="O553" s="664">
        <v>0</v>
      </c>
      <c r="P553" s="677"/>
      <c r="Q553" s="665">
        <v>0</v>
      </c>
    </row>
    <row r="554" spans="1:17" ht="14.4" customHeight="1" x14ac:dyDescent="0.3">
      <c r="A554" s="660" t="s">
        <v>6896</v>
      </c>
      <c r="B554" s="661" t="s">
        <v>6932</v>
      </c>
      <c r="C554" s="661" t="s">
        <v>2641</v>
      </c>
      <c r="D554" s="661" t="s">
        <v>6977</v>
      </c>
      <c r="E554" s="661" t="s">
        <v>6978</v>
      </c>
      <c r="F554" s="664"/>
      <c r="G554" s="664"/>
      <c r="H554" s="661"/>
      <c r="I554" s="661"/>
      <c r="J554" s="664">
        <v>424</v>
      </c>
      <c r="K554" s="664">
        <v>0</v>
      </c>
      <c r="L554" s="661"/>
      <c r="M554" s="661">
        <v>0</v>
      </c>
      <c r="N554" s="664">
        <v>973</v>
      </c>
      <c r="O554" s="664">
        <v>0</v>
      </c>
      <c r="P554" s="677"/>
      <c r="Q554" s="665">
        <v>0</v>
      </c>
    </row>
    <row r="555" spans="1:17" ht="14.4" customHeight="1" x14ac:dyDescent="0.3">
      <c r="A555" s="660" t="s">
        <v>6896</v>
      </c>
      <c r="B555" s="661" t="s">
        <v>6932</v>
      </c>
      <c r="C555" s="661" t="s">
        <v>2641</v>
      </c>
      <c r="D555" s="661" t="s">
        <v>6983</v>
      </c>
      <c r="E555" s="661" t="s">
        <v>6984</v>
      </c>
      <c r="F555" s="664"/>
      <c r="G555" s="664"/>
      <c r="H555" s="661"/>
      <c r="I555" s="661"/>
      <c r="J555" s="664">
        <v>2</v>
      </c>
      <c r="K555" s="664">
        <v>70</v>
      </c>
      <c r="L555" s="661"/>
      <c r="M555" s="661">
        <v>35</v>
      </c>
      <c r="N555" s="664">
        <v>2</v>
      </c>
      <c r="O555" s="664">
        <v>72</v>
      </c>
      <c r="P555" s="677"/>
      <c r="Q555" s="665">
        <v>36</v>
      </c>
    </row>
    <row r="556" spans="1:17" ht="14.4" customHeight="1" x14ac:dyDescent="0.3">
      <c r="A556" s="660" t="s">
        <v>6896</v>
      </c>
      <c r="B556" s="661" t="s">
        <v>6932</v>
      </c>
      <c r="C556" s="661" t="s">
        <v>2641</v>
      </c>
      <c r="D556" s="661" t="s">
        <v>6985</v>
      </c>
      <c r="E556" s="661" t="s">
        <v>6986</v>
      </c>
      <c r="F556" s="664"/>
      <c r="G556" s="664"/>
      <c r="H556" s="661"/>
      <c r="I556" s="661"/>
      <c r="J556" s="664">
        <v>161</v>
      </c>
      <c r="K556" s="664">
        <v>13041</v>
      </c>
      <c r="L556" s="661"/>
      <c r="M556" s="661">
        <v>81</v>
      </c>
      <c r="N556" s="664">
        <v>403</v>
      </c>
      <c r="O556" s="664">
        <v>32946</v>
      </c>
      <c r="P556" s="677"/>
      <c r="Q556" s="665">
        <v>81.75186104218362</v>
      </c>
    </row>
    <row r="557" spans="1:17" ht="14.4" customHeight="1" x14ac:dyDescent="0.3">
      <c r="A557" s="660" t="s">
        <v>6896</v>
      </c>
      <c r="B557" s="661" t="s">
        <v>6932</v>
      </c>
      <c r="C557" s="661" t="s">
        <v>2641</v>
      </c>
      <c r="D557" s="661" t="s">
        <v>6987</v>
      </c>
      <c r="E557" s="661" t="s">
        <v>6988</v>
      </c>
      <c r="F557" s="664"/>
      <c r="G557" s="664"/>
      <c r="H557" s="661"/>
      <c r="I557" s="661"/>
      <c r="J557" s="664">
        <v>1</v>
      </c>
      <c r="K557" s="664">
        <v>146</v>
      </c>
      <c r="L557" s="661"/>
      <c r="M557" s="661">
        <v>146</v>
      </c>
      <c r="N557" s="664"/>
      <c r="O557" s="664"/>
      <c r="P557" s="677"/>
      <c r="Q557" s="665"/>
    </row>
    <row r="558" spans="1:17" ht="14.4" customHeight="1" x14ac:dyDescent="0.3">
      <c r="A558" s="660" t="s">
        <v>6896</v>
      </c>
      <c r="B558" s="661" t="s">
        <v>6932</v>
      </c>
      <c r="C558" s="661" t="s">
        <v>2641</v>
      </c>
      <c r="D558" s="661" t="s">
        <v>6989</v>
      </c>
      <c r="E558" s="661" t="s">
        <v>6990</v>
      </c>
      <c r="F558" s="664"/>
      <c r="G558" s="664"/>
      <c r="H558" s="661"/>
      <c r="I558" s="661"/>
      <c r="J558" s="664"/>
      <c r="K558" s="664"/>
      <c r="L558" s="661"/>
      <c r="M558" s="661"/>
      <c r="N558" s="664">
        <v>3</v>
      </c>
      <c r="O558" s="664">
        <v>93</v>
      </c>
      <c r="P558" s="677"/>
      <c r="Q558" s="665">
        <v>31</v>
      </c>
    </row>
    <row r="559" spans="1:17" ht="14.4" customHeight="1" x14ac:dyDescent="0.3">
      <c r="A559" s="660" t="s">
        <v>6896</v>
      </c>
      <c r="B559" s="661" t="s">
        <v>6932</v>
      </c>
      <c r="C559" s="661" t="s">
        <v>2641</v>
      </c>
      <c r="D559" s="661" t="s">
        <v>6991</v>
      </c>
      <c r="E559" s="661" t="s">
        <v>6992</v>
      </c>
      <c r="F559" s="664"/>
      <c r="G559" s="664"/>
      <c r="H559" s="661"/>
      <c r="I559" s="661"/>
      <c r="J559" s="664">
        <v>4</v>
      </c>
      <c r="K559" s="664">
        <v>0</v>
      </c>
      <c r="L559" s="661"/>
      <c r="M559" s="661">
        <v>0</v>
      </c>
      <c r="N559" s="664">
        <v>8</v>
      </c>
      <c r="O559" s="664">
        <v>0</v>
      </c>
      <c r="P559" s="677"/>
      <c r="Q559" s="665">
        <v>0</v>
      </c>
    </row>
    <row r="560" spans="1:17" ht="14.4" customHeight="1" x14ac:dyDescent="0.3">
      <c r="A560" s="660" t="s">
        <v>6896</v>
      </c>
      <c r="B560" s="661" t="s">
        <v>6932</v>
      </c>
      <c r="C560" s="661" t="s">
        <v>2641</v>
      </c>
      <c r="D560" s="661" t="s">
        <v>7006</v>
      </c>
      <c r="E560" s="661" t="s">
        <v>7007</v>
      </c>
      <c r="F560" s="664"/>
      <c r="G560" s="664"/>
      <c r="H560" s="661"/>
      <c r="I560" s="661"/>
      <c r="J560" s="664">
        <v>3</v>
      </c>
      <c r="K560" s="664">
        <v>2082</v>
      </c>
      <c r="L560" s="661"/>
      <c r="M560" s="661">
        <v>694</v>
      </c>
      <c r="N560" s="664"/>
      <c r="O560" s="664"/>
      <c r="P560" s="677"/>
      <c r="Q560" s="665"/>
    </row>
    <row r="561" spans="1:17" ht="14.4" customHeight="1" x14ac:dyDescent="0.3">
      <c r="A561" s="660" t="s">
        <v>6896</v>
      </c>
      <c r="B561" s="661" t="s">
        <v>6932</v>
      </c>
      <c r="C561" s="661" t="s">
        <v>2641</v>
      </c>
      <c r="D561" s="661" t="s">
        <v>7008</v>
      </c>
      <c r="E561" s="661" t="s">
        <v>7009</v>
      </c>
      <c r="F561" s="664"/>
      <c r="G561" s="664"/>
      <c r="H561" s="661"/>
      <c r="I561" s="661"/>
      <c r="J561" s="664"/>
      <c r="K561" s="664"/>
      <c r="L561" s="661"/>
      <c r="M561" s="661"/>
      <c r="N561" s="664">
        <v>4</v>
      </c>
      <c r="O561" s="664">
        <v>228</v>
      </c>
      <c r="P561" s="677"/>
      <c r="Q561" s="665">
        <v>57</v>
      </c>
    </row>
    <row r="562" spans="1:17" ht="14.4" customHeight="1" x14ac:dyDescent="0.3">
      <c r="A562" s="660" t="s">
        <v>6896</v>
      </c>
      <c r="B562" s="661" t="s">
        <v>6932</v>
      </c>
      <c r="C562" s="661" t="s">
        <v>2641</v>
      </c>
      <c r="D562" s="661" t="s">
        <v>7014</v>
      </c>
      <c r="E562" s="661" t="s">
        <v>7015</v>
      </c>
      <c r="F562" s="664"/>
      <c r="G562" s="664"/>
      <c r="H562" s="661"/>
      <c r="I562" s="661"/>
      <c r="J562" s="664"/>
      <c r="K562" s="664"/>
      <c r="L562" s="661"/>
      <c r="M562" s="661"/>
      <c r="N562" s="664">
        <v>1</v>
      </c>
      <c r="O562" s="664">
        <v>310</v>
      </c>
      <c r="P562" s="677"/>
      <c r="Q562" s="665">
        <v>310</v>
      </c>
    </row>
    <row r="563" spans="1:17" ht="14.4" customHeight="1" x14ac:dyDescent="0.3">
      <c r="A563" s="660" t="s">
        <v>6896</v>
      </c>
      <c r="B563" s="661" t="s">
        <v>6932</v>
      </c>
      <c r="C563" s="661" t="s">
        <v>2641</v>
      </c>
      <c r="D563" s="661" t="s">
        <v>7026</v>
      </c>
      <c r="E563" s="661" t="s">
        <v>7027</v>
      </c>
      <c r="F563" s="664"/>
      <c r="G563" s="664"/>
      <c r="H563" s="661"/>
      <c r="I563" s="661"/>
      <c r="J563" s="664">
        <v>19</v>
      </c>
      <c r="K563" s="664">
        <v>1520</v>
      </c>
      <c r="L563" s="661"/>
      <c r="M563" s="661">
        <v>80</v>
      </c>
      <c r="N563" s="664">
        <v>13</v>
      </c>
      <c r="O563" s="664">
        <v>1050</v>
      </c>
      <c r="P563" s="677"/>
      <c r="Q563" s="665">
        <v>80.769230769230774</v>
      </c>
    </row>
    <row r="564" spans="1:17" ht="14.4" customHeight="1" x14ac:dyDescent="0.3">
      <c r="A564" s="660" t="s">
        <v>6896</v>
      </c>
      <c r="B564" s="661" t="s">
        <v>6932</v>
      </c>
      <c r="C564" s="661" t="s">
        <v>2642</v>
      </c>
      <c r="D564" s="661" t="s">
        <v>6933</v>
      </c>
      <c r="E564" s="661" t="s">
        <v>6934</v>
      </c>
      <c r="F564" s="664">
        <v>2</v>
      </c>
      <c r="G564" s="664">
        <v>430</v>
      </c>
      <c r="H564" s="661">
        <v>1</v>
      </c>
      <c r="I564" s="661">
        <v>215</v>
      </c>
      <c r="J564" s="664">
        <v>3</v>
      </c>
      <c r="K564" s="664">
        <v>582</v>
      </c>
      <c r="L564" s="661">
        <v>1.3534883720930233</v>
      </c>
      <c r="M564" s="661">
        <v>194</v>
      </c>
      <c r="N564" s="664">
        <v>6</v>
      </c>
      <c r="O564" s="664">
        <v>1176</v>
      </c>
      <c r="P564" s="677">
        <v>2.7348837209302324</v>
      </c>
      <c r="Q564" s="665">
        <v>196</v>
      </c>
    </row>
    <row r="565" spans="1:17" ht="14.4" customHeight="1" x14ac:dyDescent="0.3">
      <c r="A565" s="660" t="s">
        <v>6896</v>
      </c>
      <c r="B565" s="661" t="s">
        <v>6932</v>
      </c>
      <c r="C565" s="661" t="s">
        <v>2642</v>
      </c>
      <c r="D565" s="661" t="s">
        <v>6935</v>
      </c>
      <c r="E565" s="661" t="s">
        <v>6936</v>
      </c>
      <c r="F565" s="664"/>
      <c r="G565" s="664"/>
      <c r="H565" s="661"/>
      <c r="I565" s="661"/>
      <c r="J565" s="664">
        <v>3</v>
      </c>
      <c r="K565" s="664">
        <v>309</v>
      </c>
      <c r="L565" s="661"/>
      <c r="M565" s="661">
        <v>103</v>
      </c>
      <c r="N565" s="664"/>
      <c r="O565" s="664"/>
      <c r="P565" s="677"/>
      <c r="Q565" s="665"/>
    </row>
    <row r="566" spans="1:17" ht="14.4" customHeight="1" x14ac:dyDescent="0.3">
      <c r="A566" s="660" t="s">
        <v>6896</v>
      </c>
      <c r="B566" s="661" t="s">
        <v>6932</v>
      </c>
      <c r="C566" s="661" t="s">
        <v>2642</v>
      </c>
      <c r="D566" s="661" t="s">
        <v>6937</v>
      </c>
      <c r="E566" s="661" t="s">
        <v>6938</v>
      </c>
      <c r="F566" s="664">
        <v>100</v>
      </c>
      <c r="G566" s="664">
        <v>3400</v>
      </c>
      <c r="H566" s="661">
        <v>1</v>
      </c>
      <c r="I566" s="661">
        <v>34</v>
      </c>
      <c r="J566" s="664">
        <v>74</v>
      </c>
      <c r="K566" s="664">
        <v>2516</v>
      </c>
      <c r="L566" s="661">
        <v>0.74</v>
      </c>
      <c r="M566" s="661">
        <v>34</v>
      </c>
      <c r="N566" s="664">
        <v>47</v>
      </c>
      <c r="O566" s="664">
        <v>1629</v>
      </c>
      <c r="P566" s="677">
        <v>0.47911764705882354</v>
      </c>
      <c r="Q566" s="665">
        <v>34.659574468085104</v>
      </c>
    </row>
    <row r="567" spans="1:17" ht="14.4" customHeight="1" x14ac:dyDescent="0.3">
      <c r="A567" s="660" t="s">
        <v>6896</v>
      </c>
      <c r="B567" s="661" t="s">
        <v>6932</v>
      </c>
      <c r="C567" s="661" t="s">
        <v>2642</v>
      </c>
      <c r="D567" s="661" t="s">
        <v>6957</v>
      </c>
      <c r="E567" s="661" t="s">
        <v>6958</v>
      </c>
      <c r="F567" s="664">
        <v>436</v>
      </c>
      <c r="G567" s="664">
        <v>95920</v>
      </c>
      <c r="H567" s="661">
        <v>1</v>
      </c>
      <c r="I567" s="661">
        <v>220</v>
      </c>
      <c r="J567" s="664">
        <v>441</v>
      </c>
      <c r="K567" s="664">
        <v>102312</v>
      </c>
      <c r="L567" s="661">
        <v>1.0666388657214345</v>
      </c>
      <c r="M567" s="661">
        <v>232</v>
      </c>
      <c r="N567" s="664">
        <v>486</v>
      </c>
      <c r="O567" s="664">
        <v>113336</v>
      </c>
      <c r="P567" s="677">
        <v>1.1815679733110926</v>
      </c>
      <c r="Q567" s="665">
        <v>233.20164609053498</v>
      </c>
    </row>
    <row r="568" spans="1:17" ht="14.4" customHeight="1" x14ac:dyDescent="0.3">
      <c r="A568" s="660" t="s">
        <v>6896</v>
      </c>
      <c r="B568" s="661" t="s">
        <v>6932</v>
      </c>
      <c r="C568" s="661" t="s">
        <v>2642</v>
      </c>
      <c r="D568" s="661" t="s">
        <v>6959</v>
      </c>
      <c r="E568" s="661" t="s">
        <v>6960</v>
      </c>
      <c r="F568" s="664">
        <v>577</v>
      </c>
      <c r="G568" s="664">
        <v>67509</v>
      </c>
      <c r="H568" s="661">
        <v>1</v>
      </c>
      <c r="I568" s="661">
        <v>117</v>
      </c>
      <c r="J568" s="664">
        <v>524</v>
      </c>
      <c r="K568" s="664">
        <v>60784</v>
      </c>
      <c r="L568" s="661">
        <v>0.90038365255003039</v>
      </c>
      <c r="M568" s="661">
        <v>116</v>
      </c>
      <c r="N568" s="664">
        <v>392</v>
      </c>
      <c r="O568" s="664">
        <v>46066</v>
      </c>
      <c r="P568" s="677">
        <v>0.68236827682234957</v>
      </c>
      <c r="Q568" s="665">
        <v>117.51530612244898</v>
      </c>
    </row>
    <row r="569" spans="1:17" ht="14.4" customHeight="1" x14ac:dyDescent="0.3">
      <c r="A569" s="660" t="s">
        <v>6896</v>
      </c>
      <c r="B569" s="661" t="s">
        <v>6932</v>
      </c>
      <c r="C569" s="661" t="s">
        <v>2642</v>
      </c>
      <c r="D569" s="661" t="s">
        <v>6973</v>
      </c>
      <c r="E569" s="661" t="s">
        <v>6974</v>
      </c>
      <c r="F569" s="664">
        <v>293</v>
      </c>
      <c r="G569" s="664">
        <v>45122</v>
      </c>
      <c r="H569" s="661">
        <v>1</v>
      </c>
      <c r="I569" s="661">
        <v>154</v>
      </c>
      <c r="J569" s="664">
        <v>243</v>
      </c>
      <c r="K569" s="664">
        <v>37665</v>
      </c>
      <c r="L569" s="661">
        <v>0.83473693541952931</v>
      </c>
      <c r="M569" s="661">
        <v>155</v>
      </c>
      <c r="N569" s="664">
        <v>265</v>
      </c>
      <c r="O569" s="664">
        <v>41239</v>
      </c>
      <c r="P569" s="677">
        <v>0.91394441735738663</v>
      </c>
      <c r="Q569" s="665">
        <v>155.6188679245283</v>
      </c>
    </row>
    <row r="570" spans="1:17" ht="14.4" customHeight="1" x14ac:dyDescent="0.3">
      <c r="A570" s="660" t="s">
        <v>6896</v>
      </c>
      <c r="B570" s="661" t="s">
        <v>6932</v>
      </c>
      <c r="C570" s="661" t="s">
        <v>2642</v>
      </c>
      <c r="D570" s="661" t="s">
        <v>6975</v>
      </c>
      <c r="E570" s="661" t="s">
        <v>6976</v>
      </c>
      <c r="F570" s="664">
        <v>4</v>
      </c>
      <c r="G570" s="664">
        <v>0</v>
      </c>
      <c r="H570" s="661"/>
      <c r="I570" s="661">
        <v>0</v>
      </c>
      <c r="J570" s="664"/>
      <c r="K570" s="664"/>
      <c r="L570" s="661"/>
      <c r="M570" s="661"/>
      <c r="N570" s="664"/>
      <c r="O570" s="664"/>
      <c r="P570" s="677"/>
      <c r="Q570" s="665"/>
    </row>
    <row r="571" spans="1:17" ht="14.4" customHeight="1" x14ac:dyDescent="0.3">
      <c r="A571" s="660" t="s">
        <v>6896</v>
      </c>
      <c r="B571" s="661" t="s">
        <v>6932</v>
      </c>
      <c r="C571" s="661" t="s">
        <v>2642</v>
      </c>
      <c r="D571" s="661" t="s">
        <v>6977</v>
      </c>
      <c r="E571" s="661" t="s">
        <v>6978</v>
      </c>
      <c r="F571" s="664">
        <v>967</v>
      </c>
      <c r="G571" s="664">
        <v>0</v>
      </c>
      <c r="H571" s="661"/>
      <c r="I571" s="661">
        <v>0</v>
      </c>
      <c r="J571" s="664">
        <v>905</v>
      </c>
      <c r="K571" s="664">
        <v>0</v>
      </c>
      <c r="L571" s="661"/>
      <c r="M571" s="661">
        <v>0</v>
      </c>
      <c r="N571" s="664">
        <v>846</v>
      </c>
      <c r="O571" s="664">
        <v>0</v>
      </c>
      <c r="P571" s="677"/>
      <c r="Q571" s="665">
        <v>0</v>
      </c>
    </row>
    <row r="572" spans="1:17" ht="14.4" customHeight="1" x14ac:dyDescent="0.3">
      <c r="A572" s="660" t="s">
        <v>6896</v>
      </c>
      <c r="B572" s="661" t="s">
        <v>6932</v>
      </c>
      <c r="C572" s="661" t="s">
        <v>2642</v>
      </c>
      <c r="D572" s="661" t="s">
        <v>6981</v>
      </c>
      <c r="E572" s="661" t="s">
        <v>6982</v>
      </c>
      <c r="F572" s="664"/>
      <c r="G572" s="664"/>
      <c r="H572" s="661"/>
      <c r="I572" s="661"/>
      <c r="J572" s="664"/>
      <c r="K572" s="664"/>
      <c r="L572" s="661"/>
      <c r="M572" s="661"/>
      <c r="N572" s="664">
        <v>5</v>
      </c>
      <c r="O572" s="664">
        <v>540</v>
      </c>
      <c r="P572" s="677"/>
      <c r="Q572" s="665">
        <v>108</v>
      </c>
    </row>
    <row r="573" spans="1:17" ht="14.4" customHeight="1" x14ac:dyDescent="0.3">
      <c r="A573" s="660" t="s">
        <v>6896</v>
      </c>
      <c r="B573" s="661" t="s">
        <v>6932</v>
      </c>
      <c r="C573" s="661" t="s">
        <v>2642</v>
      </c>
      <c r="D573" s="661" t="s">
        <v>6985</v>
      </c>
      <c r="E573" s="661" t="s">
        <v>6986</v>
      </c>
      <c r="F573" s="664">
        <v>314</v>
      </c>
      <c r="G573" s="664">
        <v>23550</v>
      </c>
      <c r="H573" s="661">
        <v>1</v>
      </c>
      <c r="I573" s="661">
        <v>75</v>
      </c>
      <c r="J573" s="664">
        <v>275</v>
      </c>
      <c r="K573" s="664">
        <v>22275</v>
      </c>
      <c r="L573" s="661">
        <v>0.94585987261146498</v>
      </c>
      <c r="M573" s="661">
        <v>81</v>
      </c>
      <c r="N573" s="664">
        <v>285</v>
      </c>
      <c r="O573" s="664">
        <v>23263</v>
      </c>
      <c r="P573" s="677">
        <v>0.98781316348195325</v>
      </c>
      <c r="Q573" s="665">
        <v>81.624561403508778</v>
      </c>
    </row>
    <row r="574" spans="1:17" ht="14.4" customHeight="1" x14ac:dyDescent="0.3">
      <c r="A574" s="660" t="s">
        <v>6896</v>
      </c>
      <c r="B574" s="661" t="s">
        <v>6932</v>
      </c>
      <c r="C574" s="661" t="s">
        <v>2642</v>
      </c>
      <c r="D574" s="661" t="s">
        <v>6987</v>
      </c>
      <c r="E574" s="661" t="s">
        <v>6988</v>
      </c>
      <c r="F574" s="664"/>
      <c r="G574" s="664"/>
      <c r="H574" s="661"/>
      <c r="I574" s="661"/>
      <c r="J574" s="664">
        <v>1</v>
      </c>
      <c r="K574" s="664">
        <v>146</v>
      </c>
      <c r="L574" s="661"/>
      <c r="M574" s="661">
        <v>146</v>
      </c>
      <c r="N574" s="664"/>
      <c r="O574" s="664"/>
      <c r="P574" s="677"/>
      <c r="Q574" s="665"/>
    </row>
    <row r="575" spans="1:17" ht="14.4" customHeight="1" x14ac:dyDescent="0.3">
      <c r="A575" s="660" t="s">
        <v>6896</v>
      </c>
      <c r="B575" s="661" t="s">
        <v>6932</v>
      </c>
      <c r="C575" s="661" t="s">
        <v>2642</v>
      </c>
      <c r="D575" s="661" t="s">
        <v>6991</v>
      </c>
      <c r="E575" s="661" t="s">
        <v>6992</v>
      </c>
      <c r="F575" s="664">
        <v>5</v>
      </c>
      <c r="G575" s="664">
        <v>0</v>
      </c>
      <c r="H575" s="661"/>
      <c r="I575" s="661">
        <v>0</v>
      </c>
      <c r="J575" s="664">
        <v>8</v>
      </c>
      <c r="K575" s="664">
        <v>0</v>
      </c>
      <c r="L575" s="661"/>
      <c r="M575" s="661">
        <v>0</v>
      </c>
      <c r="N575" s="664">
        <v>8</v>
      </c>
      <c r="O575" s="664">
        <v>0</v>
      </c>
      <c r="P575" s="677"/>
      <c r="Q575" s="665">
        <v>0</v>
      </c>
    </row>
    <row r="576" spans="1:17" ht="14.4" customHeight="1" x14ac:dyDescent="0.3">
      <c r="A576" s="660" t="s">
        <v>6896</v>
      </c>
      <c r="B576" s="661" t="s">
        <v>6932</v>
      </c>
      <c r="C576" s="661" t="s">
        <v>2642</v>
      </c>
      <c r="D576" s="661" t="s">
        <v>7048</v>
      </c>
      <c r="E576" s="661" t="s">
        <v>7049</v>
      </c>
      <c r="F576" s="664">
        <v>4</v>
      </c>
      <c r="G576" s="664">
        <v>800</v>
      </c>
      <c r="H576" s="661">
        <v>1</v>
      </c>
      <c r="I576" s="661">
        <v>200</v>
      </c>
      <c r="J576" s="664">
        <v>9</v>
      </c>
      <c r="K576" s="664">
        <v>1800</v>
      </c>
      <c r="L576" s="661">
        <v>2.25</v>
      </c>
      <c r="M576" s="661">
        <v>200</v>
      </c>
      <c r="N576" s="664">
        <v>8</v>
      </c>
      <c r="O576" s="664">
        <v>1600</v>
      </c>
      <c r="P576" s="677">
        <v>2</v>
      </c>
      <c r="Q576" s="665">
        <v>200</v>
      </c>
    </row>
    <row r="577" spans="1:17" ht="14.4" customHeight="1" x14ac:dyDescent="0.3">
      <c r="A577" s="660" t="s">
        <v>6896</v>
      </c>
      <c r="B577" s="661" t="s">
        <v>6932</v>
      </c>
      <c r="C577" s="661" t="s">
        <v>2642</v>
      </c>
      <c r="D577" s="661" t="s">
        <v>7014</v>
      </c>
      <c r="E577" s="661" t="s">
        <v>7015</v>
      </c>
      <c r="F577" s="664">
        <v>2</v>
      </c>
      <c r="G577" s="664">
        <v>320</v>
      </c>
      <c r="H577" s="661">
        <v>1</v>
      </c>
      <c r="I577" s="661">
        <v>160</v>
      </c>
      <c r="J577" s="664"/>
      <c r="K577" s="664"/>
      <c r="L577" s="661"/>
      <c r="M577" s="661"/>
      <c r="N577" s="664"/>
      <c r="O577" s="664"/>
      <c r="P577" s="677"/>
      <c r="Q577" s="665"/>
    </row>
    <row r="578" spans="1:17" ht="14.4" customHeight="1" x14ac:dyDescent="0.3">
      <c r="A578" s="660" t="s">
        <v>6896</v>
      </c>
      <c r="B578" s="661" t="s">
        <v>6932</v>
      </c>
      <c r="C578" s="661" t="s">
        <v>2642</v>
      </c>
      <c r="D578" s="661" t="s">
        <v>7026</v>
      </c>
      <c r="E578" s="661" t="s">
        <v>7027</v>
      </c>
      <c r="F578" s="664">
        <v>21</v>
      </c>
      <c r="G578" s="664">
        <v>1680</v>
      </c>
      <c r="H578" s="661">
        <v>1</v>
      </c>
      <c r="I578" s="661">
        <v>80</v>
      </c>
      <c r="J578" s="664">
        <v>32</v>
      </c>
      <c r="K578" s="664">
        <v>2560</v>
      </c>
      <c r="L578" s="661">
        <v>1.5238095238095237</v>
      </c>
      <c r="M578" s="661">
        <v>80</v>
      </c>
      <c r="N578" s="664">
        <v>25</v>
      </c>
      <c r="O578" s="664">
        <v>2034</v>
      </c>
      <c r="P578" s="677">
        <v>1.2107142857142856</v>
      </c>
      <c r="Q578" s="665">
        <v>81.36</v>
      </c>
    </row>
    <row r="579" spans="1:17" ht="14.4" customHeight="1" x14ac:dyDescent="0.3">
      <c r="A579" s="660" t="s">
        <v>6896</v>
      </c>
      <c r="B579" s="661" t="s">
        <v>6932</v>
      </c>
      <c r="C579" s="661" t="s">
        <v>2643</v>
      </c>
      <c r="D579" s="661" t="s">
        <v>6933</v>
      </c>
      <c r="E579" s="661" t="s">
        <v>6934</v>
      </c>
      <c r="F579" s="664"/>
      <c r="G579" s="664"/>
      <c r="H579" s="661"/>
      <c r="I579" s="661"/>
      <c r="J579" s="664">
        <v>3</v>
      </c>
      <c r="K579" s="664">
        <v>582</v>
      </c>
      <c r="L579" s="661"/>
      <c r="M579" s="661">
        <v>194</v>
      </c>
      <c r="N579" s="664"/>
      <c r="O579" s="664"/>
      <c r="P579" s="677"/>
      <c r="Q579" s="665"/>
    </row>
    <row r="580" spans="1:17" ht="14.4" customHeight="1" x14ac:dyDescent="0.3">
      <c r="A580" s="660" t="s">
        <v>6896</v>
      </c>
      <c r="B580" s="661" t="s">
        <v>6932</v>
      </c>
      <c r="C580" s="661" t="s">
        <v>2643</v>
      </c>
      <c r="D580" s="661" t="s">
        <v>7067</v>
      </c>
      <c r="E580" s="661" t="s">
        <v>7068</v>
      </c>
      <c r="F580" s="664"/>
      <c r="G580" s="664"/>
      <c r="H580" s="661"/>
      <c r="I580" s="661"/>
      <c r="J580" s="664"/>
      <c r="K580" s="664"/>
      <c r="L580" s="661"/>
      <c r="M580" s="661"/>
      <c r="N580" s="664">
        <v>2</v>
      </c>
      <c r="O580" s="664">
        <v>146</v>
      </c>
      <c r="P580" s="677"/>
      <c r="Q580" s="665">
        <v>73</v>
      </c>
    </row>
    <row r="581" spans="1:17" ht="14.4" customHeight="1" x14ac:dyDescent="0.3">
      <c r="A581" s="660" t="s">
        <v>6896</v>
      </c>
      <c r="B581" s="661" t="s">
        <v>6932</v>
      </c>
      <c r="C581" s="661" t="s">
        <v>2643</v>
      </c>
      <c r="D581" s="661" t="s">
        <v>6935</v>
      </c>
      <c r="E581" s="661" t="s">
        <v>6936</v>
      </c>
      <c r="F581" s="664">
        <v>8</v>
      </c>
      <c r="G581" s="664">
        <v>1048</v>
      </c>
      <c r="H581" s="661">
        <v>1</v>
      </c>
      <c r="I581" s="661">
        <v>131</v>
      </c>
      <c r="J581" s="664">
        <v>12</v>
      </c>
      <c r="K581" s="664">
        <v>1236</v>
      </c>
      <c r="L581" s="661">
        <v>1.1793893129770991</v>
      </c>
      <c r="M581" s="661">
        <v>103</v>
      </c>
      <c r="N581" s="664">
        <v>10</v>
      </c>
      <c r="O581" s="664">
        <v>1035</v>
      </c>
      <c r="P581" s="677">
        <v>0.98759541984732824</v>
      </c>
      <c r="Q581" s="665">
        <v>103.5</v>
      </c>
    </row>
    <row r="582" spans="1:17" ht="14.4" customHeight="1" x14ac:dyDescent="0.3">
      <c r="A582" s="660" t="s">
        <v>6896</v>
      </c>
      <c r="B582" s="661" t="s">
        <v>6932</v>
      </c>
      <c r="C582" s="661" t="s">
        <v>2643</v>
      </c>
      <c r="D582" s="661" t="s">
        <v>6937</v>
      </c>
      <c r="E582" s="661" t="s">
        <v>6938</v>
      </c>
      <c r="F582" s="664">
        <v>138</v>
      </c>
      <c r="G582" s="664">
        <v>4692</v>
      </c>
      <c r="H582" s="661">
        <v>1</v>
      </c>
      <c r="I582" s="661">
        <v>34</v>
      </c>
      <c r="J582" s="664">
        <v>114</v>
      </c>
      <c r="K582" s="664">
        <v>3876</v>
      </c>
      <c r="L582" s="661">
        <v>0.82608695652173914</v>
      </c>
      <c r="M582" s="661">
        <v>34</v>
      </c>
      <c r="N582" s="664">
        <v>85</v>
      </c>
      <c r="O582" s="664">
        <v>2947</v>
      </c>
      <c r="P582" s="677">
        <v>0.62809036658141515</v>
      </c>
      <c r="Q582" s="665">
        <v>34.670588235294119</v>
      </c>
    </row>
    <row r="583" spans="1:17" ht="14.4" customHeight="1" x14ac:dyDescent="0.3">
      <c r="A583" s="660" t="s">
        <v>6896</v>
      </c>
      <c r="B583" s="661" t="s">
        <v>6932</v>
      </c>
      <c r="C583" s="661" t="s">
        <v>2643</v>
      </c>
      <c r="D583" s="661" t="s">
        <v>6941</v>
      </c>
      <c r="E583" s="661" t="s">
        <v>6942</v>
      </c>
      <c r="F583" s="664">
        <v>11</v>
      </c>
      <c r="G583" s="664">
        <v>55</v>
      </c>
      <c r="H583" s="661">
        <v>1</v>
      </c>
      <c r="I583" s="661">
        <v>5</v>
      </c>
      <c r="J583" s="664">
        <v>12</v>
      </c>
      <c r="K583" s="664">
        <v>60</v>
      </c>
      <c r="L583" s="661">
        <v>1.0909090909090908</v>
      </c>
      <c r="M583" s="661">
        <v>5</v>
      </c>
      <c r="N583" s="664">
        <v>6</v>
      </c>
      <c r="O583" s="664">
        <v>30</v>
      </c>
      <c r="P583" s="677">
        <v>0.54545454545454541</v>
      </c>
      <c r="Q583" s="665">
        <v>5</v>
      </c>
    </row>
    <row r="584" spans="1:17" ht="14.4" customHeight="1" x14ac:dyDescent="0.3">
      <c r="A584" s="660" t="s">
        <v>6896</v>
      </c>
      <c r="B584" s="661" t="s">
        <v>6932</v>
      </c>
      <c r="C584" s="661" t="s">
        <v>2643</v>
      </c>
      <c r="D584" s="661" t="s">
        <v>6943</v>
      </c>
      <c r="E584" s="661" t="s">
        <v>6944</v>
      </c>
      <c r="F584" s="664"/>
      <c r="G584" s="664"/>
      <c r="H584" s="661"/>
      <c r="I584" s="661"/>
      <c r="J584" s="664">
        <v>1</v>
      </c>
      <c r="K584" s="664">
        <v>124</v>
      </c>
      <c r="L584" s="661"/>
      <c r="M584" s="661">
        <v>124</v>
      </c>
      <c r="N584" s="664"/>
      <c r="O584" s="664"/>
      <c r="P584" s="677"/>
      <c r="Q584" s="665"/>
    </row>
    <row r="585" spans="1:17" ht="14.4" customHeight="1" x14ac:dyDescent="0.3">
      <c r="A585" s="660" t="s">
        <v>6896</v>
      </c>
      <c r="B585" s="661" t="s">
        <v>6932</v>
      </c>
      <c r="C585" s="661" t="s">
        <v>2643</v>
      </c>
      <c r="D585" s="661" t="s">
        <v>6957</v>
      </c>
      <c r="E585" s="661" t="s">
        <v>6958</v>
      </c>
      <c r="F585" s="664">
        <v>586</v>
      </c>
      <c r="G585" s="664">
        <v>128920</v>
      </c>
      <c r="H585" s="661">
        <v>1</v>
      </c>
      <c r="I585" s="661">
        <v>220</v>
      </c>
      <c r="J585" s="664">
        <v>513</v>
      </c>
      <c r="K585" s="664">
        <v>119016</v>
      </c>
      <c r="L585" s="661">
        <v>0.92317716413279549</v>
      </c>
      <c r="M585" s="661">
        <v>232</v>
      </c>
      <c r="N585" s="664">
        <v>452</v>
      </c>
      <c r="O585" s="664">
        <v>105520</v>
      </c>
      <c r="P585" s="677">
        <v>0.81849208811666152</v>
      </c>
      <c r="Q585" s="665">
        <v>233.45132743362831</v>
      </c>
    </row>
    <row r="586" spans="1:17" ht="14.4" customHeight="1" x14ac:dyDescent="0.3">
      <c r="A586" s="660" t="s">
        <v>6896</v>
      </c>
      <c r="B586" s="661" t="s">
        <v>6932</v>
      </c>
      <c r="C586" s="661" t="s">
        <v>2643</v>
      </c>
      <c r="D586" s="661" t="s">
        <v>6959</v>
      </c>
      <c r="E586" s="661" t="s">
        <v>6960</v>
      </c>
      <c r="F586" s="664">
        <v>121</v>
      </c>
      <c r="G586" s="664">
        <v>14157</v>
      </c>
      <c r="H586" s="661">
        <v>1</v>
      </c>
      <c r="I586" s="661">
        <v>117</v>
      </c>
      <c r="J586" s="664">
        <v>182</v>
      </c>
      <c r="K586" s="664">
        <v>21112</v>
      </c>
      <c r="L586" s="661">
        <v>1.4912764003673094</v>
      </c>
      <c r="M586" s="661">
        <v>116</v>
      </c>
      <c r="N586" s="664">
        <v>143</v>
      </c>
      <c r="O586" s="664">
        <v>16806</v>
      </c>
      <c r="P586" s="677">
        <v>1.1871159143886416</v>
      </c>
      <c r="Q586" s="665">
        <v>117.52447552447552</v>
      </c>
    </row>
    <row r="587" spans="1:17" ht="14.4" customHeight="1" x14ac:dyDescent="0.3">
      <c r="A587" s="660" t="s">
        <v>6896</v>
      </c>
      <c r="B587" s="661" t="s">
        <v>6932</v>
      </c>
      <c r="C587" s="661" t="s">
        <v>2643</v>
      </c>
      <c r="D587" s="661" t="s">
        <v>6973</v>
      </c>
      <c r="E587" s="661" t="s">
        <v>6974</v>
      </c>
      <c r="F587" s="664">
        <v>179</v>
      </c>
      <c r="G587" s="664">
        <v>27566</v>
      </c>
      <c r="H587" s="661">
        <v>1</v>
      </c>
      <c r="I587" s="661">
        <v>154</v>
      </c>
      <c r="J587" s="664">
        <v>200</v>
      </c>
      <c r="K587" s="664">
        <v>31000</v>
      </c>
      <c r="L587" s="661">
        <v>1.1245737502720743</v>
      </c>
      <c r="M587" s="661">
        <v>155</v>
      </c>
      <c r="N587" s="664">
        <v>172</v>
      </c>
      <c r="O587" s="664">
        <v>26794</v>
      </c>
      <c r="P587" s="677">
        <v>0.97199448596096638</v>
      </c>
      <c r="Q587" s="665">
        <v>155.77906976744185</v>
      </c>
    </row>
    <row r="588" spans="1:17" ht="14.4" customHeight="1" x14ac:dyDescent="0.3">
      <c r="A588" s="660" t="s">
        <v>6896</v>
      </c>
      <c r="B588" s="661" t="s">
        <v>6932</v>
      </c>
      <c r="C588" s="661" t="s">
        <v>2643</v>
      </c>
      <c r="D588" s="661" t="s">
        <v>6975</v>
      </c>
      <c r="E588" s="661" t="s">
        <v>6976</v>
      </c>
      <c r="F588" s="664">
        <v>2</v>
      </c>
      <c r="G588" s="664">
        <v>0</v>
      </c>
      <c r="H588" s="661"/>
      <c r="I588" s="661">
        <v>0</v>
      </c>
      <c r="J588" s="664"/>
      <c r="K588" s="664"/>
      <c r="L588" s="661"/>
      <c r="M588" s="661"/>
      <c r="N588" s="664">
        <v>1</v>
      </c>
      <c r="O588" s="664">
        <v>0</v>
      </c>
      <c r="P588" s="677"/>
      <c r="Q588" s="665">
        <v>0</v>
      </c>
    </row>
    <row r="589" spans="1:17" ht="14.4" customHeight="1" x14ac:dyDescent="0.3">
      <c r="A589" s="660" t="s">
        <v>6896</v>
      </c>
      <c r="B589" s="661" t="s">
        <v>6932</v>
      </c>
      <c r="C589" s="661" t="s">
        <v>2643</v>
      </c>
      <c r="D589" s="661" t="s">
        <v>6977</v>
      </c>
      <c r="E589" s="661" t="s">
        <v>6978</v>
      </c>
      <c r="F589" s="664">
        <v>698</v>
      </c>
      <c r="G589" s="664">
        <v>0</v>
      </c>
      <c r="H589" s="661"/>
      <c r="I589" s="661">
        <v>0</v>
      </c>
      <c r="J589" s="664">
        <v>680</v>
      </c>
      <c r="K589" s="664">
        <v>0</v>
      </c>
      <c r="L589" s="661"/>
      <c r="M589" s="661">
        <v>0</v>
      </c>
      <c r="N589" s="664">
        <v>606</v>
      </c>
      <c r="O589" s="664">
        <v>0</v>
      </c>
      <c r="P589" s="677"/>
      <c r="Q589" s="665">
        <v>0</v>
      </c>
    </row>
    <row r="590" spans="1:17" ht="14.4" customHeight="1" x14ac:dyDescent="0.3">
      <c r="A590" s="660" t="s">
        <v>6896</v>
      </c>
      <c r="B590" s="661" t="s">
        <v>6932</v>
      </c>
      <c r="C590" s="661" t="s">
        <v>2643</v>
      </c>
      <c r="D590" s="661" t="s">
        <v>6985</v>
      </c>
      <c r="E590" s="661" t="s">
        <v>6986</v>
      </c>
      <c r="F590" s="664">
        <v>222</v>
      </c>
      <c r="G590" s="664">
        <v>16650</v>
      </c>
      <c r="H590" s="661">
        <v>1</v>
      </c>
      <c r="I590" s="661">
        <v>75</v>
      </c>
      <c r="J590" s="664">
        <v>241</v>
      </c>
      <c r="K590" s="664">
        <v>19521</v>
      </c>
      <c r="L590" s="661">
        <v>1.1724324324324324</v>
      </c>
      <c r="M590" s="661">
        <v>81</v>
      </c>
      <c r="N590" s="664">
        <v>211</v>
      </c>
      <c r="O590" s="664">
        <v>17251</v>
      </c>
      <c r="P590" s="677">
        <v>1.0360960960960961</v>
      </c>
      <c r="Q590" s="665">
        <v>81.758293838862556</v>
      </c>
    </row>
    <row r="591" spans="1:17" ht="14.4" customHeight="1" x14ac:dyDescent="0.3">
      <c r="A591" s="660" t="s">
        <v>6896</v>
      </c>
      <c r="B591" s="661" t="s">
        <v>6932</v>
      </c>
      <c r="C591" s="661" t="s">
        <v>2643</v>
      </c>
      <c r="D591" s="661" t="s">
        <v>6991</v>
      </c>
      <c r="E591" s="661" t="s">
        <v>6992</v>
      </c>
      <c r="F591" s="664">
        <v>5</v>
      </c>
      <c r="G591" s="664">
        <v>0</v>
      </c>
      <c r="H591" s="661"/>
      <c r="I591" s="661">
        <v>0</v>
      </c>
      <c r="J591" s="664">
        <v>4</v>
      </c>
      <c r="K591" s="664">
        <v>0</v>
      </c>
      <c r="L591" s="661"/>
      <c r="M591" s="661">
        <v>0</v>
      </c>
      <c r="N591" s="664">
        <v>4</v>
      </c>
      <c r="O591" s="664">
        <v>0</v>
      </c>
      <c r="P591" s="677"/>
      <c r="Q591" s="665">
        <v>0</v>
      </c>
    </row>
    <row r="592" spans="1:17" ht="14.4" customHeight="1" x14ac:dyDescent="0.3">
      <c r="A592" s="660" t="s">
        <v>6896</v>
      </c>
      <c r="B592" s="661" t="s">
        <v>6932</v>
      </c>
      <c r="C592" s="661" t="s">
        <v>2643</v>
      </c>
      <c r="D592" s="661" t="s">
        <v>7048</v>
      </c>
      <c r="E592" s="661" t="s">
        <v>7049</v>
      </c>
      <c r="F592" s="664">
        <v>4</v>
      </c>
      <c r="G592" s="664">
        <v>800</v>
      </c>
      <c r="H592" s="661">
        <v>1</v>
      </c>
      <c r="I592" s="661">
        <v>200</v>
      </c>
      <c r="J592" s="664"/>
      <c r="K592" s="664"/>
      <c r="L592" s="661"/>
      <c r="M592" s="661"/>
      <c r="N592" s="664"/>
      <c r="O592" s="664"/>
      <c r="P592" s="677"/>
      <c r="Q592" s="665"/>
    </row>
    <row r="593" spans="1:17" ht="14.4" customHeight="1" x14ac:dyDescent="0.3">
      <c r="A593" s="660" t="s">
        <v>6896</v>
      </c>
      <c r="B593" s="661" t="s">
        <v>6932</v>
      </c>
      <c r="C593" s="661" t="s">
        <v>2643</v>
      </c>
      <c r="D593" s="661" t="s">
        <v>7065</v>
      </c>
      <c r="E593" s="661" t="s">
        <v>7066</v>
      </c>
      <c r="F593" s="664"/>
      <c r="G593" s="664"/>
      <c r="H593" s="661"/>
      <c r="I593" s="661"/>
      <c r="J593" s="664"/>
      <c r="K593" s="664"/>
      <c r="L593" s="661"/>
      <c r="M593" s="661"/>
      <c r="N593" s="664">
        <v>1</v>
      </c>
      <c r="O593" s="664">
        <v>70</v>
      </c>
      <c r="P593" s="677"/>
      <c r="Q593" s="665">
        <v>70</v>
      </c>
    </row>
    <row r="594" spans="1:17" ht="14.4" customHeight="1" x14ac:dyDescent="0.3">
      <c r="A594" s="660" t="s">
        <v>6896</v>
      </c>
      <c r="B594" s="661" t="s">
        <v>6932</v>
      </c>
      <c r="C594" s="661" t="s">
        <v>2643</v>
      </c>
      <c r="D594" s="661" t="s">
        <v>6995</v>
      </c>
      <c r="E594" s="661" t="s">
        <v>6996</v>
      </c>
      <c r="F594" s="664">
        <v>1</v>
      </c>
      <c r="G594" s="664">
        <v>185</v>
      </c>
      <c r="H594" s="661">
        <v>1</v>
      </c>
      <c r="I594" s="661">
        <v>185</v>
      </c>
      <c r="J594" s="664">
        <v>1</v>
      </c>
      <c r="K594" s="664">
        <v>186</v>
      </c>
      <c r="L594" s="661">
        <v>1.0054054054054054</v>
      </c>
      <c r="M594" s="661">
        <v>186</v>
      </c>
      <c r="N594" s="664"/>
      <c r="O594" s="664"/>
      <c r="P594" s="677"/>
      <c r="Q594" s="665"/>
    </row>
    <row r="595" spans="1:17" ht="14.4" customHeight="1" x14ac:dyDescent="0.3">
      <c r="A595" s="660" t="s">
        <v>6896</v>
      </c>
      <c r="B595" s="661" t="s">
        <v>6932</v>
      </c>
      <c r="C595" s="661" t="s">
        <v>2643</v>
      </c>
      <c r="D595" s="661" t="s">
        <v>6999</v>
      </c>
      <c r="E595" s="661" t="s">
        <v>6889</v>
      </c>
      <c r="F595" s="664"/>
      <c r="G595" s="664"/>
      <c r="H595" s="661"/>
      <c r="I595" s="661"/>
      <c r="J595" s="664">
        <v>2</v>
      </c>
      <c r="K595" s="664">
        <v>0</v>
      </c>
      <c r="L595" s="661"/>
      <c r="M595" s="661">
        <v>0</v>
      </c>
      <c r="N595" s="664"/>
      <c r="O595" s="664"/>
      <c r="P595" s="677"/>
      <c r="Q595" s="665"/>
    </row>
    <row r="596" spans="1:17" ht="14.4" customHeight="1" x14ac:dyDescent="0.3">
      <c r="A596" s="660" t="s">
        <v>6896</v>
      </c>
      <c r="B596" s="661" t="s">
        <v>6932</v>
      </c>
      <c r="C596" s="661" t="s">
        <v>2643</v>
      </c>
      <c r="D596" s="661" t="s">
        <v>7006</v>
      </c>
      <c r="E596" s="661" t="s">
        <v>7007</v>
      </c>
      <c r="F596" s="664"/>
      <c r="G596" s="664"/>
      <c r="H596" s="661"/>
      <c r="I596" s="661"/>
      <c r="J596" s="664"/>
      <c r="K596" s="664"/>
      <c r="L596" s="661"/>
      <c r="M596" s="661"/>
      <c r="N596" s="664">
        <v>2</v>
      </c>
      <c r="O596" s="664">
        <v>1402</v>
      </c>
      <c r="P596" s="677"/>
      <c r="Q596" s="665">
        <v>701</v>
      </c>
    </row>
    <row r="597" spans="1:17" ht="14.4" customHeight="1" x14ac:dyDescent="0.3">
      <c r="A597" s="660" t="s">
        <v>6896</v>
      </c>
      <c r="B597" s="661" t="s">
        <v>6932</v>
      </c>
      <c r="C597" s="661" t="s">
        <v>2643</v>
      </c>
      <c r="D597" s="661" t="s">
        <v>7020</v>
      </c>
      <c r="E597" s="661" t="s">
        <v>7021</v>
      </c>
      <c r="F597" s="664"/>
      <c r="G597" s="664"/>
      <c r="H597" s="661"/>
      <c r="I597" s="661"/>
      <c r="J597" s="664"/>
      <c r="K597" s="664"/>
      <c r="L597" s="661"/>
      <c r="M597" s="661"/>
      <c r="N597" s="664">
        <v>1</v>
      </c>
      <c r="O597" s="664">
        <v>298</v>
      </c>
      <c r="P597" s="677"/>
      <c r="Q597" s="665">
        <v>298</v>
      </c>
    </row>
    <row r="598" spans="1:17" ht="14.4" customHeight="1" x14ac:dyDescent="0.3">
      <c r="A598" s="660" t="s">
        <v>6896</v>
      </c>
      <c r="B598" s="661" t="s">
        <v>6932</v>
      </c>
      <c r="C598" s="661" t="s">
        <v>2643</v>
      </c>
      <c r="D598" s="661" t="s">
        <v>7026</v>
      </c>
      <c r="E598" s="661" t="s">
        <v>7027</v>
      </c>
      <c r="F598" s="664">
        <v>44</v>
      </c>
      <c r="G598" s="664">
        <v>3520</v>
      </c>
      <c r="H598" s="661">
        <v>1</v>
      </c>
      <c r="I598" s="661">
        <v>80</v>
      </c>
      <c r="J598" s="664">
        <v>43</v>
      </c>
      <c r="K598" s="664">
        <v>3440</v>
      </c>
      <c r="L598" s="661">
        <v>0.97727272727272729</v>
      </c>
      <c r="M598" s="661">
        <v>80</v>
      </c>
      <c r="N598" s="664">
        <v>41</v>
      </c>
      <c r="O598" s="664">
        <v>3330</v>
      </c>
      <c r="P598" s="677">
        <v>0.94602272727272729</v>
      </c>
      <c r="Q598" s="665">
        <v>81.219512195121951</v>
      </c>
    </row>
    <row r="599" spans="1:17" ht="14.4" customHeight="1" x14ac:dyDescent="0.3">
      <c r="A599" s="660" t="s">
        <v>6896</v>
      </c>
      <c r="B599" s="661" t="s">
        <v>6932</v>
      </c>
      <c r="C599" s="661" t="s">
        <v>2644</v>
      </c>
      <c r="D599" s="661" t="s">
        <v>6933</v>
      </c>
      <c r="E599" s="661" t="s">
        <v>6934</v>
      </c>
      <c r="F599" s="664"/>
      <c r="G599" s="664"/>
      <c r="H599" s="661"/>
      <c r="I599" s="661"/>
      <c r="J599" s="664"/>
      <c r="K599" s="664"/>
      <c r="L599" s="661"/>
      <c r="M599" s="661"/>
      <c r="N599" s="664">
        <v>1</v>
      </c>
      <c r="O599" s="664">
        <v>196</v>
      </c>
      <c r="P599" s="677"/>
      <c r="Q599" s="665">
        <v>196</v>
      </c>
    </row>
    <row r="600" spans="1:17" ht="14.4" customHeight="1" x14ac:dyDescent="0.3">
      <c r="A600" s="660" t="s">
        <v>6896</v>
      </c>
      <c r="B600" s="661" t="s">
        <v>6932</v>
      </c>
      <c r="C600" s="661" t="s">
        <v>2644</v>
      </c>
      <c r="D600" s="661" t="s">
        <v>6935</v>
      </c>
      <c r="E600" s="661" t="s">
        <v>6936</v>
      </c>
      <c r="F600" s="664">
        <v>1</v>
      </c>
      <c r="G600" s="664">
        <v>131</v>
      </c>
      <c r="H600" s="661">
        <v>1</v>
      </c>
      <c r="I600" s="661">
        <v>131</v>
      </c>
      <c r="J600" s="664">
        <v>1</v>
      </c>
      <c r="K600" s="664">
        <v>103</v>
      </c>
      <c r="L600" s="661">
        <v>0.7862595419847328</v>
      </c>
      <c r="M600" s="661">
        <v>103</v>
      </c>
      <c r="N600" s="664">
        <v>4</v>
      </c>
      <c r="O600" s="664">
        <v>416</v>
      </c>
      <c r="P600" s="677">
        <v>3.1755725190839694</v>
      </c>
      <c r="Q600" s="665">
        <v>104</v>
      </c>
    </row>
    <row r="601" spans="1:17" ht="14.4" customHeight="1" x14ac:dyDescent="0.3">
      <c r="A601" s="660" t="s">
        <v>6896</v>
      </c>
      <c r="B601" s="661" t="s">
        <v>6932</v>
      </c>
      <c r="C601" s="661" t="s">
        <v>2644</v>
      </c>
      <c r="D601" s="661" t="s">
        <v>6937</v>
      </c>
      <c r="E601" s="661" t="s">
        <v>6938</v>
      </c>
      <c r="F601" s="664">
        <v>166</v>
      </c>
      <c r="G601" s="664">
        <v>5644</v>
      </c>
      <c r="H601" s="661">
        <v>1</v>
      </c>
      <c r="I601" s="661">
        <v>34</v>
      </c>
      <c r="J601" s="664">
        <v>145</v>
      </c>
      <c r="K601" s="664">
        <v>4930</v>
      </c>
      <c r="L601" s="661">
        <v>0.87349397590361444</v>
      </c>
      <c r="M601" s="661">
        <v>34</v>
      </c>
      <c r="N601" s="664">
        <v>168</v>
      </c>
      <c r="O601" s="664">
        <v>5835</v>
      </c>
      <c r="P601" s="677">
        <v>1.0338412473423104</v>
      </c>
      <c r="Q601" s="665">
        <v>34.732142857142854</v>
      </c>
    </row>
    <row r="602" spans="1:17" ht="14.4" customHeight="1" x14ac:dyDescent="0.3">
      <c r="A602" s="660" t="s">
        <v>6896</v>
      </c>
      <c r="B602" s="661" t="s">
        <v>6932</v>
      </c>
      <c r="C602" s="661" t="s">
        <v>2644</v>
      </c>
      <c r="D602" s="661" t="s">
        <v>6939</v>
      </c>
      <c r="E602" s="661" t="s">
        <v>6940</v>
      </c>
      <c r="F602" s="664">
        <v>1</v>
      </c>
      <c r="G602" s="664">
        <v>5</v>
      </c>
      <c r="H602" s="661">
        <v>1</v>
      </c>
      <c r="I602" s="661">
        <v>5</v>
      </c>
      <c r="J602" s="664">
        <v>1</v>
      </c>
      <c r="K602" s="664">
        <v>5</v>
      </c>
      <c r="L602" s="661">
        <v>1</v>
      </c>
      <c r="M602" s="661">
        <v>5</v>
      </c>
      <c r="N602" s="664"/>
      <c r="O602" s="664"/>
      <c r="P602" s="677"/>
      <c r="Q602" s="665"/>
    </row>
    <row r="603" spans="1:17" ht="14.4" customHeight="1" x14ac:dyDescent="0.3">
      <c r="A603" s="660" t="s">
        <v>6896</v>
      </c>
      <c r="B603" s="661" t="s">
        <v>6932</v>
      </c>
      <c r="C603" s="661" t="s">
        <v>2644</v>
      </c>
      <c r="D603" s="661" t="s">
        <v>6941</v>
      </c>
      <c r="E603" s="661" t="s">
        <v>6942</v>
      </c>
      <c r="F603" s="664">
        <v>2</v>
      </c>
      <c r="G603" s="664">
        <v>10</v>
      </c>
      <c r="H603" s="661">
        <v>1</v>
      </c>
      <c r="I603" s="661">
        <v>5</v>
      </c>
      <c r="J603" s="664"/>
      <c r="K603" s="664"/>
      <c r="L603" s="661"/>
      <c r="M603" s="661"/>
      <c r="N603" s="664">
        <v>3</v>
      </c>
      <c r="O603" s="664">
        <v>15</v>
      </c>
      <c r="P603" s="677">
        <v>1.5</v>
      </c>
      <c r="Q603" s="665">
        <v>5</v>
      </c>
    </row>
    <row r="604" spans="1:17" ht="14.4" customHeight="1" x14ac:dyDescent="0.3">
      <c r="A604" s="660" t="s">
        <v>6896</v>
      </c>
      <c r="B604" s="661" t="s">
        <v>6932</v>
      </c>
      <c r="C604" s="661" t="s">
        <v>2644</v>
      </c>
      <c r="D604" s="661" t="s">
        <v>6943</v>
      </c>
      <c r="E604" s="661" t="s">
        <v>6944</v>
      </c>
      <c r="F604" s="664">
        <v>1</v>
      </c>
      <c r="G604" s="664">
        <v>123</v>
      </c>
      <c r="H604" s="661">
        <v>1</v>
      </c>
      <c r="I604" s="661">
        <v>123</v>
      </c>
      <c r="J604" s="664">
        <v>1</v>
      </c>
      <c r="K604" s="664">
        <v>124</v>
      </c>
      <c r="L604" s="661">
        <v>1.0081300813008129</v>
      </c>
      <c r="M604" s="661">
        <v>124</v>
      </c>
      <c r="N604" s="664"/>
      <c r="O604" s="664"/>
      <c r="P604" s="677"/>
      <c r="Q604" s="665"/>
    </row>
    <row r="605" spans="1:17" ht="14.4" customHeight="1" x14ac:dyDescent="0.3">
      <c r="A605" s="660" t="s">
        <v>6896</v>
      </c>
      <c r="B605" s="661" t="s">
        <v>6932</v>
      </c>
      <c r="C605" s="661" t="s">
        <v>2644</v>
      </c>
      <c r="D605" s="661" t="s">
        <v>6945</v>
      </c>
      <c r="E605" s="661" t="s">
        <v>6946</v>
      </c>
      <c r="F605" s="664">
        <v>2</v>
      </c>
      <c r="G605" s="664">
        <v>296</v>
      </c>
      <c r="H605" s="661">
        <v>1</v>
      </c>
      <c r="I605" s="661">
        <v>148</v>
      </c>
      <c r="J605" s="664">
        <v>4</v>
      </c>
      <c r="K605" s="664">
        <v>596</v>
      </c>
      <c r="L605" s="661">
        <v>2.0135135135135136</v>
      </c>
      <c r="M605" s="661">
        <v>149</v>
      </c>
      <c r="N605" s="664">
        <v>1</v>
      </c>
      <c r="O605" s="664">
        <v>300</v>
      </c>
      <c r="P605" s="677">
        <v>1.0135135135135136</v>
      </c>
      <c r="Q605" s="665">
        <v>300</v>
      </c>
    </row>
    <row r="606" spans="1:17" ht="14.4" customHeight="1" x14ac:dyDescent="0.3">
      <c r="A606" s="660" t="s">
        <v>6896</v>
      </c>
      <c r="B606" s="661" t="s">
        <v>6932</v>
      </c>
      <c r="C606" s="661" t="s">
        <v>2644</v>
      </c>
      <c r="D606" s="661" t="s">
        <v>7062</v>
      </c>
      <c r="E606" s="661" t="s">
        <v>7063</v>
      </c>
      <c r="F606" s="664"/>
      <c r="G606" s="664"/>
      <c r="H606" s="661"/>
      <c r="I606" s="661"/>
      <c r="J606" s="664"/>
      <c r="K606" s="664"/>
      <c r="L606" s="661"/>
      <c r="M606" s="661"/>
      <c r="N606" s="664">
        <v>1</v>
      </c>
      <c r="O606" s="664">
        <v>475</v>
      </c>
      <c r="P606" s="677"/>
      <c r="Q606" s="665">
        <v>475</v>
      </c>
    </row>
    <row r="607" spans="1:17" ht="14.4" customHeight="1" x14ac:dyDescent="0.3">
      <c r="A607" s="660" t="s">
        <v>6896</v>
      </c>
      <c r="B607" s="661" t="s">
        <v>6932</v>
      </c>
      <c r="C607" s="661" t="s">
        <v>2644</v>
      </c>
      <c r="D607" s="661" t="s">
        <v>6957</v>
      </c>
      <c r="E607" s="661" t="s">
        <v>6958</v>
      </c>
      <c r="F607" s="664">
        <v>188</v>
      </c>
      <c r="G607" s="664">
        <v>41360</v>
      </c>
      <c r="H607" s="661">
        <v>1</v>
      </c>
      <c r="I607" s="661">
        <v>220</v>
      </c>
      <c r="J607" s="664">
        <v>234</v>
      </c>
      <c r="K607" s="664">
        <v>54288</v>
      </c>
      <c r="L607" s="661">
        <v>1.3125725338491296</v>
      </c>
      <c r="M607" s="661">
        <v>232</v>
      </c>
      <c r="N607" s="664">
        <v>341</v>
      </c>
      <c r="O607" s="664">
        <v>79668</v>
      </c>
      <c r="P607" s="677">
        <v>1.9262088974854932</v>
      </c>
      <c r="Q607" s="665">
        <v>233.63049853372434</v>
      </c>
    </row>
    <row r="608" spans="1:17" ht="14.4" customHeight="1" x14ac:dyDescent="0.3">
      <c r="A608" s="660" t="s">
        <v>6896</v>
      </c>
      <c r="B608" s="661" t="s">
        <v>6932</v>
      </c>
      <c r="C608" s="661" t="s">
        <v>2644</v>
      </c>
      <c r="D608" s="661" t="s">
        <v>6959</v>
      </c>
      <c r="E608" s="661" t="s">
        <v>6960</v>
      </c>
      <c r="F608" s="664">
        <v>1137</v>
      </c>
      <c r="G608" s="664">
        <v>133029</v>
      </c>
      <c r="H608" s="661">
        <v>1</v>
      </c>
      <c r="I608" s="661">
        <v>117</v>
      </c>
      <c r="J608" s="664">
        <v>1062</v>
      </c>
      <c r="K608" s="664">
        <v>123192</v>
      </c>
      <c r="L608" s="661">
        <v>0.92605371761044586</v>
      </c>
      <c r="M608" s="661">
        <v>116</v>
      </c>
      <c r="N608" s="664">
        <v>955</v>
      </c>
      <c r="O608" s="664">
        <v>112130</v>
      </c>
      <c r="P608" s="677">
        <v>0.84289891677754469</v>
      </c>
      <c r="Q608" s="665">
        <v>117.41361256544502</v>
      </c>
    </row>
    <row r="609" spans="1:17" ht="14.4" customHeight="1" x14ac:dyDescent="0.3">
      <c r="A609" s="660" t="s">
        <v>6896</v>
      </c>
      <c r="B609" s="661" t="s">
        <v>6932</v>
      </c>
      <c r="C609" s="661" t="s">
        <v>2644</v>
      </c>
      <c r="D609" s="661" t="s">
        <v>6973</v>
      </c>
      <c r="E609" s="661" t="s">
        <v>6974</v>
      </c>
      <c r="F609" s="664">
        <v>430</v>
      </c>
      <c r="G609" s="664">
        <v>66220</v>
      </c>
      <c r="H609" s="661">
        <v>1</v>
      </c>
      <c r="I609" s="661">
        <v>154</v>
      </c>
      <c r="J609" s="664">
        <v>307</v>
      </c>
      <c r="K609" s="664">
        <v>47585</v>
      </c>
      <c r="L609" s="661">
        <v>0.71858954998489877</v>
      </c>
      <c r="M609" s="661">
        <v>155</v>
      </c>
      <c r="N609" s="664">
        <v>325</v>
      </c>
      <c r="O609" s="664">
        <v>50616</v>
      </c>
      <c r="P609" s="677">
        <v>0.76436122017517372</v>
      </c>
      <c r="Q609" s="665">
        <v>155.74153846153845</v>
      </c>
    </row>
    <row r="610" spans="1:17" ht="14.4" customHeight="1" x14ac:dyDescent="0.3">
      <c r="A610" s="660" t="s">
        <v>6896</v>
      </c>
      <c r="B610" s="661" t="s">
        <v>6932</v>
      </c>
      <c r="C610" s="661" t="s">
        <v>2644</v>
      </c>
      <c r="D610" s="661" t="s">
        <v>6975</v>
      </c>
      <c r="E610" s="661" t="s">
        <v>6976</v>
      </c>
      <c r="F610" s="664"/>
      <c r="G610" s="664"/>
      <c r="H610" s="661"/>
      <c r="I610" s="661"/>
      <c r="J610" s="664">
        <v>1</v>
      </c>
      <c r="K610" s="664">
        <v>0</v>
      </c>
      <c r="L610" s="661"/>
      <c r="M610" s="661">
        <v>0</v>
      </c>
      <c r="N610" s="664"/>
      <c r="O610" s="664"/>
      <c r="P610" s="677"/>
      <c r="Q610" s="665"/>
    </row>
    <row r="611" spans="1:17" ht="14.4" customHeight="1" x14ac:dyDescent="0.3">
      <c r="A611" s="660" t="s">
        <v>6896</v>
      </c>
      <c r="B611" s="661" t="s">
        <v>6932</v>
      </c>
      <c r="C611" s="661" t="s">
        <v>2644</v>
      </c>
      <c r="D611" s="661" t="s">
        <v>6977</v>
      </c>
      <c r="E611" s="661" t="s">
        <v>6978</v>
      </c>
      <c r="F611" s="664">
        <v>1285</v>
      </c>
      <c r="G611" s="664">
        <v>0</v>
      </c>
      <c r="H611" s="661"/>
      <c r="I611" s="661">
        <v>0</v>
      </c>
      <c r="J611" s="664">
        <v>1258</v>
      </c>
      <c r="K611" s="664">
        <v>0</v>
      </c>
      <c r="L611" s="661"/>
      <c r="M611" s="661">
        <v>0</v>
      </c>
      <c r="N611" s="664">
        <v>1223</v>
      </c>
      <c r="O611" s="664">
        <v>0</v>
      </c>
      <c r="P611" s="677"/>
      <c r="Q611" s="665">
        <v>0</v>
      </c>
    </row>
    <row r="612" spans="1:17" ht="14.4" customHeight="1" x14ac:dyDescent="0.3">
      <c r="A612" s="660" t="s">
        <v>6896</v>
      </c>
      <c r="B612" s="661" t="s">
        <v>6932</v>
      </c>
      <c r="C612" s="661" t="s">
        <v>2644</v>
      </c>
      <c r="D612" s="661" t="s">
        <v>6983</v>
      </c>
      <c r="E612" s="661" t="s">
        <v>6984</v>
      </c>
      <c r="F612" s="664"/>
      <c r="G612" s="664"/>
      <c r="H612" s="661"/>
      <c r="I612" s="661"/>
      <c r="J612" s="664"/>
      <c r="K612" s="664"/>
      <c r="L612" s="661"/>
      <c r="M612" s="661"/>
      <c r="N612" s="664">
        <v>2</v>
      </c>
      <c r="O612" s="664">
        <v>72</v>
      </c>
      <c r="P612" s="677"/>
      <c r="Q612" s="665">
        <v>36</v>
      </c>
    </row>
    <row r="613" spans="1:17" ht="14.4" customHeight="1" x14ac:dyDescent="0.3">
      <c r="A613" s="660" t="s">
        <v>6896</v>
      </c>
      <c r="B613" s="661" t="s">
        <v>6932</v>
      </c>
      <c r="C613" s="661" t="s">
        <v>2644</v>
      </c>
      <c r="D613" s="661" t="s">
        <v>6985</v>
      </c>
      <c r="E613" s="661" t="s">
        <v>6986</v>
      </c>
      <c r="F613" s="664">
        <v>454</v>
      </c>
      <c r="G613" s="664">
        <v>34050</v>
      </c>
      <c r="H613" s="661">
        <v>1</v>
      </c>
      <c r="I613" s="661">
        <v>75</v>
      </c>
      <c r="J613" s="664">
        <v>333</v>
      </c>
      <c r="K613" s="664">
        <v>26973</v>
      </c>
      <c r="L613" s="661">
        <v>0.79215859030836999</v>
      </c>
      <c r="M613" s="661">
        <v>81</v>
      </c>
      <c r="N613" s="664">
        <v>340</v>
      </c>
      <c r="O613" s="664">
        <v>27794</v>
      </c>
      <c r="P613" s="677">
        <v>0.8162701908957416</v>
      </c>
      <c r="Q613" s="665">
        <v>81.747058823529414</v>
      </c>
    </row>
    <row r="614" spans="1:17" ht="14.4" customHeight="1" x14ac:dyDescent="0.3">
      <c r="A614" s="660" t="s">
        <v>6896</v>
      </c>
      <c r="B614" s="661" t="s">
        <v>6932</v>
      </c>
      <c r="C614" s="661" t="s">
        <v>2644</v>
      </c>
      <c r="D614" s="661" t="s">
        <v>6991</v>
      </c>
      <c r="E614" s="661" t="s">
        <v>6992</v>
      </c>
      <c r="F614" s="664">
        <v>10</v>
      </c>
      <c r="G614" s="664">
        <v>0</v>
      </c>
      <c r="H614" s="661"/>
      <c r="I614" s="661">
        <v>0</v>
      </c>
      <c r="J614" s="664">
        <v>10</v>
      </c>
      <c r="K614" s="664">
        <v>0</v>
      </c>
      <c r="L614" s="661"/>
      <c r="M614" s="661">
        <v>0</v>
      </c>
      <c r="N614" s="664">
        <v>17</v>
      </c>
      <c r="O614" s="664">
        <v>0</v>
      </c>
      <c r="P614" s="677"/>
      <c r="Q614" s="665">
        <v>0</v>
      </c>
    </row>
    <row r="615" spans="1:17" ht="14.4" customHeight="1" x14ac:dyDescent="0.3">
      <c r="A615" s="660" t="s">
        <v>6896</v>
      </c>
      <c r="B615" s="661" t="s">
        <v>6932</v>
      </c>
      <c r="C615" s="661" t="s">
        <v>2644</v>
      </c>
      <c r="D615" s="661" t="s">
        <v>6995</v>
      </c>
      <c r="E615" s="661" t="s">
        <v>6996</v>
      </c>
      <c r="F615" s="664">
        <v>5</v>
      </c>
      <c r="G615" s="664">
        <v>925</v>
      </c>
      <c r="H615" s="661">
        <v>1</v>
      </c>
      <c r="I615" s="661">
        <v>185</v>
      </c>
      <c r="J615" s="664">
        <v>1</v>
      </c>
      <c r="K615" s="664">
        <v>186</v>
      </c>
      <c r="L615" s="661">
        <v>0.20108108108108108</v>
      </c>
      <c r="M615" s="661">
        <v>186</v>
      </c>
      <c r="N615" s="664">
        <v>2</v>
      </c>
      <c r="O615" s="664">
        <v>766</v>
      </c>
      <c r="P615" s="677">
        <v>0.82810810810810809</v>
      </c>
      <c r="Q615" s="665">
        <v>383</v>
      </c>
    </row>
    <row r="616" spans="1:17" ht="14.4" customHeight="1" x14ac:dyDescent="0.3">
      <c r="A616" s="660" t="s">
        <v>6896</v>
      </c>
      <c r="B616" s="661" t="s">
        <v>6932</v>
      </c>
      <c r="C616" s="661" t="s">
        <v>2644</v>
      </c>
      <c r="D616" s="661" t="s">
        <v>6999</v>
      </c>
      <c r="E616" s="661" t="s">
        <v>6889</v>
      </c>
      <c r="F616" s="664">
        <v>7</v>
      </c>
      <c r="G616" s="664">
        <v>0</v>
      </c>
      <c r="H616" s="661"/>
      <c r="I616" s="661">
        <v>0</v>
      </c>
      <c r="J616" s="664">
        <v>8</v>
      </c>
      <c r="K616" s="664">
        <v>0</v>
      </c>
      <c r="L616" s="661"/>
      <c r="M616" s="661">
        <v>0</v>
      </c>
      <c r="N616" s="664"/>
      <c r="O616" s="664"/>
      <c r="P616" s="677"/>
      <c r="Q616" s="665"/>
    </row>
    <row r="617" spans="1:17" ht="14.4" customHeight="1" x14ac:dyDescent="0.3">
      <c r="A617" s="660" t="s">
        <v>6896</v>
      </c>
      <c r="B617" s="661" t="s">
        <v>6932</v>
      </c>
      <c r="C617" s="661" t="s">
        <v>2644</v>
      </c>
      <c r="D617" s="661" t="s">
        <v>7002</v>
      </c>
      <c r="E617" s="661" t="s">
        <v>7003</v>
      </c>
      <c r="F617" s="664"/>
      <c r="G617" s="664"/>
      <c r="H617" s="661"/>
      <c r="I617" s="661"/>
      <c r="J617" s="664">
        <v>1</v>
      </c>
      <c r="K617" s="664">
        <v>86</v>
      </c>
      <c r="L617" s="661"/>
      <c r="M617" s="661">
        <v>86</v>
      </c>
      <c r="N617" s="664"/>
      <c r="O617" s="664"/>
      <c r="P617" s="677"/>
      <c r="Q617" s="665"/>
    </row>
    <row r="618" spans="1:17" ht="14.4" customHeight="1" x14ac:dyDescent="0.3">
      <c r="A618" s="660" t="s">
        <v>6896</v>
      </c>
      <c r="B618" s="661" t="s">
        <v>6932</v>
      </c>
      <c r="C618" s="661" t="s">
        <v>2644</v>
      </c>
      <c r="D618" s="661" t="s">
        <v>7084</v>
      </c>
      <c r="E618" s="661" t="s">
        <v>7085</v>
      </c>
      <c r="F618" s="664">
        <v>1</v>
      </c>
      <c r="G618" s="664">
        <v>112</v>
      </c>
      <c r="H618" s="661">
        <v>1</v>
      </c>
      <c r="I618" s="661">
        <v>112</v>
      </c>
      <c r="J618" s="664"/>
      <c r="K618" s="664"/>
      <c r="L618" s="661"/>
      <c r="M618" s="661"/>
      <c r="N618" s="664"/>
      <c r="O618" s="664"/>
      <c r="P618" s="677"/>
      <c r="Q618" s="665"/>
    </row>
    <row r="619" spans="1:17" ht="14.4" customHeight="1" x14ac:dyDescent="0.3">
      <c r="A619" s="660" t="s">
        <v>6896</v>
      </c>
      <c r="B619" s="661" t="s">
        <v>6932</v>
      </c>
      <c r="C619" s="661" t="s">
        <v>2644</v>
      </c>
      <c r="D619" s="661" t="s">
        <v>7014</v>
      </c>
      <c r="E619" s="661" t="s">
        <v>7015</v>
      </c>
      <c r="F619" s="664"/>
      <c r="G619" s="664"/>
      <c r="H619" s="661"/>
      <c r="I619" s="661"/>
      <c r="J619" s="664">
        <v>1</v>
      </c>
      <c r="K619" s="664">
        <v>161</v>
      </c>
      <c r="L619" s="661"/>
      <c r="M619" s="661">
        <v>161</v>
      </c>
      <c r="N619" s="664">
        <v>2</v>
      </c>
      <c r="O619" s="664">
        <v>620</v>
      </c>
      <c r="P619" s="677"/>
      <c r="Q619" s="665">
        <v>310</v>
      </c>
    </row>
    <row r="620" spans="1:17" ht="14.4" customHeight="1" x14ac:dyDescent="0.3">
      <c r="A620" s="660" t="s">
        <v>6896</v>
      </c>
      <c r="B620" s="661" t="s">
        <v>6932</v>
      </c>
      <c r="C620" s="661" t="s">
        <v>2644</v>
      </c>
      <c r="D620" s="661" t="s">
        <v>7020</v>
      </c>
      <c r="E620" s="661" t="s">
        <v>7021</v>
      </c>
      <c r="F620" s="664">
        <v>2</v>
      </c>
      <c r="G620" s="664">
        <v>590</v>
      </c>
      <c r="H620" s="661">
        <v>1</v>
      </c>
      <c r="I620" s="661">
        <v>295</v>
      </c>
      <c r="J620" s="664">
        <v>5</v>
      </c>
      <c r="K620" s="664">
        <v>1490</v>
      </c>
      <c r="L620" s="661">
        <v>2.5254237288135593</v>
      </c>
      <c r="M620" s="661">
        <v>298</v>
      </c>
      <c r="N620" s="664">
        <v>1</v>
      </c>
      <c r="O620" s="664">
        <v>298</v>
      </c>
      <c r="P620" s="677">
        <v>0.5050847457627119</v>
      </c>
      <c r="Q620" s="665">
        <v>298</v>
      </c>
    </row>
    <row r="621" spans="1:17" ht="14.4" customHeight="1" x14ac:dyDescent="0.3">
      <c r="A621" s="660" t="s">
        <v>6896</v>
      </c>
      <c r="B621" s="661" t="s">
        <v>6932</v>
      </c>
      <c r="C621" s="661" t="s">
        <v>2644</v>
      </c>
      <c r="D621" s="661" t="s">
        <v>7026</v>
      </c>
      <c r="E621" s="661" t="s">
        <v>7027</v>
      </c>
      <c r="F621" s="664">
        <v>24</v>
      </c>
      <c r="G621" s="664">
        <v>1920</v>
      </c>
      <c r="H621" s="661">
        <v>1</v>
      </c>
      <c r="I621" s="661">
        <v>80</v>
      </c>
      <c r="J621" s="664">
        <v>23</v>
      </c>
      <c r="K621" s="664">
        <v>1840</v>
      </c>
      <c r="L621" s="661">
        <v>0.95833333333333337</v>
      </c>
      <c r="M621" s="661">
        <v>80</v>
      </c>
      <c r="N621" s="664">
        <v>20</v>
      </c>
      <c r="O621" s="664">
        <v>1630</v>
      </c>
      <c r="P621" s="677">
        <v>0.84895833333333337</v>
      </c>
      <c r="Q621" s="665">
        <v>81.5</v>
      </c>
    </row>
    <row r="622" spans="1:17" ht="14.4" customHeight="1" x14ac:dyDescent="0.3">
      <c r="A622" s="660" t="s">
        <v>6896</v>
      </c>
      <c r="B622" s="661" t="s">
        <v>6932</v>
      </c>
      <c r="C622" s="661" t="s">
        <v>2644</v>
      </c>
      <c r="D622" s="661" t="s">
        <v>7028</v>
      </c>
      <c r="E622" s="661" t="s">
        <v>7029</v>
      </c>
      <c r="F622" s="664">
        <v>3</v>
      </c>
      <c r="G622" s="664">
        <v>591</v>
      </c>
      <c r="H622" s="661">
        <v>1</v>
      </c>
      <c r="I622" s="661">
        <v>197</v>
      </c>
      <c r="J622" s="664">
        <v>1</v>
      </c>
      <c r="K622" s="664">
        <v>198</v>
      </c>
      <c r="L622" s="661">
        <v>0.3350253807106599</v>
      </c>
      <c r="M622" s="661">
        <v>198</v>
      </c>
      <c r="N622" s="664"/>
      <c r="O622" s="664"/>
      <c r="P622" s="677"/>
      <c r="Q622" s="665"/>
    </row>
    <row r="623" spans="1:17" ht="14.4" customHeight="1" x14ac:dyDescent="0.3">
      <c r="A623" s="660" t="s">
        <v>6896</v>
      </c>
      <c r="B623" s="661" t="s">
        <v>6932</v>
      </c>
      <c r="C623" s="661" t="s">
        <v>2645</v>
      </c>
      <c r="D623" s="661" t="s">
        <v>7067</v>
      </c>
      <c r="E623" s="661" t="s">
        <v>7068</v>
      </c>
      <c r="F623" s="664">
        <v>1</v>
      </c>
      <c r="G623" s="664">
        <v>72</v>
      </c>
      <c r="H623" s="661">
        <v>1</v>
      </c>
      <c r="I623" s="661">
        <v>72</v>
      </c>
      <c r="J623" s="664"/>
      <c r="K623" s="664"/>
      <c r="L623" s="661"/>
      <c r="M623" s="661"/>
      <c r="N623" s="664"/>
      <c r="O623" s="664"/>
      <c r="P623" s="677"/>
      <c r="Q623" s="665"/>
    </row>
    <row r="624" spans="1:17" ht="14.4" customHeight="1" x14ac:dyDescent="0.3">
      <c r="A624" s="660" t="s">
        <v>6896</v>
      </c>
      <c r="B624" s="661" t="s">
        <v>6932</v>
      </c>
      <c r="C624" s="661" t="s">
        <v>2645</v>
      </c>
      <c r="D624" s="661" t="s">
        <v>7052</v>
      </c>
      <c r="E624" s="661" t="s">
        <v>7053</v>
      </c>
      <c r="F624" s="664"/>
      <c r="G624" s="664"/>
      <c r="H624" s="661"/>
      <c r="I624" s="661"/>
      <c r="J624" s="664"/>
      <c r="K624" s="664"/>
      <c r="L624" s="661"/>
      <c r="M624" s="661"/>
      <c r="N624" s="664">
        <v>1</v>
      </c>
      <c r="O624" s="664">
        <v>81</v>
      </c>
      <c r="P624" s="677"/>
      <c r="Q624" s="665">
        <v>81</v>
      </c>
    </row>
    <row r="625" spans="1:17" ht="14.4" customHeight="1" x14ac:dyDescent="0.3">
      <c r="A625" s="660" t="s">
        <v>6896</v>
      </c>
      <c r="B625" s="661" t="s">
        <v>6932</v>
      </c>
      <c r="C625" s="661" t="s">
        <v>2645</v>
      </c>
      <c r="D625" s="661" t="s">
        <v>6935</v>
      </c>
      <c r="E625" s="661" t="s">
        <v>6936</v>
      </c>
      <c r="F625" s="664">
        <v>4</v>
      </c>
      <c r="G625" s="664">
        <v>524</v>
      </c>
      <c r="H625" s="661">
        <v>1</v>
      </c>
      <c r="I625" s="661">
        <v>131</v>
      </c>
      <c r="J625" s="664">
        <v>2</v>
      </c>
      <c r="K625" s="664">
        <v>206</v>
      </c>
      <c r="L625" s="661">
        <v>0.3931297709923664</v>
      </c>
      <c r="M625" s="661">
        <v>103</v>
      </c>
      <c r="N625" s="664">
        <v>8</v>
      </c>
      <c r="O625" s="664">
        <v>830</v>
      </c>
      <c r="P625" s="677">
        <v>1.583969465648855</v>
      </c>
      <c r="Q625" s="665">
        <v>103.75</v>
      </c>
    </row>
    <row r="626" spans="1:17" ht="14.4" customHeight="1" x14ac:dyDescent="0.3">
      <c r="A626" s="660" t="s">
        <v>6896</v>
      </c>
      <c r="B626" s="661" t="s">
        <v>6932</v>
      </c>
      <c r="C626" s="661" t="s">
        <v>2645</v>
      </c>
      <c r="D626" s="661" t="s">
        <v>6937</v>
      </c>
      <c r="E626" s="661" t="s">
        <v>6938</v>
      </c>
      <c r="F626" s="664">
        <v>172</v>
      </c>
      <c r="G626" s="664">
        <v>5848</v>
      </c>
      <c r="H626" s="661">
        <v>1</v>
      </c>
      <c r="I626" s="661">
        <v>34</v>
      </c>
      <c r="J626" s="664">
        <v>135</v>
      </c>
      <c r="K626" s="664">
        <v>4590</v>
      </c>
      <c r="L626" s="661">
        <v>0.78488372093023251</v>
      </c>
      <c r="M626" s="661">
        <v>34</v>
      </c>
      <c r="N626" s="664">
        <v>109</v>
      </c>
      <c r="O626" s="664">
        <v>3759</v>
      </c>
      <c r="P626" s="677">
        <v>0.64278385772913815</v>
      </c>
      <c r="Q626" s="665">
        <v>34.486238532110093</v>
      </c>
    </row>
    <row r="627" spans="1:17" ht="14.4" customHeight="1" x14ac:dyDescent="0.3">
      <c r="A627" s="660" t="s">
        <v>6896</v>
      </c>
      <c r="B627" s="661" t="s">
        <v>6932</v>
      </c>
      <c r="C627" s="661" t="s">
        <v>2645</v>
      </c>
      <c r="D627" s="661" t="s">
        <v>6939</v>
      </c>
      <c r="E627" s="661" t="s">
        <v>6940</v>
      </c>
      <c r="F627" s="664">
        <v>2</v>
      </c>
      <c r="G627" s="664">
        <v>10</v>
      </c>
      <c r="H627" s="661">
        <v>1</v>
      </c>
      <c r="I627" s="661">
        <v>5</v>
      </c>
      <c r="J627" s="664"/>
      <c r="K627" s="664"/>
      <c r="L627" s="661"/>
      <c r="M627" s="661"/>
      <c r="N627" s="664"/>
      <c r="O627" s="664"/>
      <c r="P627" s="677"/>
      <c r="Q627" s="665"/>
    </row>
    <row r="628" spans="1:17" ht="14.4" customHeight="1" x14ac:dyDescent="0.3">
      <c r="A628" s="660" t="s">
        <v>6896</v>
      </c>
      <c r="B628" s="661" t="s">
        <v>6932</v>
      </c>
      <c r="C628" s="661" t="s">
        <v>2645</v>
      </c>
      <c r="D628" s="661" t="s">
        <v>6941</v>
      </c>
      <c r="E628" s="661" t="s">
        <v>6942</v>
      </c>
      <c r="F628" s="664">
        <v>4</v>
      </c>
      <c r="G628" s="664">
        <v>20</v>
      </c>
      <c r="H628" s="661">
        <v>1</v>
      </c>
      <c r="I628" s="661">
        <v>5</v>
      </c>
      <c r="J628" s="664">
        <v>4</v>
      </c>
      <c r="K628" s="664">
        <v>20</v>
      </c>
      <c r="L628" s="661">
        <v>1</v>
      </c>
      <c r="M628" s="661">
        <v>5</v>
      </c>
      <c r="N628" s="664">
        <v>3</v>
      </c>
      <c r="O628" s="664">
        <v>15</v>
      </c>
      <c r="P628" s="677">
        <v>0.75</v>
      </c>
      <c r="Q628" s="665">
        <v>5</v>
      </c>
    </row>
    <row r="629" spans="1:17" ht="14.4" customHeight="1" x14ac:dyDescent="0.3">
      <c r="A629" s="660" t="s">
        <v>6896</v>
      </c>
      <c r="B629" s="661" t="s">
        <v>6932</v>
      </c>
      <c r="C629" s="661" t="s">
        <v>2645</v>
      </c>
      <c r="D629" s="661" t="s">
        <v>6943</v>
      </c>
      <c r="E629" s="661" t="s">
        <v>6944</v>
      </c>
      <c r="F629" s="664">
        <v>3</v>
      </c>
      <c r="G629" s="664">
        <v>369</v>
      </c>
      <c r="H629" s="661">
        <v>1</v>
      </c>
      <c r="I629" s="661">
        <v>123</v>
      </c>
      <c r="J629" s="664"/>
      <c r="K629" s="664"/>
      <c r="L629" s="661"/>
      <c r="M629" s="661"/>
      <c r="N629" s="664"/>
      <c r="O629" s="664"/>
      <c r="P629" s="677"/>
      <c r="Q629" s="665"/>
    </row>
    <row r="630" spans="1:17" ht="14.4" customHeight="1" x14ac:dyDescent="0.3">
      <c r="A630" s="660" t="s">
        <v>6896</v>
      </c>
      <c r="B630" s="661" t="s">
        <v>6932</v>
      </c>
      <c r="C630" s="661" t="s">
        <v>2645</v>
      </c>
      <c r="D630" s="661" t="s">
        <v>6945</v>
      </c>
      <c r="E630" s="661" t="s">
        <v>6946</v>
      </c>
      <c r="F630" s="664"/>
      <c r="G630" s="664"/>
      <c r="H630" s="661"/>
      <c r="I630" s="661"/>
      <c r="J630" s="664"/>
      <c r="K630" s="664"/>
      <c r="L630" s="661"/>
      <c r="M630" s="661"/>
      <c r="N630" s="664">
        <v>1</v>
      </c>
      <c r="O630" s="664">
        <v>149</v>
      </c>
      <c r="P630" s="677"/>
      <c r="Q630" s="665">
        <v>149</v>
      </c>
    </row>
    <row r="631" spans="1:17" ht="14.4" customHeight="1" x14ac:dyDescent="0.3">
      <c r="A631" s="660" t="s">
        <v>6896</v>
      </c>
      <c r="B631" s="661" t="s">
        <v>6932</v>
      </c>
      <c r="C631" s="661" t="s">
        <v>2645</v>
      </c>
      <c r="D631" s="661" t="s">
        <v>6957</v>
      </c>
      <c r="E631" s="661" t="s">
        <v>6958</v>
      </c>
      <c r="F631" s="664">
        <v>328</v>
      </c>
      <c r="G631" s="664">
        <v>72160</v>
      </c>
      <c r="H631" s="661">
        <v>1</v>
      </c>
      <c r="I631" s="661">
        <v>220</v>
      </c>
      <c r="J631" s="664">
        <v>271</v>
      </c>
      <c r="K631" s="664">
        <v>62872</v>
      </c>
      <c r="L631" s="661">
        <v>0.87128603104212865</v>
      </c>
      <c r="M631" s="661">
        <v>232</v>
      </c>
      <c r="N631" s="664">
        <v>309</v>
      </c>
      <c r="O631" s="664">
        <v>72110</v>
      </c>
      <c r="P631" s="677">
        <v>0.99930709534368067</v>
      </c>
      <c r="Q631" s="665">
        <v>233.36569579288025</v>
      </c>
    </row>
    <row r="632" spans="1:17" ht="14.4" customHeight="1" x14ac:dyDescent="0.3">
      <c r="A632" s="660" t="s">
        <v>6896</v>
      </c>
      <c r="B632" s="661" t="s">
        <v>6932</v>
      </c>
      <c r="C632" s="661" t="s">
        <v>2645</v>
      </c>
      <c r="D632" s="661" t="s">
        <v>6959</v>
      </c>
      <c r="E632" s="661" t="s">
        <v>6960</v>
      </c>
      <c r="F632" s="664">
        <v>856</v>
      </c>
      <c r="G632" s="664">
        <v>100152</v>
      </c>
      <c r="H632" s="661">
        <v>1</v>
      </c>
      <c r="I632" s="661">
        <v>117</v>
      </c>
      <c r="J632" s="664">
        <v>875</v>
      </c>
      <c r="K632" s="664">
        <v>101500</v>
      </c>
      <c r="L632" s="661">
        <v>1.0134595414969247</v>
      </c>
      <c r="M632" s="661">
        <v>116</v>
      </c>
      <c r="N632" s="664">
        <v>879</v>
      </c>
      <c r="O632" s="664">
        <v>103146</v>
      </c>
      <c r="P632" s="677">
        <v>1.029894560268392</v>
      </c>
      <c r="Q632" s="665">
        <v>117.34470989761093</v>
      </c>
    </row>
    <row r="633" spans="1:17" ht="14.4" customHeight="1" x14ac:dyDescent="0.3">
      <c r="A633" s="660" t="s">
        <v>6896</v>
      </c>
      <c r="B633" s="661" t="s">
        <v>6932</v>
      </c>
      <c r="C633" s="661" t="s">
        <v>2645</v>
      </c>
      <c r="D633" s="661" t="s">
        <v>6973</v>
      </c>
      <c r="E633" s="661" t="s">
        <v>6974</v>
      </c>
      <c r="F633" s="664">
        <v>424</v>
      </c>
      <c r="G633" s="664">
        <v>65296</v>
      </c>
      <c r="H633" s="661">
        <v>1</v>
      </c>
      <c r="I633" s="661">
        <v>154</v>
      </c>
      <c r="J633" s="664">
        <v>331</v>
      </c>
      <c r="K633" s="664">
        <v>51305</v>
      </c>
      <c r="L633" s="661">
        <v>0.78572960058809116</v>
      </c>
      <c r="M633" s="661">
        <v>155</v>
      </c>
      <c r="N633" s="664">
        <v>343</v>
      </c>
      <c r="O633" s="664">
        <v>53395</v>
      </c>
      <c r="P633" s="677">
        <v>0.81773768684146042</v>
      </c>
      <c r="Q633" s="665">
        <v>155.67055393586006</v>
      </c>
    </row>
    <row r="634" spans="1:17" ht="14.4" customHeight="1" x14ac:dyDescent="0.3">
      <c r="A634" s="660" t="s">
        <v>6896</v>
      </c>
      <c r="B634" s="661" t="s">
        <v>6932</v>
      </c>
      <c r="C634" s="661" t="s">
        <v>2645</v>
      </c>
      <c r="D634" s="661" t="s">
        <v>6975</v>
      </c>
      <c r="E634" s="661" t="s">
        <v>6976</v>
      </c>
      <c r="F634" s="664"/>
      <c r="G634" s="664"/>
      <c r="H634" s="661"/>
      <c r="I634" s="661"/>
      <c r="J634" s="664">
        <v>1</v>
      </c>
      <c r="K634" s="664">
        <v>0</v>
      </c>
      <c r="L634" s="661"/>
      <c r="M634" s="661">
        <v>0</v>
      </c>
      <c r="N634" s="664">
        <v>1</v>
      </c>
      <c r="O634" s="664">
        <v>0</v>
      </c>
      <c r="P634" s="677"/>
      <c r="Q634" s="665">
        <v>0</v>
      </c>
    </row>
    <row r="635" spans="1:17" ht="14.4" customHeight="1" x14ac:dyDescent="0.3">
      <c r="A635" s="660" t="s">
        <v>6896</v>
      </c>
      <c r="B635" s="661" t="s">
        <v>6932</v>
      </c>
      <c r="C635" s="661" t="s">
        <v>2645</v>
      </c>
      <c r="D635" s="661" t="s">
        <v>6977</v>
      </c>
      <c r="E635" s="661" t="s">
        <v>6978</v>
      </c>
      <c r="F635" s="664">
        <v>1161</v>
      </c>
      <c r="G635" s="664">
        <v>0</v>
      </c>
      <c r="H635" s="661"/>
      <c r="I635" s="661">
        <v>0</v>
      </c>
      <c r="J635" s="664">
        <v>1111</v>
      </c>
      <c r="K635" s="664">
        <v>0</v>
      </c>
      <c r="L635" s="661"/>
      <c r="M635" s="661">
        <v>0</v>
      </c>
      <c r="N635" s="664">
        <v>1167</v>
      </c>
      <c r="O635" s="664">
        <v>0</v>
      </c>
      <c r="P635" s="677"/>
      <c r="Q635" s="665">
        <v>0</v>
      </c>
    </row>
    <row r="636" spans="1:17" ht="14.4" customHeight="1" x14ac:dyDescent="0.3">
      <c r="A636" s="660" t="s">
        <v>6896</v>
      </c>
      <c r="B636" s="661" t="s">
        <v>6932</v>
      </c>
      <c r="C636" s="661" t="s">
        <v>2645</v>
      </c>
      <c r="D636" s="661" t="s">
        <v>6983</v>
      </c>
      <c r="E636" s="661" t="s">
        <v>6984</v>
      </c>
      <c r="F636" s="664"/>
      <c r="G636" s="664"/>
      <c r="H636" s="661"/>
      <c r="I636" s="661"/>
      <c r="J636" s="664"/>
      <c r="K636" s="664"/>
      <c r="L636" s="661"/>
      <c r="M636" s="661"/>
      <c r="N636" s="664">
        <v>2</v>
      </c>
      <c r="O636" s="664">
        <v>72</v>
      </c>
      <c r="P636" s="677"/>
      <c r="Q636" s="665">
        <v>36</v>
      </c>
    </row>
    <row r="637" spans="1:17" ht="14.4" customHeight="1" x14ac:dyDescent="0.3">
      <c r="A637" s="660" t="s">
        <v>6896</v>
      </c>
      <c r="B637" s="661" t="s">
        <v>6932</v>
      </c>
      <c r="C637" s="661" t="s">
        <v>2645</v>
      </c>
      <c r="D637" s="661" t="s">
        <v>6985</v>
      </c>
      <c r="E637" s="661" t="s">
        <v>6986</v>
      </c>
      <c r="F637" s="664">
        <v>427</v>
      </c>
      <c r="G637" s="664">
        <v>32025</v>
      </c>
      <c r="H637" s="661">
        <v>1</v>
      </c>
      <c r="I637" s="661">
        <v>75</v>
      </c>
      <c r="J637" s="664">
        <v>338</v>
      </c>
      <c r="K637" s="664">
        <v>27378</v>
      </c>
      <c r="L637" s="661">
        <v>0.85489461358313812</v>
      </c>
      <c r="M637" s="661">
        <v>81</v>
      </c>
      <c r="N637" s="664">
        <v>319</v>
      </c>
      <c r="O637" s="664">
        <v>26068</v>
      </c>
      <c r="P637" s="677">
        <v>0.81398907103825136</v>
      </c>
      <c r="Q637" s="665">
        <v>81.717868338557992</v>
      </c>
    </row>
    <row r="638" spans="1:17" ht="14.4" customHeight="1" x14ac:dyDescent="0.3">
      <c r="A638" s="660" t="s">
        <v>6896</v>
      </c>
      <c r="B638" s="661" t="s">
        <v>6932</v>
      </c>
      <c r="C638" s="661" t="s">
        <v>2645</v>
      </c>
      <c r="D638" s="661" t="s">
        <v>6991</v>
      </c>
      <c r="E638" s="661" t="s">
        <v>6992</v>
      </c>
      <c r="F638" s="664">
        <v>9</v>
      </c>
      <c r="G638" s="664">
        <v>0</v>
      </c>
      <c r="H638" s="661"/>
      <c r="I638" s="661">
        <v>0</v>
      </c>
      <c r="J638" s="664">
        <v>4</v>
      </c>
      <c r="K638" s="664">
        <v>0</v>
      </c>
      <c r="L638" s="661"/>
      <c r="M638" s="661">
        <v>0</v>
      </c>
      <c r="N638" s="664">
        <v>3</v>
      </c>
      <c r="O638" s="664">
        <v>0</v>
      </c>
      <c r="P638" s="677"/>
      <c r="Q638" s="665">
        <v>0</v>
      </c>
    </row>
    <row r="639" spans="1:17" ht="14.4" customHeight="1" x14ac:dyDescent="0.3">
      <c r="A639" s="660" t="s">
        <v>6896</v>
      </c>
      <c r="B639" s="661" t="s">
        <v>6932</v>
      </c>
      <c r="C639" s="661" t="s">
        <v>2645</v>
      </c>
      <c r="D639" s="661" t="s">
        <v>6995</v>
      </c>
      <c r="E639" s="661" t="s">
        <v>6996</v>
      </c>
      <c r="F639" s="664"/>
      <c r="G639" s="664"/>
      <c r="H639" s="661"/>
      <c r="I639" s="661"/>
      <c r="J639" s="664">
        <v>1</v>
      </c>
      <c r="K639" s="664">
        <v>186</v>
      </c>
      <c r="L639" s="661"/>
      <c r="M639" s="661">
        <v>186</v>
      </c>
      <c r="N639" s="664"/>
      <c r="O639" s="664"/>
      <c r="P639" s="677"/>
      <c r="Q639" s="665"/>
    </row>
    <row r="640" spans="1:17" ht="14.4" customHeight="1" x14ac:dyDescent="0.3">
      <c r="A640" s="660" t="s">
        <v>6896</v>
      </c>
      <c r="B640" s="661" t="s">
        <v>6932</v>
      </c>
      <c r="C640" s="661" t="s">
        <v>2645</v>
      </c>
      <c r="D640" s="661" t="s">
        <v>6999</v>
      </c>
      <c r="E640" s="661" t="s">
        <v>6889</v>
      </c>
      <c r="F640" s="664">
        <v>4</v>
      </c>
      <c r="G640" s="664">
        <v>0</v>
      </c>
      <c r="H640" s="661"/>
      <c r="I640" s="661">
        <v>0</v>
      </c>
      <c r="J640" s="664">
        <v>2</v>
      </c>
      <c r="K640" s="664">
        <v>0</v>
      </c>
      <c r="L640" s="661"/>
      <c r="M640" s="661">
        <v>0</v>
      </c>
      <c r="N640" s="664"/>
      <c r="O640" s="664"/>
      <c r="P640" s="677"/>
      <c r="Q640" s="665"/>
    </row>
    <row r="641" spans="1:17" ht="14.4" customHeight="1" x14ac:dyDescent="0.3">
      <c r="A641" s="660" t="s">
        <v>6896</v>
      </c>
      <c r="B641" s="661" t="s">
        <v>6932</v>
      </c>
      <c r="C641" s="661" t="s">
        <v>2645</v>
      </c>
      <c r="D641" s="661" t="s">
        <v>7002</v>
      </c>
      <c r="E641" s="661" t="s">
        <v>7003</v>
      </c>
      <c r="F641" s="664">
        <v>1</v>
      </c>
      <c r="G641" s="664">
        <v>86</v>
      </c>
      <c r="H641" s="661">
        <v>1</v>
      </c>
      <c r="I641" s="661">
        <v>86</v>
      </c>
      <c r="J641" s="664"/>
      <c r="K641" s="664"/>
      <c r="L641" s="661"/>
      <c r="M641" s="661"/>
      <c r="N641" s="664">
        <v>1</v>
      </c>
      <c r="O641" s="664">
        <v>86</v>
      </c>
      <c r="P641" s="677">
        <v>1</v>
      </c>
      <c r="Q641" s="665">
        <v>86</v>
      </c>
    </row>
    <row r="642" spans="1:17" ht="14.4" customHeight="1" x14ac:dyDescent="0.3">
      <c r="A642" s="660" t="s">
        <v>6896</v>
      </c>
      <c r="B642" s="661" t="s">
        <v>6932</v>
      </c>
      <c r="C642" s="661" t="s">
        <v>2645</v>
      </c>
      <c r="D642" s="661" t="s">
        <v>7058</v>
      </c>
      <c r="E642" s="661" t="s">
        <v>7059</v>
      </c>
      <c r="F642" s="664"/>
      <c r="G642" s="664"/>
      <c r="H642" s="661"/>
      <c r="I642" s="661"/>
      <c r="J642" s="664">
        <v>1</v>
      </c>
      <c r="K642" s="664">
        <v>344</v>
      </c>
      <c r="L642" s="661"/>
      <c r="M642" s="661">
        <v>344</v>
      </c>
      <c r="N642" s="664"/>
      <c r="O642" s="664"/>
      <c r="P642" s="677"/>
      <c r="Q642" s="665"/>
    </row>
    <row r="643" spans="1:17" ht="14.4" customHeight="1" x14ac:dyDescent="0.3">
      <c r="A643" s="660" t="s">
        <v>6896</v>
      </c>
      <c r="B643" s="661" t="s">
        <v>6932</v>
      </c>
      <c r="C643" s="661" t="s">
        <v>2645</v>
      </c>
      <c r="D643" s="661" t="s">
        <v>7008</v>
      </c>
      <c r="E643" s="661" t="s">
        <v>7009</v>
      </c>
      <c r="F643" s="664"/>
      <c r="G643" s="664"/>
      <c r="H643" s="661"/>
      <c r="I643" s="661"/>
      <c r="J643" s="664"/>
      <c r="K643" s="664"/>
      <c r="L643" s="661"/>
      <c r="M643" s="661"/>
      <c r="N643" s="664">
        <v>2</v>
      </c>
      <c r="O643" s="664">
        <v>114</v>
      </c>
      <c r="P643" s="677"/>
      <c r="Q643" s="665">
        <v>57</v>
      </c>
    </row>
    <row r="644" spans="1:17" ht="14.4" customHeight="1" x14ac:dyDescent="0.3">
      <c r="A644" s="660" t="s">
        <v>6896</v>
      </c>
      <c r="B644" s="661" t="s">
        <v>6932</v>
      </c>
      <c r="C644" s="661" t="s">
        <v>2645</v>
      </c>
      <c r="D644" s="661" t="s">
        <v>7020</v>
      </c>
      <c r="E644" s="661" t="s">
        <v>7021</v>
      </c>
      <c r="F644" s="664">
        <v>2</v>
      </c>
      <c r="G644" s="664">
        <v>590</v>
      </c>
      <c r="H644" s="661">
        <v>1</v>
      </c>
      <c r="I644" s="661">
        <v>295</v>
      </c>
      <c r="J644" s="664"/>
      <c r="K644" s="664"/>
      <c r="L644" s="661"/>
      <c r="M644" s="661"/>
      <c r="N644" s="664">
        <v>1</v>
      </c>
      <c r="O644" s="664">
        <v>298</v>
      </c>
      <c r="P644" s="677">
        <v>0.5050847457627119</v>
      </c>
      <c r="Q644" s="665">
        <v>298</v>
      </c>
    </row>
    <row r="645" spans="1:17" ht="14.4" customHeight="1" x14ac:dyDescent="0.3">
      <c r="A645" s="660" t="s">
        <v>6896</v>
      </c>
      <c r="B645" s="661" t="s">
        <v>6932</v>
      </c>
      <c r="C645" s="661" t="s">
        <v>2645</v>
      </c>
      <c r="D645" s="661" t="s">
        <v>7026</v>
      </c>
      <c r="E645" s="661" t="s">
        <v>7027</v>
      </c>
      <c r="F645" s="664">
        <v>3</v>
      </c>
      <c r="G645" s="664">
        <v>240</v>
      </c>
      <c r="H645" s="661">
        <v>1</v>
      </c>
      <c r="I645" s="661">
        <v>80</v>
      </c>
      <c r="J645" s="664">
        <v>8</v>
      </c>
      <c r="K645" s="664">
        <v>640</v>
      </c>
      <c r="L645" s="661">
        <v>2.6666666666666665</v>
      </c>
      <c r="M645" s="661">
        <v>80</v>
      </c>
      <c r="N645" s="664">
        <v>1</v>
      </c>
      <c r="O645" s="664">
        <v>82</v>
      </c>
      <c r="P645" s="677">
        <v>0.34166666666666667</v>
      </c>
      <c r="Q645" s="665">
        <v>82</v>
      </c>
    </row>
    <row r="646" spans="1:17" ht="14.4" customHeight="1" x14ac:dyDescent="0.3">
      <c r="A646" s="660" t="s">
        <v>6896</v>
      </c>
      <c r="B646" s="661" t="s">
        <v>6932</v>
      </c>
      <c r="C646" s="661" t="s">
        <v>2645</v>
      </c>
      <c r="D646" s="661" t="s">
        <v>7028</v>
      </c>
      <c r="E646" s="661" t="s">
        <v>7029</v>
      </c>
      <c r="F646" s="664">
        <v>3</v>
      </c>
      <c r="G646" s="664">
        <v>591</v>
      </c>
      <c r="H646" s="661">
        <v>1</v>
      </c>
      <c r="I646" s="661">
        <v>197</v>
      </c>
      <c r="J646" s="664">
        <v>2</v>
      </c>
      <c r="K646" s="664">
        <v>396</v>
      </c>
      <c r="L646" s="661">
        <v>0.67005076142131981</v>
      </c>
      <c r="M646" s="661">
        <v>198</v>
      </c>
      <c r="N646" s="664"/>
      <c r="O646" s="664"/>
      <c r="P646" s="677"/>
      <c r="Q646" s="665"/>
    </row>
    <row r="647" spans="1:17" ht="14.4" customHeight="1" x14ac:dyDescent="0.3">
      <c r="A647" s="660" t="s">
        <v>6896</v>
      </c>
      <c r="B647" s="661" t="s">
        <v>6932</v>
      </c>
      <c r="C647" s="661" t="s">
        <v>2647</v>
      </c>
      <c r="D647" s="661" t="s">
        <v>6933</v>
      </c>
      <c r="E647" s="661" t="s">
        <v>6934</v>
      </c>
      <c r="F647" s="664">
        <v>1</v>
      </c>
      <c r="G647" s="664">
        <v>215</v>
      </c>
      <c r="H647" s="661">
        <v>1</v>
      </c>
      <c r="I647" s="661">
        <v>215</v>
      </c>
      <c r="J647" s="664">
        <v>4</v>
      </c>
      <c r="K647" s="664">
        <v>776</v>
      </c>
      <c r="L647" s="661">
        <v>3.6093023255813952</v>
      </c>
      <c r="M647" s="661">
        <v>194</v>
      </c>
      <c r="N647" s="664"/>
      <c r="O647" s="664"/>
      <c r="P647" s="677"/>
      <c r="Q647" s="665"/>
    </row>
    <row r="648" spans="1:17" ht="14.4" customHeight="1" x14ac:dyDescent="0.3">
      <c r="A648" s="660" t="s">
        <v>6896</v>
      </c>
      <c r="B648" s="661" t="s">
        <v>6932</v>
      </c>
      <c r="C648" s="661" t="s">
        <v>2647</v>
      </c>
      <c r="D648" s="661" t="s">
        <v>6935</v>
      </c>
      <c r="E648" s="661" t="s">
        <v>6936</v>
      </c>
      <c r="F648" s="664">
        <v>23</v>
      </c>
      <c r="G648" s="664">
        <v>3013</v>
      </c>
      <c r="H648" s="661">
        <v>1</v>
      </c>
      <c r="I648" s="661">
        <v>131</v>
      </c>
      <c r="J648" s="664">
        <v>23</v>
      </c>
      <c r="K648" s="664">
        <v>2369</v>
      </c>
      <c r="L648" s="661">
        <v>0.7862595419847328</v>
      </c>
      <c r="M648" s="661">
        <v>103</v>
      </c>
      <c r="N648" s="664">
        <v>11</v>
      </c>
      <c r="O648" s="664">
        <v>1138</v>
      </c>
      <c r="P648" s="677">
        <v>0.37769664785927648</v>
      </c>
      <c r="Q648" s="665">
        <v>103.45454545454545</v>
      </c>
    </row>
    <row r="649" spans="1:17" ht="14.4" customHeight="1" x14ac:dyDescent="0.3">
      <c r="A649" s="660" t="s">
        <v>6896</v>
      </c>
      <c r="B649" s="661" t="s">
        <v>6932</v>
      </c>
      <c r="C649" s="661" t="s">
        <v>2647</v>
      </c>
      <c r="D649" s="661" t="s">
        <v>6937</v>
      </c>
      <c r="E649" s="661" t="s">
        <v>6938</v>
      </c>
      <c r="F649" s="664">
        <v>158</v>
      </c>
      <c r="G649" s="664">
        <v>5372</v>
      </c>
      <c r="H649" s="661">
        <v>1</v>
      </c>
      <c r="I649" s="661">
        <v>34</v>
      </c>
      <c r="J649" s="664">
        <v>127</v>
      </c>
      <c r="K649" s="664">
        <v>4318</v>
      </c>
      <c r="L649" s="661">
        <v>0.80379746835443033</v>
      </c>
      <c r="M649" s="661">
        <v>34</v>
      </c>
      <c r="N649" s="664">
        <v>171</v>
      </c>
      <c r="O649" s="664">
        <v>5931</v>
      </c>
      <c r="P649" s="677">
        <v>1.1040580789277736</v>
      </c>
      <c r="Q649" s="665">
        <v>34.684210526315788</v>
      </c>
    </row>
    <row r="650" spans="1:17" ht="14.4" customHeight="1" x14ac:dyDescent="0.3">
      <c r="A650" s="660" t="s">
        <v>6896</v>
      </c>
      <c r="B650" s="661" t="s">
        <v>6932</v>
      </c>
      <c r="C650" s="661" t="s">
        <v>2647</v>
      </c>
      <c r="D650" s="661" t="s">
        <v>6941</v>
      </c>
      <c r="E650" s="661" t="s">
        <v>6942</v>
      </c>
      <c r="F650" s="664"/>
      <c r="G650" s="664"/>
      <c r="H650" s="661"/>
      <c r="I650" s="661"/>
      <c r="J650" s="664">
        <v>1</v>
      </c>
      <c r="K650" s="664">
        <v>5</v>
      </c>
      <c r="L650" s="661"/>
      <c r="M650" s="661">
        <v>5</v>
      </c>
      <c r="N650" s="664">
        <v>2</v>
      </c>
      <c r="O650" s="664">
        <v>10</v>
      </c>
      <c r="P650" s="677"/>
      <c r="Q650" s="665">
        <v>5</v>
      </c>
    </row>
    <row r="651" spans="1:17" ht="14.4" customHeight="1" x14ac:dyDescent="0.3">
      <c r="A651" s="660" t="s">
        <v>6896</v>
      </c>
      <c r="B651" s="661" t="s">
        <v>6932</v>
      </c>
      <c r="C651" s="661" t="s">
        <v>2647</v>
      </c>
      <c r="D651" s="661" t="s">
        <v>6945</v>
      </c>
      <c r="E651" s="661" t="s">
        <v>6946</v>
      </c>
      <c r="F651" s="664"/>
      <c r="G651" s="664"/>
      <c r="H651" s="661"/>
      <c r="I651" s="661"/>
      <c r="J651" s="664">
        <v>2</v>
      </c>
      <c r="K651" s="664">
        <v>298</v>
      </c>
      <c r="L651" s="661"/>
      <c r="M651" s="661">
        <v>149</v>
      </c>
      <c r="N651" s="664"/>
      <c r="O651" s="664"/>
      <c r="P651" s="677"/>
      <c r="Q651" s="665"/>
    </row>
    <row r="652" spans="1:17" ht="14.4" customHeight="1" x14ac:dyDescent="0.3">
      <c r="A652" s="660" t="s">
        <v>6896</v>
      </c>
      <c r="B652" s="661" t="s">
        <v>6932</v>
      </c>
      <c r="C652" s="661" t="s">
        <v>2647</v>
      </c>
      <c r="D652" s="661" t="s">
        <v>6947</v>
      </c>
      <c r="E652" s="661" t="s">
        <v>6948</v>
      </c>
      <c r="F652" s="664">
        <v>1</v>
      </c>
      <c r="G652" s="664">
        <v>93</v>
      </c>
      <c r="H652" s="661">
        <v>1</v>
      </c>
      <c r="I652" s="661">
        <v>93</v>
      </c>
      <c r="J652" s="664"/>
      <c r="K652" s="664"/>
      <c r="L652" s="661"/>
      <c r="M652" s="661"/>
      <c r="N652" s="664"/>
      <c r="O652" s="664"/>
      <c r="P652" s="677"/>
      <c r="Q652" s="665"/>
    </row>
    <row r="653" spans="1:17" ht="14.4" customHeight="1" x14ac:dyDescent="0.3">
      <c r="A653" s="660" t="s">
        <v>6896</v>
      </c>
      <c r="B653" s="661" t="s">
        <v>6932</v>
      </c>
      <c r="C653" s="661" t="s">
        <v>2647</v>
      </c>
      <c r="D653" s="661" t="s">
        <v>6957</v>
      </c>
      <c r="E653" s="661" t="s">
        <v>6958</v>
      </c>
      <c r="F653" s="664">
        <v>627</v>
      </c>
      <c r="G653" s="664">
        <v>137940</v>
      </c>
      <c r="H653" s="661">
        <v>1</v>
      </c>
      <c r="I653" s="661">
        <v>220</v>
      </c>
      <c r="J653" s="664">
        <v>539</v>
      </c>
      <c r="K653" s="664">
        <v>125048</v>
      </c>
      <c r="L653" s="661">
        <v>0.90653907496012764</v>
      </c>
      <c r="M653" s="661">
        <v>232</v>
      </c>
      <c r="N653" s="664">
        <v>496</v>
      </c>
      <c r="O653" s="664">
        <v>115726</v>
      </c>
      <c r="P653" s="677">
        <v>0.83895896766710165</v>
      </c>
      <c r="Q653" s="665">
        <v>233.31854838709677</v>
      </c>
    </row>
    <row r="654" spans="1:17" ht="14.4" customHeight="1" x14ac:dyDescent="0.3">
      <c r="A654" s="660" t="s">
        <v>6896</v>
      </c>
      <c r="B654" s="661" t="s">
        <v>6932</v>
      </c>
      <c r="C654" s="661" t="s">
        <v>2647</v>
      </c>
      <c r="D654" s="661" t="s">
        <v>6959</v>
      </c>
      <c r="E654" s="661" t="s">
        <v>6960</v>
      </c>
      <c r="F654" s="664">
        <v>552</v>
      </c>
      <c r="G654" s="664">
        <v>64584</v>
      </c>
      <c r="H654" s="661">
        <v>1</v>
      </c>
      <c r="I654" s="661">
        <v>117</v>
      </c>
      <c r="J654" s="664">
        <v>490</v>
      </c>
      <c r="K654" s="664">
        <v>56840</v>
      </c>
      <c r="L654" s="661">
        <v>0.8800941409637062</v>
      </c>
      <c r="M654" s="661">
        <v>116</v>
      </c>
      <c r="N654" s="664">
        <v>484</v>
      </c>
      <c r="O654" s="664">
        <v>56856</v>
      </c>
      <c r="P654" s="677">
        <v>0.88034188034188032</v>
      </c>
      <c r="Q654" s="665">
        <v>117.47107438016529</v>
      </c>
    </row>
    <row r="655" spans="1:17" ht="14.4" customHeight="1" x14ac:dyDescent="0.3">
      <c r="A655" s="660" t="s">
        <v>6896</v>
      </c>
      <c r="B655" s="661" t="s">
        <v>6932</v>
      </c>
      <c r="C655" s="661" t="s">
        <v>2647</v>
      </c>
      <c r="D655" s="661" t="s">
        <v>6973</v>
      </c>
      <c r="E655" s="661" t="s">
        <v>6974</v>
      </c>
      <c r="F655" s="664">
        <v>433</v>
      </c>
      <c r="G655" s="664">
        <v>66682</v>
      </c>
      <c r="H655" s="661">
        <v>1</v>
      </c>
      <c r="I655" s="661">
        <v>154</v>
      </c>
      <c r="J655" s="664">
        <v>314</v>
      </c>
      <c r="K655" s="664">
        <v>48670</v>
      </c>
      <c r="L655" s="661">
        <v>0.7298821271107645</v>
      </c>
      <c r="M655" s="661">
        <v>155</v>
      </c>
      <c r="N655" s="664">
        <v>289</v>
      </c>
      <c r="O655" s="664">
        <v>44999</v>
      </c>
      <c r="P655" s="677">
        <v>0.6748297891484959</v>
      </c>
      <c r="Q655" s="665">
        <v>155.70588235294119</v>
      </c>
    </row>
    <row r="656" spans="1:17" ht="14.4" customHeight="1" x14ac:dyDescent="0.3">
      <c r="A656" s="660" t="s">
        <v>6896</v>
      </c>
      <c r="B656" s="661" t="s">
        <v>6932</v>
      </c>
      <c r="C656" s="661" t="s">
        <v>2647</v>
      </c>
      <c r="D656" s="661" t="s">
        <v>6977</v>
      </c>
      <c r="E656" s="661" t="s">
        <v>6978</v>
      </c>
      <c r="F656" s="664">
        <v>1164</v>
      </c>
      <c r="G656" s="664">
        <v>0</v>
      </c>
      <c r="H656" s="661"/>
      <c r="I656" s="661">
        <v>0</v>
      </c>
      <c r="J656" s="664">
        <v>996</v>
      </c>
      <c r="K656" s="664">
        <v>0</v>
      </c>
      <c r="L656" s="661"/>
      <c r="M656" s="661">
        <v>0</v>
      </c>
      <c r="N656" s="664">
        <v>1011</v>
      </c>
      <c r="O656" s="664">
        <v>0</v>
      </c>
      <c r="P656" s="677"/>
      <c r="Q656" s="665">
        <v>0</v>
      </c>
    </row>
    <row r="657" spans="1:17" ht="14.4" customHeight="1" x14ac:dyDescent="0.3">
      <c r="A657" s="660" t="s">
        <v>6896</v>
      </c>
      <c r="B657" s="661" t="s">
        <v>6932</v>
      </c>
      <c r="C657" s="661" t="s">
        <v>2647</v>
      </c>
      <c r="D657" s="661" t="s">
        <v>6983</v>
      </c>
      <c r="E657" s="661" t="s">
        <v>6984</v>
      </c>
      <c r="F657" s="664"/>
      <c r="G657" s="664"/>
      <c r="H657" s="661"/>
      <c r="I657" s="661"/>
      <c r="J657" s="664"/>
      <c r="K657" s="664"/>
      <c r="L657" s="661"/>
      <c r="M657" s="661"/>
      <c r="N657" s="664">
        <v>1</v>
      </c>
      <c r="O657" s="664">
        <v>36</v>
      </c>
      <c r="P657" s="677"/>
      <c r="Q657" s="665">
        <v>36</v>
      </c>
    </row>
    <row r="658" spans="1:17" ht="14.4" customHeight="1" x14ac:dyDescent="0.3">
      <c r="A658" s="660" t="s">
        <v>6896</v>
      </c>
      <c r="B658" s="661" t="s">
        <v>6932</v>
      </c>
      <c r="C658" s="661" t="s">
        <v>2647</v>
      </c>
      <c r="D658" s="661" t="s">
        <v>6985</v>
      </c>
      <c r="E658" s="661" t="s">
        <v>6986</v>
      </c>
      <c r="F658" s="664">
        <v>441</v>
      </c>
      <c r="G658" s="664">
        <v>33075</v>
      </c>
      <c r="H658" s="661">
        <v>1</v>
      </c>
      <c r="I658" s="661">
        <v>75</v>
      </c>
      <c r="J658" s="664">
        <v>319</v>
      </c>
      <c r="K658" s="664">
        <v>25839</v>
      </c>
      <c r="L658" s="661">
        <v>0.78122448979591841</v>
      </c>
      <c r="M658" s="661">
        <v>81</v>
      </c>
      <c r="N658" s="664">
        <v>287</v>
      </c>
      <c r="O658" s="664">
        <v>23457</v>
      </c>
      <c r="P658" s="677">
        <v>0.70920634920634917</v>
      </c>
      <c r="Q658" s="665">
        <v>81.731707317073173</v>
      </c>
    </row>
    <row r="659" spans="1:17" ht="14.4" customHeight="1" x14ac:dyDescent="0.3">
      <c r="A659" s="660" t="s">
        <v>6896</v>
      </c>
      <c r="B659" s="661" t="s">
        <v>6932</v>
      </c>
      <c r="C659" s="661" t="s">
        <v>2647</v>
      </c>
      <c r="D659" s="661" t="s">
        <v>6987</v>
      </c>
      <c r="E659" s="661" t="s">
        <v>6988</v>
      </c>
      <c r="F659" s="664">
        <v>3</v>
      </c>
      <c r="G659" s="664">
        <v>501</v>
      </c>
      <c r="H659" s="661">
        <v>1</v>
      </c>
      <c r="I659" s="661">
        <v>167</v>
      </c>
      <c r="J659" s="664">
        <v>13</v>
      </c>
      <c r="K659" s="664">
        <v>1898</v>
      </c>
      <c r="L659" s="661">
        <v>3.788423153692615</v>
      </c>
      <c r="M659" s="661">
        <v>146</v>
      </c>
      <c r="N659" s="664">
        <v>9</v>
      </c>
      <c r="O659" s="664">
        <v>1323</v>
      </c>
      <c r="P659" s="677">
        <v>2.6407185628742513</v>
      </c>
      <c r="Q659" s="665">
        <v>147</v>
      </c>
    </row>
    <row r="660" spans="1:17" ht="14.4" customHeight="1" x14ac:dyDescent="0.3">
      <c r="A660" s="660" t="s">
        <v>6896</v>
      </c>
      <c r="B660" s="661" t="s">
        <v>6932</v>
      </c>
      <c r="C660" s="661" t="s">
        <v>2647</v>
      </c>
      <c r="D660" s="661" t="s">
        <v>6991</v>
      </c>
      <c r="E660" s="661" t="s">
        <v>6992</v>
      </c>
      <c r="F660" s="664">
        <v>12</v>
      </c>
      <c r="G660" s="664">
        <v>0</v>
      </c>
      <c r="H660" s="661"/>
      <c r="I660" s="661">
        <v>0</v>
      </c>
      <c r="J660" s="664">
        <v>10</v>
      </c>
      <c r="K660" s="664">
        <v>0</v>
      </c>
      <c r="L660" s="661"/>
      <c r="M660" s="661">
        <v>0</v>
      </c>
      <c r="N660" s="664">
        <v>13</v>
      </c>
      <c r="O660" s="664">
        <v>0</v>
      </c>
      <c r="P660" s="677"/>
      <c r="Q660" s="665">
        <v>0</v>
      </c>
    </row>
    <row r="661" spans="1:17" ht="14.4" customHeight="1" x14ac:dyDescent="0.3">
      <c r="A661" s="660" t="s">
        <v>6896</v>
      </c>
      <c r="B661" s="661" t="s">
        <v>6932</v>
      </c>
      <c r="C661" s="661" t="s">
        <v>2647</v>
      </c>
      <c r="D661" s="661" t="s">
        <v>6995</v>
      </c>
      <c r="E661" s="661" t="s">
        <v>6996</v>
      </c>
      <c r="F661" s="664">
        <v>2</v>
      </c>
      <c r="G661" s="664">
        <v>370</v>
      </c>
      <c r="H661" s="661">
        <v>1</v>
      </c>
      <c r="I661" s="661">
        <v>185</v>
      </c>
      <c r="J661" s="664"/>
      <c r="K661" s="664"/>
      <c r="L661" s="661"/>
      <c r="M661" s="661"/>
      <c r="N661" s="664"/>
      <c r="O661" s="664"/>
      <c r="P661" s="677"/>
      <c r="Q661" s="665"/>
    </row>
    <row r="662" spans="1:17" ht="14.4" customHeight="1" x14ac:dyDescent="0.3">
      <c r="A662" s="660" t="s">
        <v>6896</v>
      </c>
      <c r="B662" s="661" t="s">
        <v>6932</v>
      </c>
      <c r="C662" s="661" t="s">
        <v>2647</v>
      </c>
      <c r="D662" s="661" t="s">
        <v>6999</v>
      </c>
      <c r="E662" s="661" t="s">
        <v>6889</v>
      </c>
      <c r="F662" s="664">
        <v>4</v>
      </c>
      <c r="G662" s="664">
        <v>0</v>
      </c>
      <c r="H662" s="661"/>
      <c r="I662" s="661">
        <v>0</v>
      </c>
      <c r="J662" s="664"/>
      <c r="K662" s="664"/>
      <c r="L662" s="661"/>
      <c r="M662" s="661"/>
      <c r="N662" s="664"/>
      <c r="O662" s="664"/>
      <c r="P662" s="677"/>
      <c r="Q662" s="665"/>
    </row>
    <row r="663" spans="1:17" ht="14.4" customHeight="1" x14ac:dyDescent="0.3">
      <c r="A663" s="660" t="s">
        <v>6896</v>
      </c>
      <c r="B663" s="661" t="s">
        <v>6932</v>
      </c>
      <c r="C663" s="661" t="s">
        <v>2647</v>
      </c>
      <c r="D663" s="661" t="s">
        <v>7008</v>
      </c>
      <c r="E663" s="661" t="s">
        <v>7009</v>
      </c>
      <c r="F663" s="664"/>
      <c r="G663" s="664"/>
      <c r="H663" s="661"/>
      <c r="I663" s="661"/>
      <c r="J663" s="664"/>
      <c r="K663" s="664"/>
      <c r="L663" s="661"/>
      <c r="M663" s="661"/>
      <c r="N663" s="664">
        <v>3</v>
      </c>
      <c r="O663" s="664">
        <v>171</v>
      </c>
      <c r="P663" s="677"/>
      <c r="Q663" s="665">
        <v>57</v>
      </c>
    </row>
    <row r="664" spans="1:17" ht="14.4" customHeight="1" x14ac:dyDescent="0.3">
      <c r="A664" s="660" t="s">
        <v>6896</v>
      </c>
      <c r="B664" s="661" t="s">
        <v>6932</v>
      </c>
      <c r="C664" s="661" t="s">
        <v>2647</v>
      </c>
      <c r="D664" s="661" t="s">
        <v>7016</v>
      </c>
      <c r="E664" s="661" t="s">
        <v>7017</v>
      </c>
      <c r="F664" s="664"/>
      <c r="G664" s="664"/>
      <c r="H664" s="661"/>
      <c r="I664" s="661"/>
      <c r="J664" s="664">
        <v>1</v>
      </c>
      <c r="K664" s="664">
        <v>480</v>
      </c>
      <c r="L664" s="661"/>
      <c r="M664" s="661">
        <v>480</v>
      </c>
      <c r="N664" s="664"/>
      <c r="O664" s="664"/>
      <c r="P664" s="677"/>
      <c r="Q664" s="665"/>
    </row>
    <row r="665" spans="1:17" ht="14.4" customHeight="1" x14ac:dyDescent="0.3">
      <c r="A665" s="660" t="s">
        <v>6896</v>
      </c>
      <c r="B665" s="661" t="s">
        <v>6932</v>
      </c>
      <c r="C665" s="661" t="s">
        <v>2647</v>
      </c>
      <c r="D665" s="661" t="s">
        <v>7020</v>
      </c>
      <c r="E665" s="661" t="s">
        <v>7021</v>
      </c>
      <c r="F665" s="664">
        <v>3</v>
      </c>
      <c r="G665" s="664">
        <v>885</v>
      </c>
      <c r="H665" s="661">
        <v>1</v>
      </c>
      <c r="I665" s="661">
        <v>295</v>
      </c>
      <c r="J665" s="664"/>
      <c r="K665" s="664"/>
      <c r="L665" s="661"/>
      <c r="M665" s="661"/>
      <c r="N665" s="664">
        <v>2</v>
      </c>
      <c r="O665" s="664">
        <v>890</v>
      </c>
      <c r="P665" s="677">
        <v>1.0056497175141244</v>
      </c>
      <c r="Q665" s="665">
        <v>445</v>
      </c>
    </row>
    <row r="666" spans="1:17" ht="14.4" customHeight="1" x14ac:dyDescent="0.3">
      <c r="A666" s="660" t="s">
        <v>6896</v>
      </c>
      <c r="B666" s="661" t="s">
        <v>6932</v>
      </c>
      <c r="C666" s="661" t="s">
        <v>2647</v>
      </c>
      <c r="D666" s="661" t="s">
        <v>7026</v>
      </c>
      <c r="E666" s="661" t="s">
        <v>7027</v>
      </c>
      <c r="F666" s="664">
        <v>9</v>
      </c>
      <c r="G666" s="664">
        <v>720</v>
      </c>
      <c r="H666" s="661">
        <v>1</v>
      </c>
      <c r="I666" s="661">
        <v>80</v>
      </c>
      <c r="J666" s="664">
        <v>6</v>
      </c>
      <c r="K666" s="664">
        <v>480</v>
      </c>
      <c r="L666" s="661">
        <v>0.66666666666666663</v>
      </c>
      <c r="M666" s="661">
        <v>80</v>
      </c>
      <c r="N666" s="664">
        <v>17</v>
      </c>
      <c r="O666" s="664">
        <v>1384</v>
      </c>
      <c r="P666" s="677">
        <v>1.9222222222222223</v>
      </c>
      <c r="Q666" s="665">
        <v>81.411764705882348</v>
      </c>
    </row>
    <row r="667" spans="1:17" ht="14.4" customHeight="1" x14ac:dyDescent="0.3">
      <c r="A667" s="660" t="s">
        <v>6896</v>
      </c>
      <c r="B667" s="661" t="s">
        <v>6932</v>
      </c>
      <c r="C667" s="661" t="s">
        <v>2647</v>
      </c>
      <c r="D667" s="661" t="s">
        <v>7028</v>
      </c>
      <c r="E667" s="661" t="s">
        <v>7029</v>
      </c>
      <c r="F667" s="664">
        <v>2</v>
      </c>
      <c r="G667" s="664">
        <v>394</v>
      </c>
      <c r="H667" s="661">
        <v>1</v>
      </c>
      <c r="I667" s="661">
        <v>197</v>
      </c>
      <c r="J667" s="664"/>
      <c r="K667" s="664"/>
      <c r="L667" s="661"/>
      <c r="M667" s="661"/>
      <c r="N667" s="664"/>
      <c r="O667" s="664"/>
      <c r="P667" s="677"/>
      <c r="Q667" s="665"/>
    </row>
    <row r="668" spans="1:17" ht="14.4" customHeight="1" x14ac:dyDescent="0.3">
      <c r="A668" s="660" t="s">
        <v>6896</v>
      </c>
      <c r="B668" s="661" t="s">
        <v>6932</v>
      </c>
      <c r="C668" s="661" t="s">
        <v>2648</v>
      </c>
      <c r="D668" s="661" t="s">
        <v>7052</v>
      </c>
      <c r="E668" s="661" t="s">
        <v>7053</v>
      </c>
      <c r="F668" s="664"/>
      <c r="G668" s="664"/>
      <c r="H668" s="661"/>
      <c r="I668" s="661"/>
      <c r="J668" s="664"/>
      <c r="K668" s="664"/>
      <c r="L668" s="661"/>
      <c r="M668" s="661"/>
      <c r="N668" s="664">
        <v>1</v>
      </c>
      <c r="O668" s="664">
        <v>81</v>
      </c>
      <c r="P668" s="677"/>
      <c r="Q668" s="665">
        <v>81</v>
      </c>
    </row>
    <row r="669" spans="1:17" ht="14.4" customHeight="1" x14ac:dyDescent="0.3">
      <c r="A669" s="660" t="s">
        <v>6896</v>
      </c>
      <c r="B669" s="661" t="s">
        <v>6932</v>
      </c>
      <c r="C669" s="661" t="s">
        <v>2648</v>
      </c>
      <c r="D669" s="661" t="s">
        <v>6935</v>
      </c>
      <c r="E669" s="661" t="s">
        <v>6936</v>
      </c>
      <c r="F669" s="664">
        <v>151</v>
      </c>
      <c r="G669" s="664">
        <v>19781</v>
      </c>
      <c r="H669" s="661">
        <v>1</v>
      </c>
      <c r="I669" s="661">
        <v>131</v>
      </c>
      <c r="J669" s="664">
        <v>150</v>
      </c>
      <c r="K669" s="664">
        <v>15450</v>
      </c>
      <c r="L669" s="661">
        <v>0.7810525251503968</v>
      </c>
      <c r="M669" s="661">
        <v>103</v>
      </c>
      <c r="N669" s="664">
        <v>156</v>
      </c>
      <c r="O669" s="664">
        <v>16195</v>
      </c>
      <c r="P669" s="677">
        <v>0.81871492846671046</v>
      </c>
      <c r="Q669" s="665">
        <v>103.81410256410257</v>
      </c>
    </row>
    <row r="670" spans="1:17" ht="14.4" customHeight="1" x14ac:dyDescent="0.3">
      <c r="A670" s="660" t="s">
        <v>6896</v>
      </c>
      <c r="B670" s="661" t="s">
        <v>6932</v>
      </c>
      <c r="C670" s="661" t="s">
        <v>2648</v>
      </c>
      <c r="D670" s="661" t="s">
        <v>6937</v>
      </c>
      <c r="E670" s="661" t="s">
        <v>6938</v>
      </c>
      <c r="F670" s="664">
        <v>121</v>
      </c>
      <c r="G670" s="664">
        <v>4114</v>
      </c>
      <c r="H670" s="661">
        <v>1</v>
      </c>
      <c r="I670" s="661">
        <v>34</v>
      </c>
      <c r="J670" s="664">
        <v>86</v>
      </c>
      <c r="K670" s="664">
        <v>2924</v>
      </c>
      <c r="L670" s="661">
        <v>0.71074380165289253</v>
      </c>
      <c r="M670" s="661">
        <v>34</v>
      </c>
      <c r="N670" s="664">
        <v>82</v>
      </c>
      <c r="O670" s="664">
        <v>2838</v>
      </c>
      <c r="P670" s="677">
        <v>0.68983957219251335</v>
      </c>
      <c r="Q670" s="665">
        <v>34.609756097560975</v>
      </c>
    </row>
    <row r="671" spans="1:17" ht="14.4" customHeight="1" x14ac:dyDescent="0.3">
      <c r="A671" s="660" t="s">
        <v>6896</v>
      </c>
      <c r="B671" s="661" t="s">
        <v>6932</v>
      </c>
      <c r="C671" s="661" t="s">
        <v>2648</v>
      </c>
      <c r="D671" s="661" t="s">
        <v>6939</v>
      </c>
      <c r="E671" s="661" t="s">
        <v>6940</v>
      </c>
      <c r="F671" s="664">
        <v>4</v>
      </c>
      <c r="G671" s="664">
        <v>20</v>
      </c>
      <c r="H671" s="661">
        <v>1</v>
      </c>
      <c r="I671" s="661">
        <v>5</v>
      </c>
      <c r="J671" s="664"/>
      <c r="K671" s="664"/>
      <c r="L671" s="661"/>
      <c r="M671" s="661"/>
      <c r="N671" s="664"/>
      <c r="O671" s="664"/>
      <c r="P671" s="677"/>
      <c r="Q671" s="665"/>
    </row>
    <row r="672" spans="1:17" ht="14.4" customHeight="1" x14ac:dyDescent="0.3">
      <c r="A672" s="660" t="s">
        <v>6896</v>
      </c>
      <c r="B672" s="661" t="s">
        <v>6932</v>
      </c>
      <c r="C672" s="661" t="s">
        <v>2648</v>
      </c>
      <c r="D672" s="661" t="s">
        <v>6941</v>
      </c>
      <c r="E672" s="661" t="s">
        <v>6942</v>
      </c>
      <c r="F672" s="664">
        <v>14</v>
      </c>
      <c r="G672" s="664">
        <v>70</v>
      </c>
      <c r="H672" s="661">
        <v>1</v>
      </c>
      <c r="I672" s="661">
        <v>5</v>
      </c>
      <c r="J672" s="664">
        <v>15</v>
      </c>
      <c r="K672" s="664">
        <v>75</v>
      </c>
      <c r="L672" s="661">
        <v>1.0714285714285714</v>
      </c>
      <c r="M672" s="661">
        <v>5</v>
      </c>
      <c r="N672" s="664">
        <v>17</v>
      </c>
      <c r="O672" s="664">
        <v>85</v>
      </c>
      <c r="P672" s="677">
        <v>1.2142857142857142</v>
      </c>
      <c r="Q672" s="665">
        <v>5</v>
      </c>
    </row>
    <row r="673" spans="1:17" ht="14.4" customHeight="1" x14ac:dyDescent="0.3">
      <c r="A673" s="660" t="s">
        <v>6896</v>
      </c>
      <c r="B673" s="661" t="s">
        <v>6932</v>
      </c>
      <c r="C673" s="661" t="s">
        <v>2648</v>
      </c>
      <c r="D673" s="661" t="s">
        <v>6945</v>
      </c>
      <c r="E673" s="661" t="s">
        <v>6946</v>
      </c>
      <c r="F673" s="664">
        <v>4</v>
      </c>
      <c r="G673" s="664">
        <v>592</v>
      </c>
      <c r="H673" s="661">
        <v>1</v>
      </c>
      <c r="I673" s="661">
        <v>148</v>
      </c>
      <c r="J673" s="664">
        <v>2</v>
      </c>
      <c r="K673" s="664">
        <v>298</v>
      </c>
      <c r="L673" s="661">
        <v>0.5033783783783784</v>
      </c>
      <c r="M673" s="661">
        <v>149</v>
      </c>
      <c r="N673" s="664">
        <v>8</v>
      </c>
      <c r="O673" s="664">
        <v>2249</v>
      </c>
      <c r="P673" s="677">
        <v>3.7989864864864864</v>
      </c>
      <c r="Q673" s="665">
        <v>281.125</v>
      </c>
    </row>
    <row r="674" spans="1:17" ht="14.4" customHeight="1" x14ac:dyDescent="0.3">
      <c r="A674" s="660" t="s">
        <v>6896</v>
      </c>
      <c r="B674" s="661" t="s">
        <v>6932</v>
      </c>
      <c r="C674" s="661" t="s">
        <v>2648</v>
      </c>
      <c r="D674" s="661" t="s">
        <v>6957</v>
      </c>
      <c r="E674" s="661" t="s">
        <v>6958</v>
      </c>
      <c r="F674" s="664">
        <v>375</v>
      </c>
      <c r="G674" s="664">
        <v>82500</v>
      </c>
      <c r="H674" s="661">
        <v>1</v>
      </c>
      <c r="I674" s="661">
        <v>220</v>
      </c>
      <c r="J674" s="664">
        <v>380</v>
      </c>
      <c r="K674" s="664">
        <v>88160</v>
      </c>
      <c r="L674" s="661">
        <v>1.0686060606060606</v>
      </c>
      <c r="M674" s="661">
        <v>232</v>
      </c>
      <c r="N674" s="664">
        <v>390</v>
      </c>
      <c r="O674" s="664">
        <v>91076</v>
      </c>
      <c r="P674" s="677">
        <v>1.1039515151515151</v>
      </c>
      <c r="Q674" s="665">
        <v>233.52820512820512</v>
      </c>
    </row>
    <row r="675" spans="1:17" ht="14.4" customHeight="1" x14ac:dyDescent="0.3">
      <c r="A675" s="660" t="s">
        <v>6896</v>
      </c>
      <c r="B675" s="661" t="s">
        <v>6932</v>
      </c>
      <c r="C675" s="661" t="s">
        <v>2648</v>
      </c>
      <c r="D675" s="661" t="s">
        <v>6959</v>
      </c>
      <c r="E675" s="661" t="s">
        <v>6960</v>
      </c>
      <c r="F675" s="664">
        <v>1195</v>
      </c>
      <c r="G675" s="664">
        <v>139815</v>
      </c>
      <c r="H675" s="661">
        <v>1</v>
      </c>
      <c r="I675" s="661">
        <v>117</v>
      </c>
      <c r="J675" s="664">
        <v>1095</v>
      </c>
      <c r="K675" s="664">
        <v>127020</v>
      </c>
      <c r="L675" s="661">
        <v>0.90848621392554452</v>
      </c>
      <c r="M675" s="661">
        <v>116</v>
      </c>
      <c r="N675" s="664">
        <v>1068</v>
      </c>
      <c r="O675" s="664">
        <v>125514</v>
      </c>
      <c r="P675" s="677">
        <v>0.89771483746379144</v>
      </c>
      <c r="Q675" s="665">
        <v>117.52247191011236</v>
      </c>
    </row>
    <row r="676" spans="1:17" ht="14.4" customHeight="1" x14ac:dyDescent="0.3">
      <c r="A676" s="660" t="s">
        <v>6896</v>
      </c>
      <c r="B676" s="661" t="s">
        <v>6932</v>
      </c>
      <c r="C676" s="661" t="s">
        <v>2648</v>
      </c>
      <c r="D676" s="661" t="s">
        <v>6965</v>
      </c>
      <c r="E676" s="661" t="s">
        <v>6966</v>
      </c>
      <c r="F676" s="664"/>
      <c r="G676" s="664"/>
      <c r="H676" s="661"/>
      <c r="I676" s="661"/>
      <c r="J676" s="664"/>
      <c r="K676" s="664"/>
      <c r="L676" s="661"/>
      <c r="M676" s="661"/>
      <c r="N676" s="664">
        <v>1</v>
      </c>
      <c r="O676" s="664">
        <v>1280</v>
      </c>
      <c r="P676" s="677"/>
      <c r="Q676" s="665">
        <v>1280</v>
      </c>
    </row>
    <row r="677" spans="1:17" ht="14.4" customHeight="1" x14ac:dyDescent="0.3">
      <c r="A677" s="660" t="s">
        <v>6896</v>
      </c>
      <c r="B677" s="661" t="s">
        <v>6932</v>
      </c>
      <c r="C677" s="661" t="s">
        <v>2648</v>
      </c>
      <c r="D677" s="661" t="s">
        <v>6973</v>
      </c>
      <c r="E677" s="661" t="s">
        <v>6974</v>
      </c>
      <c r="F677" s="664">
        <v>295</v>
      </c>
      <c r="G677" s="664">
        <v>45430</v>
      </c>
      <c r="H677" s="661">
        <v>1</v>
      </c>
      <c r="I677" s="661">
        <v>154</v>
      </c>
      <c r="J677" s="664">
        <v>252</v>
      </c>
      <c r="K677" s="664">
        <v>39060</v>
      </c>
      <c r="L677" s="661">
        <v>0.8597842835130971</v>
      </c>
      <c r="M677" s="661">
        <v>155</v>
      </c>
      <c r="N677" s="664">
        <v>119</v>
      </c>
      <c r="O677" s="664">
        <v>18528</v>
      </c>
      <c r="P677" s="677">
        <v>0.40783623156504512</v>
      </c>
      <c r="Q677" s="665">
        <v>155.69747899159663</v>
      </c>
    </row>
    <row r="678" spans="1:17" ht="14.4" customHeight="1" x14ac:dyDescent="0.3">
      <c r="A678" s="660" t="s">
        <v>6896</v>
      </c>
      <c r="B678" s="661" t="s">
        <v>6932</v>
      </c>
      <c r="C678" s="661" t="s">
        <v>2648</v>
      </c>
      <c r="D678" s="661" t="s">
        <v>6975</v>
      </c>
      <c r="E678" s="661" t="s">
        <v>6976</v>
      </c>
      <c r="F678" s="664"/>
      <c r="G678" s="664"/>
      <c r="H678" s="661"/>
      <c r="I678" s="661"/>
      <c r="J678" s="664"/>
      <c r="K678" s="664"/>
      <c r="L678" s="661"/>
      <c r="M678" s="661"/>
      <c r="N678" s="664">
        <v>1</v>
      </c>
      <c r="O678" s="664">
        <v>0</v>
      </c>
      <c r="P678" s="677"/>
      <c r="Q678" s="665">
        <v>0</v>
      </c>
    </row>
    <row r="679" spans="1:17" ht="14.4" customHeight="1" x14ac:dyDescent="0.3">
      <c r="A679" s="660" t="s">
        <v>6896</v>
      </c>
      <c r="B679" s="661" t="s">
        <v>6932</v>
      </c>
      <c r="C679" s="661" t="s">
        <v>2648</v>
      </c>
      <c r="D679" s="661" t="s">
        <v>6977</v>
      </c>
      <c r="E679" s="661" t="s">
        <v>6978</v>
      </c>
      <c r="F679" s="664">
        <v>1528</v>
      </c>
      <c r="G679" s="664">
        <v>0</v>
      </c>
      <c r="H679" s="661"/>
      <c r="I679" s="661">
        <v>0</v>
      </c>
      <c r="J679" s="664">
        <v>1442</v>
      </c>
      <c r="K679" s="664">
        <v>0</v>
      </c>
      <c r="L679" s="661"/>
      <c r="M679" s="661">
        <v>0</v>
      </c>
      <c r="N679" s="664">
        <v>1435</v>
      </c>
      <c r="O679" s="664">
        <v>0</v>
      </c>
      <c r="P679" s="677"/>
      <c r="Q679" s="665">
        <v>0</v>
      </c>
    </row>
    <row r="680" spans="1:17" ht="14.4" customHeight="1" x14ac:dyDescent="0.3">
      <c r="A680" s="660" t="s">
        <v>6896</v>
      </c>
      <c r="B680" s="661" t="s">
        <v>6932</v>
      </c>
      <c r="C680" s="661" t="s">
        <v>2648</v>
      </c>
      <c r="D680" s="661" t="s">
        <v>6983</v>
      </c>
      <c r="E680" s="661" t="s">
        <v>6984</v>
      </c>
      <c r="F680" s="664"/>
      <c r="G680" s="664"/>
      <c r="H680" s="661"/>
      <c r="I680" s="661"/>
      <c r="J680" s="664"/>
      <c r="K680" s="664"/>
      <c r="L680" s="661"/>
      <c r="M680" s="661"/>
      <c r="N680" s="664">
        <v>1</v>
      </c>
      <c r="O680" s="664">
        <v>36</v>
      </c>
      <c r="P680" s="677"/>
      <c r="Q680" s="665">
        <v>36</v>
      </c>
    </row>
    <row r="681" spans="1:17" ht="14.4" customHeight="1" x14ac:dyDescent="0.3">
      <c r="A681" s="660" t="s">
        <v>6896</v>
      </c>
      <c r="B681" s="661" t="s">
        <v>6932</v>
      </c>
      <c r="C681" s="661" t="s">
        <v>2648</v>
      </c>
      <c r="D681" s="661" t="s">
        <v>6985</v>
      </c>
      <c r="E681" s="661" t="s">
        <v>6986</v>
      </c>
      <c r="F681" s="664">
        <v>374</v>
      </c>
      <c r="G681" s="664">
        <v>28050</v>
      </c>
      <c r="H681" s="661">
        <v>1</v>
      </c>
      <c r="I681" s="661">
        <v>75</v>
      </c>
      <c r="J681" s="664">
        <v>288</v>
      </c>
      <c r="K681" s="664">
        <v>23328</v>
      </c>
      <c r="L681" s="661">
        <v>0.83165775401069519</v>
      </c>
      <c r="M681" s="661">
        <v>81</v>
      </c>
      <c r="N681" s="664">
        <v>172</v>
      </c>
      <c r="O681" s="664">
        <v>14062</v>
      </c>
      <c r="P681" s="677">
        <v>0.50131907308377899</v>
      </c>
      <c r="Q681" s="665">
        <v>81.755813953488371</v>
      </c>
    </row>
    <row r="682" spans="1:17" ht="14.4" customHeight="1" x14ac:dyDescent="0.3">
      <c r="A682" s="660" t="s">
        <v>6896</v>
      </c>
      <c r="B682" s="661" t="s">
        <v>6932</v>
      </c>
      <c r="C682" s="661" t="s">
        <v>2648</v>
      </c>
      <c r="D682" s="661" t="s">
        <v>6991</v>
      </c>
      <c r="E682" s="661" t="s">
        <v>6992</v>
      </c>
      <c r="F682" s="664">
        <v>4</v>
      </c>
      <c r="G682" s="664">
        <v>0</v>
      </c>
      <c r="H682" s="661"/>
      <c r="I682" s="661">
        <v>0</v>
      </c>
      <c r="J682" s="664">
        <v>5</v>
      </c>
      <c r="K682" s="664">
        <v>0</v>
      </c>
      <c r="L682" s="661"/>
      <c r="M682" s="661">
        <v>0</v>
      </c>
      <c r="N682" s="664">
        <v>5</v>
      </c>
      <c r="O682" s="664">
        <v>0</v>
      </c>
      <c r="P682" s="677"/>
      <c r="Q682" s="665">
        <v>0</v>
      </c>
    </row>
    <row r="683" spans="1:17" ht="14.4" customHeight="1" x14ac:dyDescent="0.3">
      <c r="A683" s="660" t="s">
        <v>6896</v>
      </c>
      <c r="B683" s="661" t="s">
        <v>6932</v>
      </c>
      <c r="C683" s="661" t="s">
        <v>2648</v>
      </c>
      <c r="D683" s="661" t="s">
        <v>7048</v>
      </c>
      <c r="E683" s="661" t="s">
        <v>7049</v>
      </c>
      <c r="F683" s="664">
        <v>2</v>
      </c>
      <c r="G683" s="664">
        <v>400</v>
      </c>
      <c r="H683" s="661">
        <v>1</v>
      </c>
      <c r="I683" s="661">
        <v>200</v>
      </c>
      <c r="J683" s="664"/>
      <c r="K683" s="664"/>
      <c r="L683" s="661"/>
      <c r="M683" s="661"/>
      <c r="N683" s="664"/>
      <c r="O683" s="664"/>
      <c r="P683" s="677"/>
      <c r="Q683" s="665"/>
    </row>
    <row r="684" spans="1:17" ht="14.4" customHeight="1" x14ac:dyDescent="0.3">
      <c r="A684" s="660" t="s">
        <v>6896</v>
      </c>
      <c r="B684" s="661" t="s">
        <v>6932</v>
      </c>
      <c r="C684" s="661" t="s">
        <v>2648</v>
      </c>
      <c r="D684" s="661" t="s">
        <v>6995</v>
      </c>
      <c r="E684" s="661" t="s">
        <v>6996</v>
      </c>
      <c r="F684" s="664"/>
      <c r="G684" s="664"/>
      <c r="H684" s="661"/>
      <c r="I684" s="661"/>
      <c r="J684" s="664">
        <v>1</v>
      </c>
      <c r="K684" s="664">
        <v>186</v>
      </c>
      <c r="L684" s="661"/>
      <c r="M684" s="661">
        <v>186</v>
      </c>
      <c r="N684" s="664">
        <v>6</v>
      </c>
      <c r="O684" s="664">
        <v>1510</v>
      </c>
      <c r="P684" s="677"/>
      <c r="Q684" s="665">
        <v>251.66666666666666</v>
      </c>
    </row>
    <row r="685" spans="1:17" ht="14.4" customHeight="1" x14ac:dyDescent="0.3">
      <c r="A685" s="660" t="s">
        <v>6896</v>
      </c>
      <c r="B685" s="661" t="s">
        <v>6932</v>
      </c>
      <c r="C685" s="661" t="s">
        <v>2648</v>
      </c>
      <c r="D685" s="661" t="s">
        <v>6999</v>
      </c>
      <c r="E685" s="661" t="s">
        <v>6889</v>
      </c>
      <c r="F685" s="664">
        <v>1</v>
      </c>
      <c r="G685" s="664">
        <v>0</v>
      </c>
      <c r="H685" s="661"/>
      <c r="I685" s="661">
        <v>0</v>
      </c>
      <c r="J685" s="664"/>
      <c r="K685" s="664"/>
      <c r="L685" s="661"/>
      <c r="M685" s="661"/>
      <c r="N685" s="664"/>
      <c r="O685" s="664"/>
      <c r="P685" s="677"/>
      <c r="Q685" s="665"/>
    </row>
    <row r="686" spans="1:17" ht="14.4" customHeight="1" x14ac:dyDescent="0.3">
      <c r="A686" s="660" t="s">
        <v>6896</v>
      </c>
      <c r="B686" s="661" t="s">
        <v>6932</v>
      </c>
      <c r="C686" s="661" t="s">
        <v>2648</v>
      </c>
      <c r="D686" s="661" t="s">
        <v>7014</v>
      </c>
      <c r="E686" s="661" t="s">
        <v>7015</v>
      </c>
      <c r="F686" s="664">
        <v>1</v>
      </c>
      <c r="G686" s="664">
        <v>160</v>
      </c>
      <c r="H686" s="661">
        <v>1</v>
      </c>
      <c r="I686" s="661">
        <v>160</v>
      </c>
      <c r="J686" s="664"/>
      <c r="K686" s="664"/>
      <c r="L686" s="661"/>
      <c r="M686" s="661"/>
      <c r="N686" s="664"/>
      <c r="O686" s="664"/>
      <c r="P686" s="677"/>
      <c r="Q686" s="665"/>
    </row>
    <row r="687" spans="1:17" ht="14.4" customHeight="1" x14ac:dyDescent="0.3">
      <c r="A687" s="660" t="s">
        <v>6896</v>
      </c>
      <c r="B687" s="661" t="s">
        <v>6932</v>
      </c>
      <c r="C687" s="661" t="s">
        <v>2648</v>
      </c>
      <c r="D687" s="661" t="s">
        <v>7020</v>
      </c>
      <c r="E687" s="661" t="s">
        <v>7021</v>
      </c>
      <c r="F687" s="664"/>
      <c r="G687" s="664"/>
      <c r="H687" s="661"/>
      <c r="I687" s="661"/>
      <c r="J687" s="664"/>
      <c r="K687" s="664"/>
      <c r="L687" s="661"/>
      <c r="M687" s="661"/>
      <c r="N687" s="664">
        <v>1</v>
      </c>
      <c r="O687" s="664">
        <v>592</v>
      </c>
      <c r="P687" s="677"/>
      <c r="Q687" s="665">
        <v>592</v>
      </c>
    </row>
    <row r="688" spans="1:17" ht="14.4" customHeight="1" x14ac:dyDescent="0.3">
      <c r="A688" s="660" t="s">
        <v>6896</v>
      </c>
      <c r="B688" s="661" t="s">
        <v>6932</v>
      </c>
      <c r="C688" s="661" t="s">
        <v>2648</v>
      </c>
      <c r="D688" s="661" t="s">
        <v>7026</v>
      </c>
      <c r="E688" s="661" t="s">
        <v>7027</v>
      </c>
      <c r="F688" s="664">
        <v>98</v>
      </c>
      <c r="G688" s="664">
        <v>7840</v>
      </c>
      <c r="H688" s="661">
        <v>1</v>
      </c>
      <c r="I688" s="661">
        <v>80</v>
      </c>
      <c r="J688" s="664">
        <v>42</v>
      </c>
      <c r="K688" s="664">
        <v>3360</v>
      </c>
      <c r="L688" s="661">
        <v>0.42857142857142855</v>
      </c>
      <c r="M688" s="661">
        <v>80</v>
      </c>
      <c r="N688" s="664">
        <v>69</v>
      </c>
      <c r="O688" s="664">
        <v>5634</v>
      </c>
      <c r="P688" s="677">
        <v>0.71862244897959182</v>
      </c>
      <c r="Q688" s="665">
        <v>81.652173913043484</v>
      </c>
    </row>
    <row r="689" spans="1:17" ht="14.4" customHeight="1" x14ac:dyDescent="0.3">
      <c r="A689" s="660" t="s">
        <v>6896</v>
      </c>
      <c r="B689" s="661" t="s">
        <v>6932</v>
      </c>
      <c r="C689" s="661" t="s">
        <v>2648</v>
      </c>
      <c r="D689" s="661" t="s">
        <v>7028</v>
      </c>
      <c r="E689" s="661" t="s">
        <v>7029</v>
      </c>
      <c r="F689" s="664">
        <v>1</v>
      </c>
      <c r="G689" s="664">
        <v>197</v>
      </c>
      <c r="H689" s="661">
        <v>1</v>
      </c>
      <c r="I689" s="661">
        <v>197</v>
      </c>
      <c r="J689" s="664"/>
      <c r="K689" s="664"/>
      <c r="L689" s="661"/>
      <c r="M689" s="661"/>
      <c r="N689" s="664"/>
      <c r="O689" s="664"/>
      <c r="P689" s="677"/>
      <c r="Q689" s="665"/>
    </row>
    <row r="690" spans="1:17" ht="14.4" customHeight="1" x14ac:dyDescent="0.3">
      <c r="A690" s="660" t="s">
        <v>6896</v>
      </c>
      <c r="B690" s="661" t="s">
        <v>6932</v>
      </c>
      <c r="C690" s="661" t="s">
        <v>2649</v>
      </c>
      <c r="D690" s="661" t="s">
        <v>7086</v>
      </c>
      <c r="E690" s="661" t="s">
        <v>7087</v>
      </c>
      <c r="F690" s="664"/>
      <c r="G690" s="664"/>
      <c r="H690" s="661"/>
      <c r="I690" s="661"/>
      <c r="J690" s="664"/>
      <c r="K690" s="664"/>
      <c r="L690" s="661"/>
      <c r="M690" s="661"/>
      <c r="N690" s="664">
        <v>1</v>
      </c>
      <c r="O690" s="664">
        <v>64</v>
      </c>
      <c r="P690" s="677"/>
      <c r="Q690" s="665">
        <v>64</v>
      </c>
    </row>
    <row r="691" spans="1:17" ht="14.4" customHeight="1" x14ac:dyDescent="0.3">
      <c r="A691" s="660" t="s">
        <v>6896</v>
      </c>
      <c r="B691" s="661" t="s">
        <v>6932</v>
      </c>
      <c r="C691" s="661" t="s">
        <v>2649</v>
      </c>
      <c r="D691" s="661" t="s">
        <v>6933</v>
      </c>
      <c r="E691" s="661" t="s">
        <v>6934</v>
      </c>
      <c r="F691" s="664"/>
      <c r="G691" s="664"/>
      <c r="H691" s="661"/>
      <c r="I691" s="661"/>
      <c r="J691" s="664">
        <v>2</v>
      </c>
      <c r="K691" s="664">
        <v>388</v>
      </c>
      <c r="L691" s="661"/>
      <c r="M691" s="661">
        <v>194</v>
      </c>
      <c r="N691" s="664">
        <v>2</v>
      </c>
      <c r="O691" s="664">
        <v>390</v>
      </c>
      <c r="P691" s="677"/>
      <c r="Q691" s="665">
        <v>195</v>
      </c>
    </row>
    <row r="692" spans="1:17" ht="14.4" customHeight="1" x14ac:dyDescent="0.3">
      <c r="A692" s="660" t="s">
        <v>6896</v>
      </c>
      <c r="B692" s="661" t="s">
        <v>6932</v>
      </c>
      <c r="C692" s="661" t="s">
        <v>2649</v>
      </c>
      <c r="D692" s="661" t="s">
        <v>6935</v>
      </c>
      <c r="E692" s="661" t="s">
        <v>6936</v>
      </c>
      <c r="F692" s="664"/>
      <c r="G692" s="664"/>
      <c r="H692" s="661"/>
      <c r="I692" s="661"/>
      <c r="J692" s="664">
        <v>1</v>
      </c>
      <c r="K692" s="664">
        <v>103</v>
      </c>
      <c r="L692" s="661"/>
      <c r="M692" s="661">
        <v>103</v>
      </c>
      <c r="N692" s="664">
        <v>5</v>
      </c>
      <c r="O692" s="664">
        <v>520</v>
      </c>
      <c r="P692" s="677"/>
      <c r="Q692" s="665">
        <v>104</v>
      </c>
    </row>
    <row r="693" spans="1:17" ht="14.4" customHeight="1" x14ac:dyDescent="0.3">
      <c r="A693" s="660" t="s">
        <v>6896</v>
      </c>
      <c r="B693" s="661" t="s">
        <v>6932</v>
      </c>
      <c r="C693" s="661" t="s">
        <v>2649</v>
      </c>
      <c r="D693" s="661" t="s">
        <v>6937</v>
      </c>
      <c r="E693" s="661" t="s">
        <v>6938</v>
      </c>
      <c r="F693" s="664"/>
      <c r="G693" s="664"/>
      <c r="H693" s="661"/>
      <c r="I693" s="661"/>
      <c r="J693" s="664">
        <v>9</v>
      </c>
      <c r="K693" s="664">
        <v>306</v>
      </c>
      <c r="L693" s="661"/>
      <c r="M693" s="661">
        <v>34</v>
      </c>
      <c r="N693" s="664">
        <v>15</v>
      </c>
      <c r="O693" s="664">
        <v>522</v>
      </c>
      <c r="P693" s="677"/>
      <c r="Q693" s="665">
        <v>34.799999999999997</v>
      </c>
    </row>
    <row r="694" spans="1:17" ht="14.4" customHeight="1" x14ac:dyDescent="0.3">
      <c r="A694" s="660" t="s">
        <v>6896</v>
      </c>
      <c r="B694" s="661" t="s">
        <v>6932</v>
      </c>
      <c r="C694" s="661" t="s">
        <v>2649</v>
      </c>
      <c r="D694" s="661" t="s">
        <v>6941</v>
      </c>
      <c r="E694" s="661" t="s">
        <v>6942</v>
      </c>
      <c r="F694" s="664"/>
      <c r="G694" s="664"/>
      <c r="H694" s="661"/>
      <c r="I694" s="661"/>
      <c r="J694" s="664"/>
      <c r="K694" s="664"/>
      <c r="L694" s="661"/>
      <c r="M694" s="661"/>
      <c r="N694" s="664">
        <v>3</v>
      </c>
      <c r="O694" s="664">
        <v>15</v>
      </c>
      <c r="P694" s="677"/>
      <c r="Q694" s="665">
        <v>5</v>
      </c>
    </row>
    <row r="695" spans="1:17" ht="14.4" customHeight="1" x14ac:dyDescent="0.3">
      <c r="A695" s="660" t="s">
        <v>6896</v>
      </c>
      <c r="B695" s="661" t="s">
        <v>6932</v>
      </c>
      <c r="C695" s="661" t="s">
        <v>2649</v>
      </c>
      <c r="D695" s="661" t="s">
        <v>7062</v>
      </c>
      <c r="E695" s="661" t="s">
        <v>7063</v>
      </c>
      <c r="F695" s="664"/>
      <c r="G695" s="664"/>
      <c r="H695" s="661"/>
      <c r="I695" s="661"/>
      <c r="J695" s="664"/>
      <c r="K695" s="664"/>
      <c r="L695" s="661"/>
      <c r="M695" s="661"/>
      <c r="N695" s="664">
        <v>1</v>
      </c>
      <c r="O695" s="664">
        <v>475</v>
      </c>
      <c r="P695" s="677"/>
      <c r="Q695" s="665">
        <v>475</v>
      </c>
    </row>
    <row r="696" spans="1:17" ht="14.4" customHeight="1" x14ac:dyDescent="0.3">
      <c r="A696" s="660" t="s">
        <v>6896</v>
      </c>
      <c r="B696" s="661" t="s">
        <v>6932</v>
      </c>
      <c r="C696" s="661" t="s">
        <v>2649</v>
      </c>
      <c r="D696" s="661" t="s">
        <v>6957</v>
      </c>
      <c r="E696" s="661" t="s">
        <v>6958</v>
      </c>
      <c r="F696" s="664"/>
      <c r="G696" s="664"/>
      <c r="H696" s="661"/>
      <c r="I696" s="661"/>
      <c r="J696" s="664">
        <v>74</v>
      </c>
      <c r="K696" s="664">
        <v>17168</v>
      </c>
      <c r="L696" s="661"/>
      <c r="M696" s="661">
        <v>232</v>
      </c>
      <c r="N696" s="664">
        <v>265</v>
      </c>
      <c r="O696" s="664">
        <v>61856</v>
      </c>
      <c r="P696" s="677"/>
      <c r="Q696" s="665">
        <v>233.41886792452831</v>
      </c>
    </row>
    <row r="697" spans="1:17" ht="14.4" customHeight="1" x14ac:dyDescent="0.3">
      <c r="A697" s="660" t="s">
        <v>6896</v>
      </c>
      <c r="B697" s="661" t="s">
        <v>6932</v>
      </c>
      <c r="C697" s="661" t="s">
        <v>2649</v>
      </c>
      <c r="D697" s="661" t="s">
        <v>6959</v>
      </c>
      <c r="E697" s="661" t="s">
        <v>6960</v>
      </c>
      <c r="F697" s="664"/>
      <c r="G697" s="664"/>
      <c r="H697" s="661"/>
      <c r="I697" s="661"/>
      <c r="J697" s="664">
        <v>53</v>
      </c>
      <c r="K697" s="664">
        <v>6148</v>
      </c>
      <c r="L697" s="661"/>
      <c r="M697" s="661">
        <v>116</v>
      </c>
      <c r="N697" s="664">
        <v>450</v>
      </c>
      <c r="O697" s="664">
        <v>52968</v>
      </c>
      <c r="P697" s="677"/>
      <c r="Q697" s="665">
        <v>117.70666666666666</v>
      </c>
    </row>
    <row r="698" spans="1:17" ht="14.4" customHeight="1" x14ac:dyDescent="0.3">
      <c r="A698" s="660" t="s">
        <v>6896</v>
      </c>
      <c r="B698" s="661" t="s">
        <v>6932</v>
      </c>
      <c r="C698" s="661" t="s">
        <v>2649</v>
      </c>
      <c r="D698" s="661" t="s">
        <v>6973</v>
      </c>
      <c r="E698" s="661" t="s">
        <v>6974</v>
      </c>
      <c r="F698" s="664"/>
      <c r="G698" s="664"/>
      <c r="H698" s="661"/>
      <c r="I698" s="661"/>
      <c r="J698" s="664">
        <v>15</v>
      </c>
      <c r="K698" s="664">
        <v>2325</v>
      </c>
      <c r="L698" s="661"/>
      <c r="M698" s="661">
        <v>155</v>
      </c>
      <c r="N698" s="664">
        <v>79</v>
      </c>
      <c r="O698" s="664">
        <v>12309</v>
      </c>
      <c r="P698" s="677"/>
      <c r="Q698" s="665">
        <v>155.81012658227849</v>
      </c>
    </row>
    <row r="699" spans="1:17" ht="14.4" customHeight="1" x14ac:dyDescent="0.3">
      <c r="A699" s="660" t="s">
        <v>6896</v>
      </c>
      <c r="B699" s="661" t="s">
        <v>6932</v>
      </c>
      <c r="C699" s="661" t="s">
        <v>2649</v>
      </c>
      <c r="D699" s="661" t="s">
        <v>6975</v>
      </c>
      <c r="E699" s="661" t="s">
        <v>6976</v>
      </c>
      <c r="F699" s="664"/>
      <c r="G699" s="664"/>
      <c r="H699" s="661"/>
      <c r="I699" s="661"/>
      <c r="J699" s="664"/>
      <c r="K699" s="664"/>
      <c r="L699" s="661"/>
      <c r="M699" s="661"/>
      <c r="N699" s="664">
        <v>1</v>
      </c>
      <c r="O699" s="664">
        <v>0</v>
      </c>
      <c r="P699" s="677"/>
      <c r="Q699" s="665">
        <v>0</v>
      </c>
    </row>
    <row r="700" spans="1:17" ht="14.4" customHeight="1" x14ac:dyDescent="0.3">
      <c r="A700" s="660" t="s">
        <v>6896</v>
      </c>
      <c r="B700" s="661" t="s">
        <v>6932</v>
      </c>
      <c r="C700" s="661" t="s">
        <v>2649</v>
      </c>
      <c r="D700" s="661" t="s">
        <v>6977</v>
      </c>
      <c r="E700" s="661" t="s">
        <v>6978</v>
      </c>
      <c r="F700" s="664"/>
      <c r="G700" s="664"/>
      <c r="H700" s="661"/>
      <c r="I700" s="661"/>
      <c r="J700" s="664">
        <v>129</v>
      </c>
      <c r="K700" s="664">
        <v>0</v>
      </c>
      <c r="L700" s="661"/>
      <c r="M700" s="661">
        <v>0</v>
      </c>
      <c r="N700" s="664">
        <v>761</v>
      </c>
      <c r="O700" s="664">
        <v>0</v>
      </c>
      <c r="P700" s="677"/>
      <c r="Q700" s="665">
        <v>0</v>
      </c>
    </row>
    <row r="701" spans="1:17" ht="14.4" customHeight="1" x14ac:dyDescent="0.3">
      <c r="A701" s="660" t="s">
        <v>6896</v>
      </c>
      <c r="B701" s="661" t="s">
        <v>6932</v>
      </c>
      <c r="C701" s="661" t="s">
        <v>2649</v>
      </c>
      <c r="D701" s="661" t="s">
        <v>6985</v>
      </c>
      <c r="E701" s="661" t="s">
        <v>6986</v>
      </c>
      <c r="F701" s="664"/>
      <c r="G701" s="664"/>
      <c r="H701" s="661"/>
      <c r="I701" s="661"/>
      <c r="J701" s="664">
        <v>15</v>
      </c>
      <c r="K701" s="664">
        <v>1215</v>
      </c>
      <c r="L701" s="661"/>
      <c r="M701" s="661">
        <v>81</v>
      </c>
      <c r="N701" s="664">
        <v>75</v>
      </c>
      <c r="O701" s="664">
        <v>6140</v>
      </c>
      <c r="P701" s="677"/>
      <c r="Q701" s="665">
        <v>81.86666666666666</v>
      </c>
    </row>
    <row r="702" spans="1:17" ht="14.4" customHeight="1" x14ac:dyDescent="0.3">
      <c r="A702" s="660" t="s">
        <v>6896</v>
      </c>
      <c r="B702" s="661" t="s">
        <v>6932</v>
      </c>
      <c r="C702" s="661" t="s">
        <v>2649</v>
      </c>
      <c r="D702" s="661" t="s">
        <v>6987</v>
      </c>
      <c r="E702" s="661" t="s">
        <v>6988</v>
      </c>
      <c r="F702" s="664"/>
      <c r="G702" s="664"/>
      <c r="H702" s="661"/>
      <c r="I702" s="661"/>
      <c r="J702" s="664"/>
      <c r="K702" s="664"/>
      <c r="L702" s="661"/>
      <c r="M702" s="661"/>
      <c r="N702" s="664">
        <v>2</v>
      </c>
      <c r="O702" s="664">
        <v>293</v>
      </c>
      <c r="P702" s="677"/>
      <c r="Q702" s="665">
        <v>146.5</v>
      </c>
    </row>
    <row r="703" spans="1:17" ht="14.4" customHeight="1" x14ac:dyDescent="0.3">
      <c r="A703" s="660" t="s">
        <v>6896</v>
      </c>
      <c r="B703" s="661" t="s">
        <v>6932</v>
      </c>
      <c r="C703" s="661" t="s">
        <v>2649</v>
      </c>
      <c r="D703" s="661" t="s">
        <v>6991</v>
      </c>
      <c r="E703" s="661" t="s">
        <v>6992</v>
      </c>
      <c r="F703" s="664"/>
      <c r="G703" s="664"/>
      <c r="H703" s="661"/>
      <c r="I703" s="661"/>
      <c r="J703" s="664">
        <v>1</v>
      </c>
      <c r="K703" s="664">
        <v>0</v>
      </c>
      <c r="L703" s="661"/>
      <c r="M703" s="661">
        <v>0</v>
      </c>
      <c r="N703" s="664">
        <v>5</v>
      </c>
      <c r="O703" s="664">
        <v>0</v>
      </c>
      <c r="P703" s="677"/>
      <c r="Q703" s="665">
        <v>0</v>
      </c>
    </row>
    <row r="704" spans="1:17" ht="14.4" customHeight="1" x14ac:dyDescent="0.3">
      <c r="A704" s="660" t="s">
        <v>6896</v>
      </c>
      <c r="B704" s="661" t="s">
        <v>6932</v>
      </c>
      <c r="C704" s="661" t="s">
        <v>2649</v>
      </c>
      <c r="D704" s="661" t="s">
        <v>7008</v>
      </c>
      <c r="E704" s="661" t="s">
        <v>7009</v>
      </c>
      <c r="F704" s="664"/>
      <c r="G704" s="664"/>
      <c r="H704" s="661"/>
      <c r="I704" s="661"/>
      <c r="J704" s="664"/>
      <c r="K704" s="664"/>
      <c r="L704" s="661"/>
      <c r="M704" s="661"/>
      <c r="N704" s="664">
        <v>4</v>
      </c>
      <c r="O704" s="664">
        <v>228</v>
      </c>
      <c r="P704" s="677"/>
      <c r="Q704" s="665">
        <v>57</v>
      </c>
    </row>
    <row r="705" spans="1:17" ht="14.4" customHeight="1" x14ac:dyDescent="0.3">
      <c r="A705" s="660" t="s">
        <v>6896</v>
      </c>
      <c r="B705" s="661" t="s">
        <v>6932</v>
      </c>
      <c r="C705" s="661" t="s">
        <v>2649</v>
      </c>
      <c r="D705" s="661" t="s">
        <v>7014</v>
      </c>
      <c r="E705" s="661" t="s">
        <v>7015</v>
      </c>
      <c r="F705" s="664"/>
      <c r="G705" s="664"/>
      <c r="H705" s="661"/>
      <c r="I705" s="661"/>
      <c r="J705" s="664"/>
      <c r="K705" s="664"/>
      <c r="L705" s="661"/>
      <c r="M705" s="661"/>
      <c r="N705" s="664">
        <v>1</v>
      </c>
      <c r="O705" s="664">
        <v>310</v>
      </c>
      <c r="P705" s="677"/>
      <c r="Q705" s="665">
        <v>310</v>
      </c>
    </row>
    <row r="706" spans="1:17" ht="14.4" customHeight="1" x14ac:dyDescent="0.3">
      <c r="A706" s="660" t="s">
        <v>6896</v>
      </c>
      <c r="B706" s="661" t="s">
        <v>6932</v>
      </c>
      <c r="C706" s="661" t="s">
        <v>2649</v>
      </c>
      <c r="D706" s="661" t="s">
        <v>7026</v>
      </c>
      <c r="E706" s="661" t="s">
        <v>7027</v>
      </c>
      <c r="F706" s="664"/>
      <c r="G706" s="664"/>
      <c r="H706" s="661"/>
      <c r="I706" s="661"/>
      <c r="J706" s="664"/>
      <c r="K706" s="664"/>
      <c r="L706" s="661"/>
      <c r="M706" s="661"/>
      <c r="N706" s="664">
        <v>4</v>
      </c>
      <c r="O706" s="664">
        <v>324</v>
      </c>
      <c r="P706" s="677"/>
      <c r="Q706" s="665">
        <v>81</v>
      </c>
    </row>
    <row r="707" spans="1:17" ht="14.4" customHeight="1" x14ac:dyDescent="0.3">
      <c r="A707" s="660" t="s">
        <v>7088</v>
      </c>
      <c r="B707" s="661" t="s">
        <v>6932</v>
      </c>
      <c r="C707" s="661" t="s">
        <v>6893</v>
      </c>
      <c r="D707" s="661" t="s">
        <v>6973</v>
      </c>
      <c r="E707" s="661" t="s">
        <v>6974</v>
      </c>
      <c r="F707" s="664"/>
      <c r="G707" s="664"/>
      <c r="H707" s="661"/>
      <c r="I707" s="661"/>
      <c r="J707" s="664">
        <v>0</v>
      </c>
      <c r="K707" s="664">
        <v>0</v>
      </c>
      <c r="L707" s="661"/>
      <c r="M707" s="661"/>
      <c r="N707" s="664"/>
      <c r="O707" s="664"/>
      <c r="P707" s="677"/>
      <c r="Q707" s="665"/>
    </row>
    <row r="708" spans="1:17" ht="14.4" customHeight="1" x14ac:dyDescent="0.3">
      <c r="A708" s="660" t="s">
        <v>7088</v>
      </c>
      <c r="B708" s="661" t="s">
        <v>6932</v>
      </c>
      <c r="C708" s="661" t="s">
        <v>6893</v>
      </c>
      <c r="D708" s="661" t="s">
        <v>6985</v>
      </c>
      <c r="E708" s="661" t="s">
        <v>6986</v>
      </c>
      <c r="F708" s="664"/>
      <c r="G708" s="664"/>
      <c r="H708" s="661"/>
      <c r="I708" s="661"/>
      <c r="J708" s="664">
        <v>1</v>
      </c>
      <c r="K708" s="664">
        <v>81</v>
      </c>
      <c r="L708" s="661"/>
      <c r="M708" s="661">
        <v>81</v>
      </c>
      <c r="N708" s="664"/>
      <c r="O708" s="664"/>
      <c r="P708" s="677"/>
      <c r="Q708" s="665"/>
    </row>
    <row r="709" spans="1:17" ht="14.4" customHeight="1" x14ac:dyDescent="0.3">
      <c r="A709" s="660" t="s">
        <v>7088</v>
      </c>
      <c r="B709" s="661" t="s">
        <v>6932</v>
      </c>
      <c r="C709" s="661" t="s">
        <v>6893</v>
      </c>
      <c r="D709" s="661" t="s">
        <v>7016</v>
      </c>
      <c r="E709" s="661" t="s">
        <v>7017</v>
      </c>
      <c r="F709" s="664"/>
      <c r="G709" s="664"/>
      <c r="H709" s="661"/>
      <c r="I709" s="661"/>
      <c r="J709" s="664">
        <v>1</v>
      </c>
      <c r="K709" s="664">
        <v>480</v>
      </c>
      <c r="L709" s="661"/>
      <c r="M709" s="661">
        <v>480</v>
      </c>
      <c r="N709" s="664"/>
      <c r="O709" s="664"/>
      <c r="P709" s="677"/>
      <c r="Q709" s="665"/>
    </row>
    <row r="710" spans="1:17" ht="14.4" customHeight="1" x14ac:dyDescent="0.3">
      <c r="A710" s="660" t="s">
        <v>7088</v>
      </c>
      <c r="B710" s="661" t="s">
        <v>6932</v>
      </c>
      <c r="C710" s="661" t="s">
        <v>2630</v>
      </c>
      <c r="D710" s="661" t="s">
        <v>6957</v>
      </c>
      <c r="E710" s="661" t="s">
        <v>6958</v>
      </c>
      <c r="F710" s="664">
        <v>2</v>
      </c>
      <c r="G710" s="664">
        <v>440</v>
      </c>
      <c r="H710" s="661">
        <v>1</v>
      </c>
      <c r="I710" s="661">
        <v>220</v>
      </c>
      <c r="J710" s="664">
        <v>1</v>
      </c>
      <c r="K710" s="664">
        <v>232</v>
      </c>
      <c r="L710" s="661">
        <v>0.52727272727272723</v>
      </c>
      <c r="M710" s="661">
        <v>232</v>
      </c>
      <c r="N710" s="664"/>
      <c r="O710" s="664"/>
      <c r="P710" s="677"/>
      <c r="Q710" s="665"/>
    </row>
    <row r="711" spans="1:17" ht="14.4" customHeight="1" x14ac:dyDescent="0.3">
      <c r="A711" s="660" t="s">
        <v>7088</v>
      </c>
      <c r="B711" s="661" t="s">
        <v>6932</v>
      </c>
      <c r="C711" s="661" t="s">
        <v>2630</v>
      </c>
      <c r="D711" s="661" t="s">
        <v>6973</v>
      </c>
      <c r="E711" s="661" t="s">
        <v>6974</v>
      </c>
      <c r="F711" s="664">
        <v>0</v>
      </c>
      <c r="G711" s="664">
        <v>0</v>
      </c>
      <c r="H711" s="661"/>
      <c r="I711" s="661"/>
      <c r="J711" s="664"/>
      <c r="K711" s="664"/>
      <c r="L711" s="661"/>
      <c r="M711" s="661"/>
      <c r="N711" s="664"/>
      <c r="O711" s="664"/>
      <c r="P711" s="677"/>
      <c r="Q711" s="665"/>
    </row>
    <row r="712" spans="1:17" ht="14.4" customHeight="1" x14ac:dyDescent="0.3">
      <c r="A712" s="660" t="s">
        <v>7088</v>
      </c>
      <c r="B712" s="661" t="s">
        <v>6932</v>
      </c>
      <c r="C712" s="661" t="s">
        <v>2630</v>
      </c>
      <c r="D712" s="661" t="s">
        <v>6985</v>
      </c>
      <c r="E712" s="661" t="s">
        <v>6986</v>
      </c>
      <c r="F712" s="664">
        <v>0</v>
      </c>
      <c r="G712" s="664">
        <v>0</v>
      </c>
      <c r="H712" s="661"/>
      <c r="I712" s="661"/>
      <c r="J712" s="664"/>
      <c r="K712" s="664"/>
      <c r="L712" s="661"/>
      <c r="M712" s="661"/>
      <c r="N712" s="664"/>
      <c r="O712" s="664"/>
      <c r="P712" s="677"/>
      <c r="Q712" s="665"/>
    </row>
    <row r="713" spans="1:17" ht="14.4" customHeight="1" x14ac:dyDescent="0.3">
      <c r="A713" s="660" t="s">
        <v>7088</v>
      </c>
      <c r="B713" s="661" t="s">
        <v>6932</v>
      </c>
      <c r="C713" s="661" t="s">
        <v>2631</v>
      </c>
      <c r="D713" s="661" t="s">
        <v>6957</v>
      </c>
      <c r="E713" s="661" t="s">
        <v>6958</v>
      </c>
      <c r="F713" s="664">
        <v>1</v>
      </c>
      <c r="G713" s="664">
        <v>220</v>
      </c>
      <c r="H713" s="661">
        <v>1</v>
      </c>
      <c r="I713" s="661">
        <v>220</v>
      </c>
      <c r="J713" s="664">
        <v>3</v>
      </c>
      <c r="K713" s="664">
        <v>696</v>
      </c>
      <c r="L713" s="661">
        <v>3.1636363636363636</v>
      </c>
      <c r="M713" s="661">
        <v>232</v>
      </c>
      <c r="N713" s="664"/>
      <c r="O713" s="664"/>
      <c r="P713" s="677"/>
      <c r="Q713" s="665"/>
    </row>
    <row r="714" spans="1:17" ht="14.4" customHeight="1" x14ac:dyDescent="0.3">
      <c r="A714" s="660" t="s">
        <v>7088</v>
      </c>
      <c r="B714" s="661" t="s">
        <v>6932</v>
      </c>
      <c r="C714" s="661" t="s">
        <v>2631</v>
      </c>
      <c r="D714" s="661" t="s">
        <v>6973</v>
      </c>
      <c r="E714" s="661" t="s">
        <v>6974</v>
      </c>
      <c r="F714" s="664"/>
      <c r="G714" s="664"/>
      <c r="H714" s="661"/>
      <c r="I714" s="661"/>
      <c r="J714" s="664">
        <v>1</v>
      </c>
      <c r="K714" s="664">
        <v>155</v>
      </c>
      <c r="L714" s="661"/>
      <c r="M714" s="661">
        <v>155</v>
      </c>
      <c r="N714" s="664"/>
      <c r="O714" s="664"/>
      <c r="P714" s="677"/>
      <c r="Q714" s="665"/>
    </row>
    <row r="715" spans="1:17" ht="14.4" customHeight="1" x14ac:dyDescent="0.3">
      <c r="A715" s="660" t="s">
        <v>7088</v>
      </c>
      <c r="B715" s="661" t="s">
        <v>6932</v>
      </c>
      <c r="C715" s="661" t="s">
        <v>2631</v>
      </c>
      <c r="D715" s="661" t="s">
        <v>6977</v>
      </c>
      <c r="E715" s="661" t="s">
        <v>6978</v>
      </c>
      <c r="F715" s="664"/>
      <c r="G715" s="664"/>
      <c r="H715" s="661"/>
      <c r="I715" s="661"/>
      <c r="J715" s="664">
        <v>2</v>
      </c>
      <c r="K715" s="664">
        <v>0</v>
      </c>
      <c r="L715" s="661"/>
      <c r="M715" s="661">
        <v>0</v>
      </c>
      <c r="N715" s="664"/>
      <c r="O715" s="664"/>
      <c r="P715" s="677"/>
      <c r="Q715" s="665"/>
    </row>
    <row r="716" spans="1:17" ht="14.4" customHeight="1" x14ac:dyDescent="0.3">
      <c r="A716" s="660" t="s">
        <v>7088</v>
      </c>
      <c r="B716" s="661" t="s">
        <v>6932</v>
      </c>
      <c r="C716" s="661" t="s">
        <v>2634</v>
      </c>
      <c r="D716" s="661" t="s">
        <v>6973</v>
      </c>
      <c r="E716" s="661" t="s">
        <v>6974</v>
      </c>
      <c r="F716" s="664"/>
      <c r="G716" s="664"/>
      <c r="H716" s="661"/>
      <c r="I716" s="661"/>
      <c r="J716" s="664"/>
      <c r="K716" s="664"/>
      <c r="L716" s="661"/>
      <c r="M716" s="661"/>
      <c r="N716" s="664">
        <v>1</v>
      </c>
      <c r="O716" s="664">
        <v>156</v>
      </c>
      <c r="P716" s="677"/>
      <c r="Q716" s="665">
        <v>156</v>
      </c>
    </row>
    <row r="717" spans="1:17" ht="14.4" customHeight="1" x14ac:dyDescent="0.3">
      <c r="A717" s="660" t="s">
        <v>7088</v>
      </c>
      <c r="B717" s="661" t="s">
        <v>6932</v>
      </c>
      <c r="C717" s="661" t="s">
        <v>2634</v>
      </c>
      <c r="D717" s="661" t="s">
        <v>6985</v>
      </c>
      <c r="E717" s="661" t="s">
        <v>6986</v>
      </c>
      <c r="F717" s="664"/>
      <c r="G717" s="664"/>
      <c r="H717" s="661"/>
      <c r="I717" s="661"/>
      <c r="J717" s="664"/>
      <c r="K717" s="664"/>
      <c r="L717" s="661"/>
      <c r="M717" s="661"/>
      <c r="N717" s="664">
        <v>1</v>
      </c>
      <c r="O717" s="664">
        <v>82</v>
      </c>
      <c r="P717" s="677"/>
      <c r="Q717" s="665">
        <v>82</v>
      </c>
    </row>
    <row r="718" spans="1:17" ht="14.4" customHeight="1" x14ac:dyDescent="0.3">
      <c r="A718" s="660" t="s">
        <v>7088</v>
      </c>
      <c r="B718" s="661" t="s">
        <v>6932</v>
      </c>
      <c r="C718" s="661" t="s">
        <v>2647</v>
      </c>
      <c r="D718" s="661" t="s">
        <v>6983</v>
      </c>
      <c r="E718" s="661" t="s">
        <v>6984</v>
      </c>
      <c r="F718" s="664"/>
      <c r="G718" s="664"/>
      <c r="H718" s="661"/>
      <c r="I718" s="661"/>
      <c r="J718" s="664"/>
      <c r="K718" s="664"/>
      <c r="L718" s="661"/>
      <c r="M718" s="661"/>
      <c r="N718" s="664">
        <v>1</v>
      </c>
      <c r="O718" s="664">
        <v>36</v>
      </c>
      <c r="P718" s="677"/>
      <c r="Q718" s="665">
        <v>36</v>
      </c>
    </row>
    <row r="719" spans="1:17" ht="14.4" customHeight="1" x14ac:dyDescent="0.3">
      <c r="A719" s="660" t="s">
        <v>7088</v>
      </c>
      <c r="B719" s="661" t="s">
        <v>6932</v>
      </c>
      <c r="C719" s="661" t="s">
        <v>2648</v>
      </c>
      <c r="D719" s="661" t="s">
        <v>6957</v>
      </c>
      <c r="E719" s="661" t="s">
        <v>6958</v>
      </c>
      <c r="F719" s="664">
        <v>0</v>
      </c>
      <c r="G719" s="664">
        <v>0</v>
      </c>
      <c r="H719" s="661"/>
      <c r="I719" s="661"/>
      <c r="J719" s="664"/>
      <c r="K719" s="664"/>
      <c r="L719" s="661"/>
      <c r="M719" s="661"/>
      <c r="N719" s="664"/>
      <c r="O719" s="664"/>
      <c r="P719" s="677"/>
      <c r="Q719" s="665"/>
    </row>
    <row r="720" spans="1:17" ht="14.4" customHeight="1" x14ac:dyDescent="0.3">
      <c r="A720" s="660" t="s">
        <v>7088</v>
      </c>
      <c r="B720" s="661" t="s">
        <v>6932</v>
      </c>
      <c r="C720" s="661" t="s">
        <v>2648</v>
      </c>
      <c r="D720" s="661" t="s">
        <v>6973</v>
      </c>
      <c r="E720" s="661" t="s">
        <v>6974</v>
      </c>
      <c r="F720" s="664"/>
      <c r="G720" s="664"/>
      <c r="H720" s="661"/>
      <c r="I720" s="661"/>
      <c r="J720" s="664">
        <v>0</v>
      </c>
      <c r="K720" s="664">
        <v>0</v>
      </c>
      <c r="L720" s="661"/>
      <c r="M720" s="661"/>
      <c r="N720" s="664"/>
      <c r="O720" s="664"/>
      <c r="P720" s="677"/>
      <c r="Q720" s="665"/>
    </row>
    <row r="721" spans="1:17" ht="14.4" customHeight="1" thickBot="1" x14ac:dyDescent="0.35">
      <c r="A721" s="666" t="s">
        <v>7088</v>
      </c>
      <c r="B721" s="667" t="s">
        <v>6932</v>
      </c>
      <c r="C721" s="667" t="s">
        <v>2648</v>
      </c>
      <c r="D721" s="667" t="s">
        <v>6985</v>
      </c>
      <c r="E721" s="667" t="s">
        <v>6986</v>
      </c>
      <c r="F721" s="670"/>
      <c r="G721" s="670"/>
      <c r="H721" s="667"/>
      <c r="I721" s="667"/>
      <c r="J721" s="670">
        <v>0</v>
      </c>
      <c r="K721" s="670">
        <v>0</v>
      </c>
      <c r="L721" s="667"/>
      <c r="M721" s="667"/>
      <c r="N721" s="670"/>
      <c r="O721" s="670"/>
      <c r="P721" s="678"/>
      <c r="Q721" s="671"/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30518413</v>
      </c>
      <c r="C3" s="352">
        <f t="shared" ref="C3:R3" si="0">SUBTOTAL(9,C6:C1048576)</f>
        <v>25</v>
      </c>
      <c r="D3" s="352">
        <f t="shared" si="0"/>
        <v>30654262</v>
      </c>
      <c r="E3" s="352">
        <f t="shared" si="0"/>
        <v>19.887413734596571</v>
      </c>
      <c r="F3" s="352">
        <f t="shared" si="0"/>
        <v>30728172</v>
      </c>
      <c r="G3" s="355">
        <f>IF(B3&lt;&gt;0,F3/B3,"")</f>
        <v>1.006873194880743</v>
      </c>
      <c r="H3" s="351">
        <f t="shared" si="0"/>
        <v>41381161.570000045</v>
      </c>
      <c r="I3" s="352">
        <f t="shared" si="0"/>
        <v>3</v>
      </c>
      <c r="J3" s="352">
        <f t="shared" si="0"/>
        <v>41577938.880000062</v>
      </c>
      <c r="K3" s="352">
        <f t="shared" si="0"/>
        <v>3.1284879016861105</v>
      </c>
      <c r="L3" s="352">
        <f t="shared" si="0"/>
        <v>46496253.410000026</v>
      </c>
      <c r="M3" s="353">
        <f>IF(H3&lt;&gt;0,L3/H3,"")</f>
        <v>1.1236091894459592</v>
      </c>
      <c r="N3" s="354">
        <f t="shared" si="0"/>
        <v>0</v>
      </c>
      <c r="O3" s="352">
        <f t="shared" si="0"/>
        <v>0</v>
      </c>
      <c r="P3" s="352">
        <f t="shared" si="0"/>
        <v>0</v>
      </c>
      <c r="Q3" s="352">
        <f t="shared" si="0"/>
        <v>0</v>
      </c>
      <c r="R3" s="352">
        <f t="shared" si="0"/>
        <v>0</v>
      </c>
      <c r="S3" s="353" t="str">
        <f>IF(N3&lt;&gt;0,R3/N3,"")</f>
        <v/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7090</v>
      </c>
      <c r="B6" s="787">
        <v>828</v>
      </c>
      <c r="C6" s="734">
        <v>1</v>
      </c>
      <c r="D6" s="787">
        <v>2366</v>
      </c>
      <c r="E6" s="734">
        <v>2.8574879227053138</v>
      </c>
      <c r="F6" s="787">
        <v>1208</v>
      </c>
      <c r="G6" s="739">
        <v>1.4589371980676329</v>
      </c>
      <c r="H6" s="787"/>
      <c r="I6" s="734"/>
      <c r="J6" s="787"/>
      <c r="K6" s="734"/>
      <c r="L6" s="787"/>
      <c r="M6" s="739"/>
      <c r="N6" s="787"/>
      <c r="O6" s="734"/>
      <c r="P6" s="787"/>
      <c r="Q6" s="734"/>
      <c r="R6" s="787"/>
      <c r="S6" s="235"/>
    </row>
    <row r="7" spans="1:19" ht="14.4" customHeight="1" x14ac:dyDescent="0.3">
      <c r="A7" s="687" t="s">
        <v>7091</v>
      </c>
      <c r="B7" s="794">
        <v>3291</v>
      </c>
      <c r="C7" s="661">
        <v>1</v>
      </c>
      <c r="D7" s="794">
        <v>1817</v>
      </c>
      <c r="E7" s="661">
        <v>0.55211182011546645</v>
      </c>
      <c r="F7" s="794">
        <v>5926</v>
      </c>
      <c r="G7" s="677">
        <v>1.8006684898207233</v>
      </c>
      <c r="H7" s="794"/>
      <c r="I7" s="661"/>
      <c r="J7" s="794"/>
      <c r="K7" s="661"/>
      <c r="L7" s="794">
        <v>17.64</v>
      </c>
      <c r="M7" s="677"/>
      <c r="N7" s="794"/>
      <c r="O7" s="661"/>
      <c r="P7" s="794"/>
      <c r="Q7" s="661"/>
      <c r="R7" s="794"/>
      <c r="S7" s="700"/>
    </row>
    <row r="8" spans="1:19" ht="14.4" customHeight="1" x14ac:dyDescent="0.3">
      <c r="A8" s="687" t="s">
        <v>7092</v>
      </c>
      <c r="B8" s="794">
        <v>7783</v>
      </c>
      <c r="C8" s="661">
        <v>1</v>
      </c>
      <c r="D8" s="794">
        <v>6803</v>
      </c>
      <c r="E8" s="661">
        <v>0.87408454323525631</v>
      </c>
      <c r="F8" s="794">
        <v>9382</v>
      </c>
      <c r="G8" s="677">
        <v>1.2054477707824747</v>
      </c>
      <c r="H8" s="794"/>
      <c r="I8" s="661"/>
      <c r="J8" s="794"/>
      <c r="K8" s="661"/>
      <c r="L8" s="794"/>
      <c r="M8" s="677"/>
      <c r="N8" s="794"/>
      <c r="O8" s="661"/>
      <c r="P8" s="794"/>
      <c r="Q8" s="661"/>
      <c r="R8" s="794"/>
      <c r="S8" s="700"/>
    </row>
    <row r="9" spans="1:19" ht="14.4" customHeight="1" x14ac:dyDescent="0.3">
      <c r="A9" s="687" t="s">
        <v>7093</v>
      </c>
      <c r="B9" s="794">
        <v>3980</v>
      </c>
      <c r="C9" s="661">
        <v>1</v>
      </c>
      <c r="D9" s="794">
        <v>1129</v>
      </c>
      <c r="E9" s="661">
        <v>0.28366834170854272</v>
      </c>
      <c r="F9" s="794">
        <v>503</v>
      </c>
      <c r="G9" s="677">
        <v>0.1263819095477387</v>
      </c>
      <c r="H9" s="794"/>
      <c r="I9" s="661"/>
      <c r="J9" s="794"/>
      <c r="K9" s="661"/>
      <c r="L9" s="794"/>
      <c r="M9" s="677"/>
      <c r="N9" s="794"/>
      <c r="O9" s="661"/>
      <c r="P9" s="794"/>
      <c r="Q9" s="661"/>
      <c r="R9" s="794"/>
      <c r="S9" s="700"/>
    </row>
    <row r="10" spans="1:19" ht="14.4" customHeight="1" x14ac:dyDescent="0.3">
      <c r="A10" s="687" t="s">
        <v>7094</v>
      </c>
      <c r="B10" s="794"/>
      <c r="C10" s="661"/>
      <c r="D10" s="794">
        <v>116</v>
      </c>
      <c r="E10" s="661"/>
      <c r="F10" s="794"/>
      <c r="G10" s="677"/>
      <c r="H10" s="794"/>
      <c r="I10" s="661"/>
      <c r="J10" s="794"/>
      <c r="K10" s="661"/>
      <c r="L10" s="794"/>
      <c r="M10" s="677"/>
      <c r="N10" s="794"/>
      <c r="O10" s="661"/>
      <c r="P10" s="794"/>
      <c r="Q10" s="661"/>
      <c r="R10" s="794"/>
      <c r="S10" s="700"/>
    </row>
    <row r="11" spans="1:19" ht="14.4" customHeight="1" x14ac:dyDescent="0.3">
      <c r="A11" s="687" t="s">
        <v>7095</v>
      </c>
      <c r="B11" s="794">
        <v>254</v>
      </c>
      <c r="C11" s="661">
        <v>1</v>
      </c>
      <c r="D11" s="794"/>
      <c r="E11" s="661"/>
      <c r="F11" s="794">
        <v>306</v>
      </c>
      <c r="G11" s="677">
        <v>1.204724409448819</v>
      </c>
      <c r="H11" s="794"/>
      <c r="I11" s="661"/>
      <c r="J11" s="794"/>
      <c r="K11" s="661"/>
      <c r="L11" s="794"/>
      <c r="M11" s="677"/>
      <c r="N11" s="794"/>
      <c r="O11" s="661"/>
      <c r="P11" s="794"/>
      <c r="Q11" s="661"/>
      <c r="R11" s="794"/>
      <c r="S11" s="700"/>
    </row>
    <row r="12" spans="1:19" ht="14.4" customHeight="1" x14ac:dyDescent="0.3">
      <c r="A12" s="687" t="s">
        <v>7096</v>
      </c>
      <c r="B12" s="794">
        <v>1629</v>
      </c>
      <c r="C12" s="661">
        <v>1</v>
      </c>
      <c r="D12" s="794">
        <v>1538</v>
      </c>
      <c r="E12" s="661">
        <v>0.94413750767341931</v>
      </c>
      <c r="F12" s="794">
        <v>387</v>
      </c>
      <c r="G12" s="677">
        <v>0.23756906077348067</v>
      </c>
      <c r="H12" s="794"/>
      <c r="I12" s="661"/>
      <c r="J12" s="794"/>
      <c r="K12" s="661"/>
      <c r="L12" s="794"/>
      <c r="M12" s="677"/>
      <c r="N12" s="794"/>
      <c r="O12" s="661"/>
      <c r="P12" s="794"/>
      <c r="Q12" s="661"/>
      <c r="R12" s="794"/>
      <c r="S12" s="700"/>
    </row>
    <row r="13" spans="1:19" ht="14.4" customHeight="1" x14ac:dyDescent="0.3">
      <c r="A13" s="687" t="s">
        <v>7097</v>
      </c>
      <c r="B13" s="794"/>
      <c r="C13" s="661"/>
      <c r="D13" s="794">
        <v>928</v>
      </c>
      <c r="E13" s="661"/>
      <c r="F13" s="794">
        <v>232</v>
      </c>
      <c r="G13" s="677"/>
      <c r="H13" s="794"/>
      <c r="I13" s="661"/>
      <c r="J13" s="794"/>
      <c r="K13" s="661"/>
      <c r="L13" s="794"/>
      <c r="M13" s="677"/>
      <c r="N13" s="794"/>
      <c r="O13" s="661"/>
      <c r="P13" s="794"/>
      <c r="Q13" s="661"/>
      <c r="R13" s="794"/>
      <c r="S13" s="700"/>
    </row>
    <row r="14" spans="1:19" ht="14.4" customHeight="1" x14ac:dyDescent="0.3">
      <c r="A14" s="687" t="s">
        <v>7098</v>
      </c>
      <c r="B14" s="794">
        <v>220</v>
      </c>
      <c r="C14" s="661">
        <v>1</v>
      </c>
      <c r="D14" s="794"/>
      <c r="E14" s="661"/>
      <c r="F14" s="794">
        <v>1439</v>
      </c>
      <c r="G14" s="677">
        <v>6.540909090909091</v>
      </c>
      <c r="H14" s="794"/>
      <c r="I14" s="661"/>
      <c r="J14" s="794"/>
      <c r="K14" s="661"/>
      <c r="L14" s="794"/>
      <c r="M14" s="677"/>
      <c r="N14" s="794"/>
      <c r="O14" s="661"/>
      <c r="P14" s="794"/>
      <c r="Q14" s="661"/>
      <c r="R14" s="794"/>
      <c r="S14" s="700"/>
    </row>
    <row r="15" spans="1:19" ht="14.4" customHeight="1" x14ac:dyDescent="0.3">
      <c r="A15" s="687" t="s">
        <v>7099</v>
      </c>
      <c r="B15" s="794">
        <v>19754</v>
      </c>
      <c r="C15" s="661">
        <v>1</v>
      </c>
      <c r="D15" s="794">
        <v>23385</v>
      </c>
      <c r="E15" s="661">
        <v>1.1838108737470892</v>
      </c>
      <c r="F15" s="794">
        <v>19892</v>
      </c>
      <c r="G15" s="677">
        <v>1.0069859269008807</v>
      </c>
      <c r="H15" s="794">
        <v>396</v>
      </c>
      <c r="I15" s="661">
        <v>1</v>
      </c>
      <c r="J15" s="794">
        <v>841</v>
      </c>
      <c r="K15" s="661">
        <v>2.1237373737373737</v>
      </c>
      <c r="L15" s="794"/>
      <c r="M15" s="677"/>
      <c r="N15" s="794"/>
      <c r="O15" s="661"/>
      <c r="P15" s="794"/>
      <c r="Q15" s="661"/>
      <c r="R15" s="794"/>
      <c r="S15" s="700"/>
    </row>
    <row r="16" spans="1:19" ht="14.4" customHeight="1" x14ac:dyDescent="0.3">
      <c r="A16" s="687" t="s">
        <v>2614</v>
      </c>
      <c r="B16" s="794">
        <v>30452560</v>
      </c>
      <c r="C16" s="661">
        <v>1</v>
      </c>
      <c r="D16" s="794">
        <v>30593426</v>
      </c>
      <c r="E16" s="661">
        <v>1.0046257523177033</v>
      </c>
      <c r="F16" s="794">
        <v>30648021</v>
      </c>
      <c r="G16" s="677">
        <v>1.0064185408386028</v>
      </c>
      <c r="H16" s="794">
        <v>41380518.570000045</v>
      </c>
      <c r="I16" s="661">
        <v>1</v>
      </c>
      <c r="J16" s="794">
        <v>41577097.880000062</v>
      </c>
      <c r="K16" s="661">
        <v>1.004750527948737</v>
      </c>
      <c r="L16" s="794">
        <v>46496235.770000026</v>
      </c>
      <c r="M16" s="677">
        <v>1.123626222599075</v>
      </c>
      <c r="N16" s="794"/>
      <c r="O16" s="661"/>
      <c r="P16" s="794"/>
      <c r="Q16" s="661"/>
      <c r="R16" s="794"/>
      <c r="S16" s="700"/>
    </row>
    <row r="17" spans="1:19" ht="14.4" customHeight="1" x14ac:dyDescent="0.3">
      <c r="A17" s="687" t="s">
        <v>7100</v>
      </c>
      <c r="B17" s="794">
        <v>34</v>
      </c>
      <c r="C17" s="661">
        <v>1</v>
      </c>
      <c r="D17" s="794"/>
      <c r="E17" s="661"/>
      <c r="F17" s="794">
        <v>977</v>
      </c>
      <c r="G17" s="677">
        <v>28.735294117647058</v>
      </c>
      <c r="H17" s="794"/>
      <c r="I17" s="661"/>
      <c r="J17" s="794"/>
      <c r="K17" s="661"/>
      <c r="L17" s="794"/>
      <c r="M17" s="677"/>
      <c r="N17" s="794"/>
      <c r="O17" s="661"/>
      <c r="P17" s="794"/>
      <c r="Q17" s="661"/>
      <c r="R17" s="794"/>
      <c r="S17" s="700"/>
    </row>
    <row r="18" spans="1:19" ht="14.4" customHeight="1" x14ac:dyDescent="0.3">
      <c r="A18" s="687" t="s">
        <v>7101</v>
      </c>
      <c r="B18" s="794">
        <v>559</v>
      </c>
      <c r="C18" s="661">
        <v>1</v>
      </c>
      <c r="D18" s="794">
        <v>468</v>
      </c>
      <c r="E18" s="661">
        <v>0.83720930232558144</v>
      </c>
      <c r="F18" s="794">
        <v>592</v>
      </c>
      <c r="G18" s="677">
        <v>1.0590339892665475</v>
      </c>
      <c r="H18" s="794">
        <v>247</v>
      </c>
      <c r="I18" s="661">
        <v>1</v>
      </c>
      <c r="J18" s="794"/>
      <c r="K18" s="661"/>
      <c r="L18" s="794"/>
      <c r="M18" s="677"/>
      <c r="N18" s="794"/>
      <c r="O18" s="661"/>
      <c r="P18" s="794"/>
      <c r="Q18" s="661"/>
      <c r="R18" s="794"/>
      <c r="S18" s="700"/>
    </row>
    <row r="19" spans="1:19" ht="14.4" customHeight="1" x14ac:dyDescent="0.3">
      <c r="A19" s="687" t="s">
        <v>7102</v>
      </c>
      <c r="B19" s="794">
        <v>985</v>
      </c>
      <c r="C19" s="661">
        <v>1</v>
      </c>
      <c r="D19" s="794">
        <v>2096</v>
      </c>
      <c r="E19" s="661">
        <v>2.1279187817258882</v>
      </c>
      <c r="F19" s="794">
        <v>5105</v>
      </c>
      <c r="G19" s="677">
        <v>5.1827411167512691</v>
      </c>
      <c r="H19" s="794"/>
      <c r="I19" s="661"/>
      <c r="J19" s="794"/>
      <c r="K19" s="661"/>
      <c r="L19" s="794"/>
      <c r="M19" s="677"/>
      <c r="N19" s="794"/>
      <c r="O19" s="661"/>
      <c r="P19" s="794"/>
      <c r="Q19" s="661"/>
      <c r="R19" s="794"/>
      <c r="S19" s="700"/>
    </row>
    <row r="20" spans="1:19" ht="14.4" customHeight="1" x14ac:dyDescent="0.3">
      <c r="A20" s="687" t="s">
        <v>7103</v>
      </c>
      <c r="B20" s="794">
        <v>6809</v>
      </c>
      <c r="C20" s="661">
        <v>1</v>
      </c>
      <c r="D20" s="794">
        <v>7584</v>
      </c>
      <c r="E20" s="661">
        <v>1.1138199441915113</v>
      </c>
      <c r="F20" s="794">
        <v>7419</v>
      </c>
      <c r="G20" s="677">
        <v>1.0895873109120282</v>
      </c>
      <c r="H20" s="794"/>
      <c r="I20" s="661"/>
      <c r="J20" s="794"/>
      <c r="K20" s="661"/>
      <c r="L20" s="794"/>
      <c r="M20" s="677"/>
      <c r="N20" s="794"/>
      <c r="O20" s="661"/>
      <c r="P20" s="794"/>
      <c r="Q20" s="661"/>
      <c r="R20" s="794"/>
      <c r="S20" s="700"/>
    </row>
    <row r="21" spans="1:19" ht="14.4" customHeight="1" x14ac:dyDescent="0.3">
      <c r="A21" s="687" t="s">
        <v>7104</v>
      </c>
      <c r="B21" s="794">
        <v>966</v>
      </c>
      <c r="C21" s="661">
        <v>1</v>
      </c>
      <c r="D21" s="794"/>
      <c r="E21" s="661"/>
      <c r="F21" s="794">
        <v>468</v>
      </c>
      <c r="G21" s="677">
        <v>0.48447204968944102</v>
      </c>
      <c r="H21" s="794"/>
      <c r="I21" s="661"/>
      <c r="J21" s="794"/>
      <c r="K21" s="661"/>
      <c r="L21" s="794"/>
      <c r="M21" s="677"/>
      <c r="N21" s="794"/>
      <c r="O21" s="661"/>
      <c r="P21" s="794"/>
      <c r="Q21" s="661"/>
      <c r="R21" s="794"/>
      <c r="S21" s="700"/>
    </row>
    <row r="22" spans="1:19" ht="14.4" customHeight="1" x14ac:dyDescent="0.3">
      <c r="A22" s="687" t="s">
        <v>7105</v>
      </c>
      <c r="B22" s="794">
        <v>1877</v>
      </c>
      <c r="C22" s="661">
        <v>1</v>
      </c>
      <c r="D22" s="794"/>
      <c r="E22" s="661"/>
      <c r="F22" s="794"/>
      <c r="G22" s="677"/>
      <c r="H22" s="794"/>
      <c r="I22" s="661"/>
      <c r="J22" s="794"/>
      <c r="K22" s="661"/>
      <c r="L22" s="794"/>
      <c r="M22" s="677"/>
      <c r="N22" s="794"/>
      <c r="O22" s="661"/>
      <c r="P22" s="794"/>
      <c r="Q22" s="661"/>
      <c r="R22" s="794"/>
      <c r="S22" s="700"/>
    </row>
    <row r="23" spans="1:19" ht="14.4" customHeight="1" x14ac:dyDescent="0.3">
      <c r="A23" s="687" t="s">
        <v>7106</v>
      </c>
      <c r="B23" s="794">
        <v>3206</v>
      </c>
      <c r="C23" s="661">
        <v>1</v>
      </c>
      <c r="D23" s="794">
        <v>1237</v>
      </c>
      <c r="E23" s="661">
        <v>0.38583905177791639</v>
      </c>
      <c r="F23" s="794">
        <v>2472</v>
      </c>
      <c r="G23" s="677">
        <v>0.77105427323767939</v>
      </c>
      <c r="H23" s="794"/>
      <c r="I23" s="661"/>
      <c r="J23" s="794"/>
      <c r="K23" s="661"/>
      <c r="L23" s="794"/>
      <c r="M23" s="677"/>
      <c r="N23" s="794"/>
      <c r="O23" s="661"/>
      <c r="P23" s="794"/>
      <c r="Q23" s="661"/>
      <c r="R23" s="794"/>
      <c r="S23" s="700"/>
    </row>
    <row r="24" spans="1:19" ht="14.4" customHeight="1" x14ac:dyDescent="0.3">
      <c r="A24" s="687" t="s">
        <v>7107</v>
      </c>
      <c r="B24" s="794">
        <v>566</v>
      </c>
      <c r="C24" s="661">
        <v>1</v>
      </c>
      <c r="D24" s="794">
        <v>464</v>
      </c>
      <c r="E24" s="661">
        <v>0.81978798586572443</v>
      </c>
      <c r="F24" s="794">
        <v>4827</v>
      </c>
      <c r="G24" s="677">
        <v>8.5282685512367493</v>
      </c>
      <c r="H24" s="794"/>
      <c r="I24" s="661"/>
      <c r="J24" s="794"/>
      <c r="K24" s="661"/>
      <c r="L24" s="794"/>
      <c r="M24" s="677"/>
      <c r="N24" s="794"/>
      <c r="O24" s="661"/>
      <c r="P24" s="794"/>
      <c r="Q24" s="661"/>
      <c r="R24" s="794"/>
      <c r="S24" s="700"/>
    </row>
    <row r="25" spans="1:19" ht="14.4" customHeight="1" x14ac:dyDescent="0.3">
      <c r="A25" s="687" t="s">
        <v>7108</v>
      </c>
      <c r="B25" s="794">
        <v>220</v>
      </c>
      <c r="C25" s="661">
        <v>1</v>
      </c>
      <c r="D25" s="794"/>
      <c r="E25" s="661"/>
      <c r="F25" s="794">
        <v>466</v>
      </c>
      <c r="G25" s="677">
        <v>2.1181818181818182</v>
      </c>
      <c r="H25" s="794"/>
      <c r="I25" s="661"/>
      <c r="J25" s="794"/>
      <c r="K25" s="661"/>
      <c r="L25" s="794"/>
      <c r="M25" s="677"/>
      <c r="N25" s="794"/>
      <c r="O25" s="661"/>
      <c r="P25" s="794"/>
      <c r="Q25" s="661"/>
      <c r="R25" s="794"/>
      <c r="S25" s="700"/>
    </row>
    <row r="26" spans="1:19" ht="14.4" customHeight="1" x14ac:dyDescent="0.3">
      <c r="A26" s="687" t="s">
        <v>7109</v>
      </c>
      <c r="B26" s="794">
        <v>4917</v>
      </c>
      <c r="C26" s="661">
        <v>1</v>
      </c>
      <c r="D26" s="794">
        <v>6175</v>
      </c>
      <c r="E26" s="661">
        <v>1.2558470612161887</v>
      </c>
      <c r="F26" s="794">
        <v>6822</v>
      </c>
      <c r="G26" s="677">
        <v>1.3874313605857229</v>
      </c>
      <c r="H26" s="794"/>
      <c r="I26" s="661"/>
      <c r="J26" s="794"/>
      <c r="K26" s="661"/>
      <c r="L26" s="794"/>
      <c r="M26" s="677"/>
      <c r="N26" s="794"/>
      <c r="O26" s="661"/>
      <c r="P26" s="794"/>
      <c r="Q26" s="661"/>
      <c r="R26" s="794"/>
      <c r="S26" s="700"/>
    </row>
    <row r="27" spans="1:19" ht="14.4" customHeight="1" x14ac:dyDescent="0.3">
      <c r="A27" s="687" t="s">
        <v>7110</v>
      </c>
      <c r="B27" s="794">
        <v>151</v>
      </c>
      <c r="C27" s="661">
        <v>1</v>
      </c>
      <c r="D27" s="794"/>
      <c r="E27" s="661"/>
      <c r="F27" s="794"/>
      <c r="G27" s="677"/>
      <c r="H27" s="794"/>
      <c r="I27" s="661"/>
      <c r="J27" s="794"/>
      <c r="K27" s="661"/>
      <c r="L27" s="794"/>
      <c r="M27" s="677"/>
      <c r="N27" s="794"/>
      <c r="O27" s="661"/>
      <c r="P27" s="794"/>
      <c r="Q27" s="661"/>
      <c r="R27" s="794"/>
      <c r="S27" s="700"/>
    </row>
    <row r="28" spans="1:19" ht="14.4" customHeight="1" x14ac:dyDescent="0.3">
      <c r="A28" s="687" t="s">
        <v>7111</v>
      </c>
      <c r="B28" s="794">
        <v>5569</v>
      </c>
      <c r="C28" s="661">
        <v>1</v>
      </c>
      <c r="D28" s="794">
        <v>2367</v>
      </c>
      <c r="E28" s="661">
        <v>0.42503142395403126</v>
      </c>
      <c r="F28" s="794">
        <v>6328</v>
      </c>
      <c r="G28" s="677">
        <v>1.1362901777697971</v>
      </c>
      <c r="H28" s="794"/>
      <c r="I28" s="661"/>
      <c r="J28" s="794"/>
      <c r="K28" s="661"/>
      <c r="L28" s="794"/>
      <c r="M28" s="677"/>
      <c r="N28" s="794"/>
      <c r="O28" s="661"/>
      <c r="P28" s="794"/>
      <c r="Q28" s="661"/>
      <c r="R28" s="794"/>
      <c r="S28" s="700"/>
    </row>
    <row r="29" spans="1:19" ht="14.4" customHeight="1" x14ac:dyDescent="0.3">
      <c r="A29" s="687" t="s">
        <v>7112</v>
      </c>
      <c r="B29" s="794">
        <v>1294</v>
      </c>
      <c r="C29" s="661">
        <v>1</v>
      </c>
      <c r="D29" s="794">
        <v>866</v>
      </c>
      <c r="E29" s="661">
        <v>0.66924265842349306</v>
      </c>
      <c r="F29" s="794">
        <v>586</v>
      </c>
      <c r="G29" s="677">
        <v>0.45285935085007728</v>
      </c>
      <c r="H29" s="794"/>
      <c r="I29" s="661"/>
      <c r="J29" s="794"/>
      <c r="K29" s="661"/>
      <c r="L29" s="794"/>
      <c r="M29" s="677"/>
      <c r="N29" s="794"/>
      <c r="O29" s="661"/>
      <c r="P29" s="794"/>
      <c r="Q29" s="661"/>
      <c r="R29" s="794"/>
      <c r="S29" s="700"/>
    </row>
    <row r="30" spans="1:19" ht="14.4" customHeight="1" x14ac:dyDescent="0.3">
      <c r="A30" s="687" t="s">
        <v>7113</v>
      </c>
      <c r="B30" s="794">
        <v>337</v>
      </c>
      <c r="C30" s="661">
        <v>1</v>
      </c>
      <c r="D30" s="794">
        <v>1001</v>
      </c>
      <c r="E30" s="661">
        <v>2.970326409495549</v>
      </c>
      <c r="F30" s="794">
        <v>2362</v>
      </c>
      <c r="G30" s="677">
        <v>7.0089020771513351</v>
      </c>
      <c r="H30" s="794"/>
      <c r="I30" s="661"/>
      <c r="J30" s="794"/>
      <c r="K30" s="661"/>
      <c r="L30" s="794"/>
      <c r="M30" s="677"/>
      <c r="N30" s="794"/>
      <c r="O30" s="661"/>
      <c r="P30" s="794"/>
      <c r="Q30" s="661"/>
      <c r="R30" s="794"/>
      <c r="S30" s="700"/>
    </row>
    <row r="31" spans="1:19" ht="14.4" customHeight="1" x14ac:dyDescent="0.3">
      <c r="A31" s="687" t="s">
        <v>7114</v>
      </c>
      <c r="B31" s="794">
        <v>254</v>
      </c>
      <c r="C31" s="661">
        <v>1</v>
      </c>
      <c r="D31" s="794">
        <v>196</v>
      </c>
      <c r="E31" s="661">
        <v>0.77165354330708658</v>
      </c>
      <c r="F31" s="794">
        <v>116</v>
      </c>
      <c r="G31" s="677">
        <v>0.45669291338582679</v>
      </c>
      <c r="H31" s="794"/>
      <c r="I31" s="661"/>
      <c r="J31" s="794"/>
      <c r="K31" s="661"/>
      <c r="L31" s="794"/>
      <c r="M31" s="677"/>
      <c r="N31" s="794"/>
      <c r="O31" s="661"/>
      <c r="P31" s="794"/>
      <c r="Q31" s="661"/>
      <c r="R31" s="794"/>
      <c r="S31" s="700"/>
    </row>
    <row r="32" spans="1:19" ht="14.4" customHeight="1" thickBot="1" x14ac:dyDescent="0.35">
      <c r="A32" s="789" t="s">
        <v>7115</v>
      </c>
      <c r="B32" s="788">
        <v>370</v>
      </c>
      <c r="C32" s="667">
        <v>1</v>
      </c>
      <c r="D32" s="788">
        <v>300</v>
      </c>
      <c r="E32" s="667">
        <v>0.81081081081081086</v>
      </c>
      <c r="F32" s="788">
        <v>2336</v>
      </c>
      <c r="G32" s="678">
        <v>6.3135135135135139</v>
      </c>
      <c r="H32" s="788"/>
      <c r="I32" s="667"/>
      <c r="J32" s="788"/>
      <c r="K32" s="667"/>
      <c r="L32" s="788"/>
      <c r="M32" s="678"/>
      <c r="N32" s="788"/>
      <c r="O32" s="667"/>
      <c r="P32" s="788"/>
      <c r="Q32" s="667"/>
      <c r="R32" s="788"/>
      <c r="S32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99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8308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42423.679999999993</v>
      </c>
      <c r="G3" s="212">
        <f t="shared" si="0"/>
        <v>71899574.570000038</v>
      </c>
      <c r="H3" s="212"/>
      <c r="I3" s="212"/>
      <c r="J3" s="212">
        <f t="shared" si="0"/>
        <v>43755.630000000005</v>
      </c>
      <c r="K3" s="212">
        <f t="shared" si="0"/>
        <v>72232200.880000025</v>
      </c>
      <c r="L3" s="212"/>
      <c r="M3" s="212"/>
      <c r="N3" s="212">
        <f t="shared" si="0"/>
        <v>34491.149999999994</v>
      </c>
      <c r="O3" s="212">
        <f t="shared" si="0"/>
        <v>77224425.410000071</v>
      </c>
      <c r="P3" s="79">
        <f>IF(G3=0,0,O3/G3)</f>
        <v>1.0740595597657656</v>
      </c>
      <c r="Q3" s="213">
        <f>IF(N3=0,0,O3/N3)</f>
        <v>2238.963485125897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121</v>
      </c>
      <c r="E4" s="563" t="s">
        <v>81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7116</v>
      </c>
      <c r="B6" s="734" t="s">
        <v>6896</v>
      </c>
      <c r="C6" s="734" t="s">
        <v>6932</v>
      </c>
      <c r="D6" s="734" t="s">
        <v>6937</v>
      </c>
      <c r="E6" s="734" t="s">
        <v>6938</v>
      </c>
      <c r="F6" s="229"/>
      <c r="G6" s="229"/>
      <c r="H6" s="229"/>
      <c r="I6" s="229"/>
      <c r="J6" s="229">
        <v>1</v>
      </c>
      <c r="K6" s="229">
        <v>34</v>
      </c>
      <c r="L6" s="229"/>
      <c r="M6" s="229">
        <v>34</v>
      </c>
      <c r="N6" s="229"/>
      <c r="O6" s="229"/>
      <c r="P6" s="739"/>
      <c r="Q6" s="747"/>
    </row>
    <row r="7" spans="1:17" ht="14.4" customHeight="1" x14ac:dyDescent="0.3">
      <c r="A7" s="660" t="s">
        <v>7116</v>
      </c>
      <c r="B7" s="661" t="s">
        <v>6896</v>
      </c>
      <c r="C7" s="661" t="s">
        <v>6932</v>
      </c>
      <c r="D7" s="661" t="s">
        <v>6957</v>
      </c>
      <c r="E7" s="661" t="s">
        <v>6958</v>
      </c>
      <c r="F7" s="664">
        <v>2</v>
      </c>
      <c r="G7" s="664">
        <v>440</v>
      </c>
      <c r="H7" s="664">
        <v>1</v>
      </c>
      <c r="I7" s="664">
        <v>220</v>
      </c>
      <c r="J7" s="664">
        <v>6</v>
      </c>
      <c r="K7" s="664">
        <v>1392</v>
      </c>
      <c r="L7" s="664">
        <v>3.1636363636363636</v>
      </c>
      <c r="M7" s="664">
        <v>232</v>
      </c>
      <c r="N7" s="664">
        <v>3</v>
      </c>
      <c r="O7" s="664">
        <v>700</v>
      </c>
      <c r="P7" s="677">
        <v>1.5909090909090908</v>
      </c>
      <c r="Q7" s="665">
        <v>233.33333333333334</v>
      </c>
    </row>
    <row r="8" spans="1:17" ht="14.4" customHeight="1" x14ac:dyDescent="0.3">
      <c r="A8" s="660" t="s">
        <v>7116</v>
      </c>
      <c r="B8" s="661" t="s">
        <v>6896</v>
      </c>
      <c r="C8" s="661" t="s">
        <v>6932</v>
      </c>
      <c r="D8" s="661" t="s">
        <v>6959</v>
      </c>
      <c r="E8" s="661" t="s">
        <v>6960</v>
      </c>
      <c r="F8" s="664">
        <v>2</v>
      </c>
      <c r="G8" s="664">
        <v>234</v>
      </c>
      <c r="H8" s="664">
        <v>1</v>
      </c>
      <c r="I8" s="664">
        <v>117</v>
      </c>
      <c r="J8" s="664">
        <v>2</v>
      </c>
      <c r="K8" s="664">
        <v>232</v>
      </c>
      <c r="L8" s="664">
        <v>0.99145299145299148</v>
      </c>
      <c r="M8" s="664">
        <v>116</v>
      </c>
      <c r="N8" s="664">
        <v>3</v>
      </c>
      <c r="O8" s="664">
        <v>352</v>
      </c>
      <c r="P8" s="677">
        <v>1.5042735042735043</v>
      </c>
      <c r="Q8" s="665">
        <v>117.33333333333333</v>
      </c>
    </row>
    <row r="9" spans="1:17" ht="14.4" customHeight="1" x14ac:dyDescent="0.3">
      <c r="A9" s="660" t="s">
        <v>7116</v>
      </c>
      <c r="B9" s="661" t="s">
        <v>6896</v>
      </c>
      <c r="C9" s="661" t="s">
        <v>6932</v>
      </c>
      <c r="D9" s="661" t="s">
        <v>6973</v>
      </c>
      <c r="E9" s="661" t="s">
        <v>6974</v>
      </c>
      <c r="F9" s="664">
        <v>1</v>
      </c>
      <c r="G9" s="664">
        <v>154</v>
      </c>
      <c r="H9" s="664">
        <v>1</v>
      </c>
      <c r="I9" s="664">
        <v>154</v>
      </c>
      <c r="J9" s="664">
        <v>3</v>
      </c>
      <c r="K9" s="664">
        <v>465</v>
      </c>
      <c r="L9" s="664">
        <v>3.0194805194805197</v>
      </c>
      <c r="M9" s="664">
        <v>155</v>
      </c>
      <c r="N9" s="664">
        <v>1</v>
      </c>
      <c r="O9" s="664">
        <v>156</v>
      </c>
      <c r="P9" s="677">
        <v>1.0129870129870129</v>
      </c>
      <c r="Q9" s="665">
        <v>156</v>
      </c>
    </row>
    <row r="10" spans="1:17" ht="14.4" customHeight="1" x14ac:dyDescent="0.3">
      <c r="A10" s="660" t="s">
        <v>7116</v>
      </c>
      <c r="B10" s="661" t="s">
        <v>6896</v>
      </c>
      <c r="C10" s="661" t="s">
        <v>6932</v>
      </c>
      <c r="D10" s="661" t="s">
        <v>6977</v>
      </c>
      <c r="E10" s="661" t="s">
        <v>6978</v>
      </c>
      <c r="F10" s="664"/>
      <c r="G10" s="664"/>
      <c r="H10" s="664"/>
      <c r="I10" s="664"/>
      <c r="J10" s="664">
        <v>2</v>
      </c>
      <c r="K10" s="664">
        <v>0</v>
      </c>
      <c r="L10" s="664"/>
      <c r="M10" s="664">
        <v>0</v>
      </c>
      <c r="N10" s="664">
        <v>1</v>
      </c>
      <c r="O10" s="664">
        <v>0</v>
      </c>
      <c r="P10" s="677"/>
      <c r="Q10" s="665">
        <v>0</v>
      </c>
    </row>
    <row r="11" spans="1:17" ht="14.4" customHeight="1" x14ac:dyDescent="0.3">
      <c r="A11" s="660" t="s">
        <v>7116</v>
      </c>
      <c r="B11" s="661" t="s">
        <v>6896</v>
      </c>
      <c r="C11" s="661" t="s">
        <v>6932</v>
      </c>
      <c r="D11" s="661" t="s">
        <v>6985</v>
      </c>
      <c r="E11" s="661" t="s">
        <v>6986</v>
      </c>
      <c r="F11" s="664"/>
      <c r="G11" s="664"/>
      <c r="H11" s="664"/>
      <c r="I11" s="664"/>
      <c r="J11" s="664">
        <v>3</v>
      </c>
      <c r="K11" s="664">
        <v>243</v>
      </c>
      <c r="L11" s="664"/>
      <c r="M11" s="664">
        <v>81</v>
      </c>
      <c r="N11" s="664"/>
      <c r="O11" s="664"/>
      <c r="P11" s="677"/>
      <c r="Q11" s="665"/>
    </row>
    <row r="12" spans="1:17" ht="14.4" customHeight="1" x14ac:dyDescent="0.3">
      <c r="A12" s="660" t="s">
        <v>7117</v>
      </c>
      <c r="B12" s="661" t="s">
        <v>6896</v>
      </c>
      <c r="C12" s="661" t="s">
        <v>6897</v>
      </c>
      <c r="D12" s="661" t="s">
        <v>6899</v>
      </c>
      <c r="E12" s="661" t="s">
        <v>2487</v>
      </c>
      <c r="F12" s="664"/>
      <c r="G12" s="664"/>
      <c r="H12" s="664"/>
      <c r="I12" s="664"/>
      <c r="J12" s="664"/>
      <c r="K12" s="664"/>
      <c r="L12" s="664"/>
      <c r="M12" s="664"/>
      <c r="N12" s="664">
        <v>1</v>
      </c>
      <c r="O12" s="664">
        <v>17.64</v>
      </c>
      <c r="P12" s="677"/>
      <c r="Q12" s="665">
        <v>17.64</v>
      </c>
    </row>
    <row r="13" spans="1:17" ht="14.4" customHeight="1" x14ac:dyDescent="0.3">
      <c r="A13" s="660" t="s">
        <v>7117</v>
      </c>
      <c r="B13" s="661" t="s">
        <v>6896</v>
      </c>
      <c r="C13" s="661" t="s">
        <v>6932</v>
      </c>
      <c r="D13" s="661" t="s">
        <v>6937</v>
      </c>
      <c r="E13" s="661" t="s">
        <v>6938</v>
      </c>
      <c r="F13" s="664">
        <v>2</v>
      </c>
      <c r="G13" s="664">
        <v>68</v>
      </c>
      <c r="H13" s="664">
        <v>1</v>
      </c>
      <c r="I13" s="664">
        <v>34</v>
      </c>
      <c r="J13" s="664">
        <v>1</v>
      </c>
      <c r="K13" s="664">
        <v>34</v>
      </c>
      <c r="L13" s="664">
        <v>0.5</v>
      </c>
      <c r="M13" s="664">
        <v>34</v>
      </c>
      <c r="N13" s="664"/>
      <c r="O13" s="664"/>
      <c r="P13" s="677"/>
      <c r="Q13" s="665"/>
    </row>
    <row r="14" spans="1:17" ht="14.4" customHeight="1" x14ac:dyDescent="0.3">
      <c r="A14" s="660" t="s">
        <v>7117</v>
      </c>
      <c r="B14" s="661" t="s">
        <v>6896</v>
      </c>
      <c r="C14" s="661" t="s">
        <v>6932</v>
      </c>
      <c r="D14" s="661" t="s">
        <v>6957</v>
      </c>
      <c r="E14" s="661" t="s">
        <v>6958</v>
      </c>
      <c r="F14" s="664">
        <v>8</v>
      </c>
      <c r="G14" s="664">
        <v>1760</v>
      </c>
      <c r="H14" s="664">
        <v>1</v>
      </c>
      <c r="I14" s="664">
        <v>220</v>
      </c>
      <c r="J14" s="664">
        <v>4</v>
      </c>
      <c r="K14" s="664">
        <v>928</v>
      </c>
      <c r="L14" s="664">
        <v>0.52727272727272723</v>
      </c>
      <c r="M14" s="664">
        <v>232</v>
      </c>
      <c r="N14" s="664">
        <v>2</v>
      </c>
      <c r="O14" s="664">
        <v>466</v>
      </c>
      <c r="P14" s="677">
        <v>0.26477272727272727</v>
      </c>
      <c r="Q14" s="665">
        <v>233</v>
      </c>
    </row>
    <row r="15" spans="1:17" ht="14.4" customHeight="1" x14ac:dyDescent="0.3">
      <c r="A15" s="660" t="s">
        <v>7117</v>
      </c>
      <c r="B15" s="661" t="s">
        <v>6896</v>
      </c>
      <c r="C15" s="661" t="s">
        <v>6932</v>
      </c>
      <c r="D15" s="661" t="s">
        <v>6959</v>
      </c>
      <c r="E15" s="661" t="s">
        <v>6960</v>
      </c>
      <c r="F15" s="664">
        <v>4</v>
      </c>
      <c r="G15" s="664">
        <v>468</v>
      </c>
      <c r="H15" s="664">
        <v>1</v>
      </c>
      <c r="I15" s="664">
        <v>117</v>
      </c>
      <c r="J15" s="664">
        <v>4</v>
      </c>
      <c r="K15" s="664">
        <v>464</v>
      </c>
      <c r="L15" s="664">
        <v>0.99145299145299148</v>
      </c>
      <c r="M15" s="664">
        <v>116</v>
      </c>
      <c r="N15" s="664">
        <v>29</v>
      </c>
      <c r="O15" s="664">
        <v>3402</v>
      </c>
      <c r="P15" s="677">
        <v>7.2692307692307692</v>
      </c>
      <c r="Q15" s="665">
        <v>117.31034482758621</v>
      </c>
    </row>
    <row r="16" spans="1:17" ht="14.4" customHeight="1" x14ac:dyDescent="0.3">
      <c r="A16" s="660" t="s">
        <v>7117</v>
      </c>
      <c r="B16" s="661" t="s">
        <v>6896</v>
      </c>
      <c r="C16" s="661" t="s">
        <v>6932</v>
      </c>
      <c r="D16" s="661" t="s">
        <v>6973</v>
      </c>
      <c r="E16" s="661" t="s">
        <v>6974</v>
      </c>
      <c r="F16" s="664">
        <v>5</v>
      </c>
      <c r="G16" s="664">
        <v>770</v>
      </c>
      <c r="H16" s="664">
        <v>1</v>
      </c>
      <c r="I16" s="664">
        <v>154</v>
      </c>
      <c r="J16" s="664">
        <v>2</v>
      </c>
      <c r="K16" s="664">
        <v>310</v>
      </c>
      <c r="L16" s="664">
        <v>0.40259740259740262</v>
      </c>
      <c r="M16" s="664">
        <v>155</v>
      </c>
      <c r="N16" s="664">
        <v>9</v>
      </c>
      <c r="O16" s="664">
        <v>1403</v>
      </c>
      <c r="P16" s="677">
        <v>1.8220779220779222</v>
      </c>
      <c r="Q16" s="665">
        <v>155.88888888888889</v>
      </c>
    </row>
    <row r="17" spans="1:17" ht="14.4" customHeight="1" x14ac:dyDescent="0.3">
      <c r="A17" s="660" t="s">
        <v>7117</v>
      </c>
      <c r="B17" s="661" t="s">
        <v>6896</v>
      </c>
      <c r="C17" s="661" t="s">
        <v>6932</v>
      </c>
      <c r="D17" s="661" t="s">
        <v>6977</v>
      </c>
      <c r="E17" s="661" t="s">
        <v>6978</v>
      </c>
      <c r="F17" s="664">
        <v>1</v>
      </c>
      <c r="G17" s="664">
        <v>0</v>
      </c>
      <c r="H17" s="664"/>
      <c r="I17" s="664">
        <v>0</v>
      </c>
      <c r="J17" s="664">
        <v>1</v>
      </c>
      <c r="K17" s="664">
        <v>0</v>
      </c>
      <c r="L17" s="664"/>
      <c r="M17" s="664">
        <v>0</v>
      </c>
      <c r="N17" s="664">
        <v>2</v>
      </c>
      <c r="O17" s="664">
        <v>0</v>
      </c>
      <c r="P17" s="677"/>
      <c r="Q17" s="665">
        <v>0</v>
      </c>
    </row>
    <row r="18" spans="1:17" ht="14.4" customHeight="1" x14ac:dyDescent="0.3">
      <c r="A18" s="660" t="s">
        <v>7117</v>
      </c>
      <c r="B18" s="661" t="s">
        <v>6896</v>
      </c>
      <c r="C18" s="661" t="s">
        <v>6932</v>
      </c>
      <c r="D18" s="661" t="s">
        <v>6981</v>
      </c>
      <c r="E18" s="661" t="s">
        <v>6982</v>
      </c>
      <c r="F18" s="664"/>
      <c r="G18" s="664"/>
      <c r="H18" s="664"/>
      <c r="I18" s="664"/>
      <c r="J18" s="664">
        <v>1</v>
      </c>
      <c r="K18" s="664">
        <v>0</v>
      </c>
      <c r="L18" s="664"/>
      <c r="M18" s="664">
        <v>0</v>
      </c>
      <c r="N18" s="664"/>
      <c r="O18" s="664"/>
      <c r="P18" s="677"/>
      <c r="Q18" s="665"/>
    </row>
    <row r="19" spans="1:17" ht="14.4" customHeight="1" x14ac:dyDescent="0.3">
      <c r="A19" s="660" t="s">
        <v>7117</v>
      </c>
      <c r="B19" s="661" t="s">
        <v>6896</v>
      </c>
      <c r="C19" s="661" t="s">
        <v>6932</v>
      </c>
      <c r="D19" s="661" t="s">
        <v>6985</v>
      </c>
      <c r="E19" s="661" t="s">
        <v>6986</v>
      </c>
      <c r="F19" s="664">
        <v>3</v>
      </c>
      <c r="G19" s="664">
        <v>225</v>
      </c>
      <c r="H19" s="664">
        <v>1</v>
      </c>
      <c r="I19" s="664">
        <v>75</v>
      </c>
      <c r="J19" s="664">
        <v>1</v>
      </c>
      <c r="K19" s="664">
        <v>81</v>
      </c>
      <c r="L19" s="664">
        <v>0.36</v>
      </c>
      <c r="M19" s="664">
        <v>81</v>
      </c>
      <c r="N19" s="664">
        <v>8</v>
      </c>
      <c r="O19" s="664">
        <v>655</v>
      </c>
      <c r="P19" s="677">
        <v>2.911111111111111</v>
      </c>
      <c r="Q19" s="665">
        <v>81.875</v>
      </c>
    </row>
    <row r="20" spans="1:17" ht="14.4" customHeight="1" x14ac:dyDescent="0.3">
      <c r="A20" s="660" t="s">
        <v>7118</v>
      </c>
      <c r="B20" s="661" t="s">
        <v>6896</v>
      </c>
      <c r="C20" s="661" t="s">
        <v>6932</v>
      </c>
      <c r="D20" s="661" t="s">
        <v>6937</v>
      </c>
      <c r="E20" s="661" t="s">
        <v>6938</v>
      </c>
      <c r="F20" s="664">
        <v>6</v>
      </c>
      <c r="G20" s="664">
        <v>204</v>
      </c>
      <c r="H20" s="664">
        <v>1</v>
      </c>
      <c r="I20" s="664">
        <v>34</v>
      </c>
      <c r="J20" s="664">
        <v>5</v>
      </c>
      <c r="K20" s="664">
        <v>170</v>
      </c>
      <c r="L20" s="664">
        <v>0.83333333333333337</v>
      </c>
      <c r="M20" s="664">
        <v>34</v>
      </c>
      <c r="N20" s="664">
        <v>3</v>
      </c>
      <c r="O20" s="664">
        <v>103</v>
      </c>
      <c r="P20" s="677">
        <v>0.50490196078431371</v>
      </c>
      <c r="Q20" s="665">
        <v>34.333333333333336</v>
      </c>
    </row>
    <row r="21" spans="1:17" ht="14.4" customHeight="1" x14ac:dyDescent="0.3">
      <c r="A21" s="660" t="s">
        <v>7118</v>
      </c>
      <c r="B21" s="661" t="s">
        <v>6896</v>
      </c>
      <c r="C21" s="661" t="s">
        <v>6932</v>
      </c>
      <c r="D21" s="661" t="s">
        <v>6957</v>
      </c>
      <c r="E21" s="661" t="s">
        <v>6958</v>
      </c>
      <c r="F21" s="664">
        <v>16</v>
      </c>
      <c r="G21" s="664">
        <v>3520</v>
      </c>
      <c r="H21" s="664">
        <v>1</v>
      </c>
      <c r="I21" s="664">
        <v>220</v>
      </c>
      <c r="J21" s="664">
        <v>15</v>
      </c>
      <c r="K21" s="664">
        <v>3480</v>
      </c>
      <c r="L21" s="664">
        <v>0.98863636363636365</v>
      </c>
      <c r="M21" s="664">
        <v>232</v>
      </c>
      <c r="N21" s="664">
        <v>21</v>
      </c>
      <c r="O21" s="664">
        <v>4902</v>
      </c>
      <c r="P21" s="677">
        <v>1.3926136363636363</v>
      </c>
      <c r="Q21" s="665">
        <v>233.42857142857142</v>
      </c>
    </row>
    <row r="22" spans="1:17" ht="14.4" customHeight="1" x14ac:dyDescent="0.3">
      <c r="A22" s="660" t="s">
        <v>7118</v>
      </c>
      <c r="B22" s="661" t="s">
        <v>6896</v>
      </c>
      <c r="C22" s="661" t="s">
        <v>6932</v>
      </c>
      <c r="D22" s="661" t="s">
        <v>6959</v>
      </c>
      <c r="E22" s="661" t="s">
        <v>6960</v>
      </c>
      <c r="F22" s="664">
        <v>19</v>
      </c>
      <c r="G22" s="664">
        <v>2223</v>
      </c>
      <c r="H22" s="664">
        <v>1</v>
      </c>
      <c r="I22" s="664">
        <v>117</v>
      </c>
      <c r="J22" s="664">
        <v>13</v>
      </c>
      <c r="K22" s="664">
        <v>1508</v>
      </c>
      <c r="L22" s="664">
        <v>0.67836257309941517</v>
      </c>
      <c r="M22" s="664">
        <v>116</v>
      </c>
      <c r="N22" s="664">
        <v>24</v>
      </c>
      <c r="O22" s="664">
        <v>2808</v>
      </c>
      <c r="P22" s="677">
        <v>1.263157894736842</v>
      </c>
      <c r="Q22" s="665">
        <v>117</v>
      </c>
    </row>
    <row r="23" spans="1:17" ht="14.4" customHeight="1" x14ac:dyDescent="0.3">
      <c r="A23" s="660" t="s">
        <v>7118</v>
      </c>
      <c r="B23" s="661" t="s">
        <v>6896</v>
      </c>
      <c r="C23" s="661" t="s">
        <v>6932</v>
      </c>
      <c r="D23" s="661" t="s">
        <v>6973</v>
      </c>
      <c r="E23" s="661" t="s">
        <v>6974</v>
      </c>
      <c r="F23" s="664">
        <v>9</v>
      </c>
      <c r="G23" s="664">
        <v>1386</v>
      </c>
      <c r="H23" s="664">
        <v>1</v>
      </c>
      <c r="I23" s="664">
        <v>154</v>
      </c>
      <c r="J23" s="664">
        <v>8</v>
      </c>
      <c r="K23" s="664">
        <v>1240</v>
      </c>
      <c r="L23" s="664">
        <v>0.89466089466089471</v>
      </c>
      <c r="M23" s="664">
        <v>155</v>
      </c>
      <c r="N23" s="664">
        <v>8</v>
      </c>
      <c r="O23" s="664">
        <v>1244</v>
      </c>
      <c r="P23" s="677">
        <v>0.89754689754689754</v>
      </c>
      <c r="Q23" s="665">
        <v>155.5</v>
      </c>
    </row>
    <row r="24" spans="1:17" ht="14.4" customHeight="1" x14ac:dyDescent="0.3">
      <c r="A24" s="660" t="s">
        <v>7118</v>
      </c>
      <c r="B24" s="661" t="s">
        <v>6896</v>
      </c>
      <c r="C24" s="661" t="s">
        <v>6932</v>
      </c>
      <c r="D24" s="661" t="s">
        <v>6977</v>
      </c>
      <c r="E24" s="661" t="s">
        <v>6978</v>
      </c>
      <c r="F24" s="664">
        <v>4</v>
      </c>
      <c r="G24" s="664">
        <v>0</v>
      </c>
      <c r="H24" s="664"/>
      <c r="I24" s="664">
        <v>0</v>
      </c>
      <c r="J24" s="664">
        <v>1</v>
      </c>
      <c r="K24" s="664">
        <v>0</v>
      </c>
      <c r="L24" s="664"/>
      <c r="M24" s="664">
        <v>0</v>
      </c>
      <c r="N24" s="664">
        <v>3</v>
      </c>
      <c r="O24" s="664">
        <v>0</v>
      </c>
      <c r="P24" s="677"/>
      <c r="Q24" s="665">
        <v>0</v>
      </c>
    </row>
    <row r="25" spans="1:17" ht="14.4" customHeight="1" x14ac:dyDescent="0.3">
      <c r="A25" s="660" t="s">
        <v>7118</v>
      </c>
      <c r="B25" s="661" t="s">
        <v>6896</v>
      </c>
      <c r="C25" s="661" t="s">
        <v>6932</v>
      </c>
      <c r="D25" s="661" t="s">
        <v>6981</v>
      </c>
      <c r="E25" s="661" t="s">
        <v>6982</v>
      </c>
      <c r="F25" s="664"/>
      <c r="G25" s="664"/>
      <c r="H25" s="664"/>
      <c r="I25" s="664"/>
      <c r="J25" s="664">
        <v>1</v>
      </c>
      <c r="K25" s="664">
        <v>0</v>
      </c>
      <c r="L25" s="664"/>
      <c r="M25" s="664">
        <v>0</v>
      </c>
      <c r="N25" s="664"/>
      <c r="O25" s="664"/>
      <c r="P25" s="677"/>
      <c r="Q25" s="665"/>
    </row>
    <row r="26" spans="1:17" ht="14.4" customHeight="1" x14ac:dyDescent="0.3">
      <c r="A26" s="660" t="s">
        <v>7118</v>
      </c>
      <c r="B26" s="661" t="s">
        <v>6896</v>
      </c>
      <c r="C26" s="661" t="s">
        <v>6932</v>
      </c>
      <c r="D26" s="661" t="s">
        <v>6985</v>
      </c>
      <c r="E26" s="661" t="s">
        <v>6986</v>
      </c>
      <c r="F26" s="664">
        <v>6</v>
      </c>
      <c r="G26" s="664">
        <v>450</v>
      </c>
      <c r="H26" s="664">
        <v>1</v>
      </c>
      <c r="I26" s="664">
        <v>75</v>
      </c>
      <c r="J26" s="664">
        <v>5</v>
      </c>
      <c r="K26" s="664">
        <v>405</v>
      </c>
      <c r="L26" s="664">
        <v>0.9</v>
      </c>
      <c r="M26" s="664">
        <v>81</v>
      </c>
      <c r="N26" s="664">
        <v>4</v>
      </c>
      <c r="O26" s="664">
        <v>325</v>
      </c>
      <c r="P26" s="677">
        <v>0.72222222222222221</v>
      </c>
      <c r="Q26" s="665">
        <v>81.25</v>
      </c>
    </row>
    <row r="27" spans="1:17" ht="14.4" customHeight="1" x14ac:dyDescent="0.3">
      <c r="A27" s="660" t="s">
        <v>7119</v>
      </c>
      <c r="B27" s="661" t="s">
        <v>6896</v>
      </c>
      <c r="C27" s="661" t="s">
        <v>6932</v>
      </c>
      <c r="D27" s="661" t="s">
        <v>6937</v>
      </c>
      <c r="E27" s="661" t="s">
        <v>6938</v>
      </c>
      <c r="F27" s="664">
        <v>6</v>
      </c>
      <c r="G27" s="664">
        <v>204</v>
      </c>
      <c r="H27" s="664">
        <v>1</v>
      </c>
      <c r="I27" s="664">
        <v>34</v>
      </c>
      <c r="J27" s="664"/>
      <c r="K27" s="664"/>
      <c r="L27" s="664"/>
      <c r="M27" s="664"/>
      <c r="N27" s="664">
        <v>1</v>
      </c>
      <c r="O27" s="664">
        <v>35</v>
      </c>
      <c r="P27" s="677">
        <v>0.17156862745098039</v>
      </c>
      <c r="Q27" s="665">
        <v>35</v>
      </c>
    </row>
    <row r="28" spans="1:17" ht="14.4" customHeight="1" x14ac:dyDescent="0.3">
      <c r="A28" s="660" t="s">
        <v>7119</v>
      </c>
      <c r="B28" s="661" t="s">
        <v>6896</v>
      </c>
      <c r="C28" s="661" t="s">
        <v>6932</v>
      </c>
      <c r="D28" s="661" t="s">
        <v>6957</v>
      </c>
      <c r="E28" s="661" t="s">
        <v>6958</v>
      </c>
      <c r="F28" s="664">
        <v>11</v>
      </c>
      <c r="G28" s="664">
        <v>2420</v>
      </c>
      <c r="H28" s="664">
        <v>1</v>
      </c>
      <c r="I28" s="664">
        <v>220</v>
      </c>
      <c r="J28" s="664">
        <v>2</v>
      </c>
      <c r="K28" s="664">
        <v>464</v>
      </c>
      <c r="L28" s="664">
        <v>0.19173553719008266</v>
      </c>
      <c r="M28" s="664">
        <v>232</v>
      </c>
      <c r="N28" s="664">
        <v>1</v>
      </c>
      <c r="O28" s="664">
        <v>232</v>
      </c>
      <c r="P28" s="677">
        <v>9.5867768595041328E-2</v>
      </c>
      <c r="Q28" s="665">
        <v>232</v>
      </c>
    </row>
    <row r="29" spans="1:17" ht="14.4" customHeight="1" x14ac:dyDescent="0.3">
      <c r="A29" s="660" t="s">
        <v>7119</v>
      </c>
      <c r="B29" s="661" t="s">
        <v>6896</v>
      </c>
      <c r="C29" s="661" t="s">
        <v>6932</v>
      </c>
      <c r="D29" s="661" t="s">
        <v>6959</v>
      </c>
      <c r="E29" s="661" t="s">
        <v>6960</v>
      </c>
      <c r="F29" s="664">
        <v>7</v>
      </c>
      <c r="G29" s="664">
        <v>819</v>
      </c>
      <c r="H29" s="664">
        <v>1</v>
      </c>
      <c r="I29" s="664">
        <v>117</v>
      </c>
      <c r="J29" s="664">
        <v>3</v>
      </c>
      <c r="K29" s="664">
        <v>348</v>
      </c>
      <c r="L29" s="664">
        <v>0.4249084249084249</v>
      </c>
      <c r="M29" s="664">
        <v>116</v>
      </c>
      <c r="N29" s="664">
        <v>2</v>
      </c>
      <c r="O29" s="664">
        <v>236</v>
      </c>
      <c r="P29" s="677">
        <v>0.28815628815628813</v>
      </c>
      <c r="Q29" s="665">
        <v>118</v>
      </c>
    </row>
    <row r="30" spans="1:17" ht="14.4" customHeight="1" x14ac:dyDescent="0.3">
      <c r="A30" s="660" t="s">
        <v>7119</v>
      </c>
      <c r="B30" s="661" t="s">
        <v>6896</v>
      </c>
      <c r="C30" s="661" t="s">
        <v>6932</v>
      </c>
      <c r="D30" s="661" t="s">
        <v>6973</v>
      </c>
      <c r="E30" s="661" t="s">
        <v>6974</v>
      </c>
      <c r="F30" s="664">
        <v>3</v>
      </c>
      <c r="G30" s="664">
        <v>462</v>
      </c>
      <c r="H30" s="664">
        <v>1</v>
      </c>
      <c r="I30" s="664">
        <v>154</v>
      </c>
      <c r="J30" s="664">
        <v>1</v>
      </c>
      <c r="K30" s="664">
        <v>155</v>
      </c>
      <c r="L30" s="664">
        <v>0.33549783549783552</v>
      </c>
      <c r="M30" s="664">
        <v>155</v>
      </c>
      <c r="N30" s="664"/>
      <c r="O30" s="664"/>
      <c r="P30" s="677"/>
      <c r="Q30" s="665"/>
    </row>
    <row r="31" spans="1:17" ht="14.4" customHeight="1" x14ac:dyDescent="0.3">
      <c r="A31" s="660" t="s">
        <v>7119</v>
      </c>
      <c r="B31" s="661" t="s">
        <v>6896</v>
      </c>
      <c r="C31" s="661" t="s">
        <v>6932</v>
      </c>
      <c r="D31" s="661" t="s">
        <v>6977</v>
      </c>
      <c r="E31" s="661" t="s">
        <v>6978</v>
      </c>
      <c r="F31" s="664">
        <v>4</v>
      </c>
      <c r="G31" s="664">
        <v>0</v>
      </c>
      <c r="H31" s="664"/>
      <c r="I31" s="664">
        <v>0</v>
      </c>
      <c r="J31" s="664">
        <v>1</v>
      </c>
      <c r="K31" s="664">
        <v>0</v>
      </c>
      <c r="L31" s="664"/>
      <c r="M31" s="664">
        <v>0</v>
      </c>
      <c r="N31" s="664"/>
      <c r="O31" s="664"/>
      <c r="P31" s="677"/>
      <c r="Q31" s="665"/>
    </row>
    <row r="32" spans="1:17" ht="14.4" customHeight="1" x14ac:dyDescent="0.3">
      <c r="A32" s="660" t="s">
        <v>7119</v>
      </c>
      <c r="B32" s="661" t="s">
        <v>6896</v>
      </c>
      <c r="C32" s="661" t="s">
        <v>6932</v>
      </c>
      <c r="D32" s="661" t="s">
        <v>6985</v>
      </c>
      <c r="E32" s="661" t="s">
        <v>6986</v>
      </c>
      <c r="F32" s="664">
        <v>1</v>
      </c>
      <c r="G32" s="664">
        <v>75</v>
      </c>
      <c r="H32" s="664">
        <v>1</v>
      </c>
      <c r="I32" s="664">
        <v>75</v>
      </c>
      <c r="J32" s="664">
        <v>2</v>
      </c>
      <c r="K32" s="664">
        <v>162</v>
      </c>
      <c r="L32" s="664">
        <v>2.16</v>
      </c>
      <c r="M32" s="664">
        <v>81</v>
      </c>
      <c r="N32" s="664"/>
      <c r="O32" s="664"/>
      <c r="P32" s="677"/>
      <c r="Q32" s="665"/>
    </row>
    <row r="33" spans="1:17" ht="14.4" customHeight="1" x14ac:dyDescent="0.3">
      <c r="A33" s="660" t="s">
        <v>7120</v>
      </c>
      <c r="B33" s="661" t="s">
        <v>6896</v>
      </c>
      <c r="C33" s="661" t="s">
        <v>6932</v>
      </c>
      <c r="D33" s="661" t="s">
        <v>6959</v>
      </c>
      <c r="E33" s="661" t="s">
        <v>6960</v>
      </c>
      <c r="F33" s="664"/>
      <c r="G33" s="664"/>
      <c r="H33" s="664"/>
      <c r="I33" s="664"/>
      <c r="J33" s="664">
        <v>1</v>
      </c>
      <c r="K33" s="664">
        <v>116</v>
      </c>
      <c r="L33" s="664"/>
      <c r="M33" s="664">
        <v>116</v>
      </c>
      <c r="N33" s="664"/>
      <c r="O33" s="664"/>
      <c r="P33" s="677"/>
      <c r="Q33" s="665"/>
    </row>
    <row r="34" spans="1:17" ht="14.4" customHeight="1" x14ac:dyDescent="0.3">
      <c r="A34" s="660" t="s">
        <v>7120</v>
      </c>
      <c r="B34" s="661" t="s">
        <v>6896</v>
      </c>
      <c r="C34" s="661" t="s">
        <v>6932</v>
      </c>
      <c r="D34" s="661" t="s">
        <v>6977</v>
      </c>
      <c r="E34" s="661" t="s">
        <v>6978</v>
      </c>
      <c r="F34" s="664"/>
      <c r="G34" s="664"/>
      <c r="H34" s="664"/>
      <c r="I34" s="664"/>
      <c r="J34" s="664">
        <v>1</v>
      </c>
      <c r="K34" s="664">
        <v>0</v>
      </c>
      <c r="L34" s="664"/>
      <c r="M34" s="664">
        <v>0</v>
      </c>
      <c r="N34" s="664"/>
      <c r="O34" s="664"/>
      <c r="P34" s="677"/>
      <c r="Q34" s="665"/>
    </row>
    <row r="35" spans="1:17" ht="14.4" customHeight="1" x14ac:dyDescent="0.3">
      <c r="A35" s="660" t="s">
        <v>7121</v>
      </c>
      <c r="B35" s="661" t="s">
        <v>6896</v>
      </c>
      <c r="C35" s="661" t="s">
        <v>6932</v>
      </c>
      <c r="D35" s="661" t="s">
        <v>6937</v>
      </c>
      <c r="E35" s="661" t="s">
        <v>6938</v>
      </c>
      <c r="F35" s="664">
        <v>1</v>
      </c>
      <c r="G35" s="664">
        <v>34</v>
      </c>
      <c r="H35" s="664">
        <v>1</v>
      </c>
      <c r="I35" s="664">
        <v>34</v>
      </c>
      <c r="J35" s="664"/>
      <c r="K35" s="664"/>
      <c r="L35" s="664"/>
      <c r="M35" s="664"/>
      <c r="N35" s="664">
        <v>2</v>
      </c>
      <c r="O35" s="664">
        <v>70</v>
      </c>
      <c r="P35" s="677">
        <v>2.0588235294117645</v>
      </c>
      <c r="Q35" s="665">
        <v>35</v>
      </c>
    </row>
    <row r="36" spans="1:17" ht="14.4" customHeight="1" x14ac:dyDescent="0.3">
      <c r="A36" s="660" t="s">
        <v>7121</v>
      </c>
      <c r="B36" s="661" t="s">
        <v>6896</v>
      </c>
      <c r="C36" s="661" t="s">
        <v>6932</v>
      </c>
      <c r="D36" s="661" t="s">
        <v>6957</v>
      </c>
      <c r="E36" s="661" t="s">
        <v>6958</v>
      </c>
      <c r="F36" s="664">
        <v>1</v>
      </c>
      <c r="G36" s="664">
        <v>220</v>
      </c>
      <c r="H36" s="664">
        <v>1</v>
      </c>
      <c r="I36" s="664">
        <v>220</v>
      </c>
      <c r="J36" s="664"/>
      <c r="K36" s="664"/>
      <c r="L36" s="664"/>
      <c r="M36" s="664"/>
      <c r="N36" s="664"/>
      <c r="O36" s="664"/>
      <c r="P36" s="677"/>
      <c r="Q36" s="665"/>
    </row>
    <row r="37" spans="1:17" ht="14.4" customHeight="1" x14ac:dyDescent="0.3">
      <c r="A37" s="660" t="s">
        <v>7121</v>
      </c>
      <c r="B37" s="661" t="s">
        <v>6896</v>
      </c>
      <c r="C37" s="661" t="s">
        <v>6932</v>
      </c>
      <c r="D37" s="661" t="s">
        <v>6959</v>
      </c>
      <c r="E37" s="661" t="s">
        <v>6960</v>
      </c>
      <c r="F37" s="664"/>
      <c r="G37" s="664"/>
      <c r="H37" s="664"/>
      <c r="I37" s="664"/>
      <c r="J37" s="664"/>
      <c r="K37" s="664"/>
      <c r="L37" s="664"/>
      <c r="M37" s="664"/>
      <c r="N37" s="664">
        <v>2</v>
      </c>
      <c r="O37" s="664">
        <v>236</v>
      </c>
      <c r="P37" s="677"/>
      <c r="Q37" s="665">
        <v>118</v>
      </c>
    </row>
    <row r="38" spans="1:17" ht="14.4" customHeight="1" x14ac:dyDescent="0.3">
      <c r="A38" s="660" t="s">
        <v>7122</v>
      </c>
      <c r="B38" s="661" t="s">
        <v>6896</v>
      </c>
      <c r="C38" s="661" t="s">
        <v>6932</v>
      </c>
      <c r="D38" s="661" t="s">
        <v>6937</v>
      </c>
      <c r="E38" s="661" t="s">
        <v>6938</v>
      </c>
      <c r="F38" s="664">
        <v>1</v>
      </c>
      <c r="G38" s="664">
        <v>34</v>
      </c>
      <c r="H38" s="664">
        <v>1</v>
      </c>
      <c r="I38" s="664">
        <v>34</v>
      </c>
      <c r="J38" s="664">
        <v>2</v>
      </c>
      <c r="K38" s="664">
        <v>68</v>
      </c>
      <c r="L38" s="664">
        <v>2</v>
      </c>
      <c r="M38" s="664">
        <v>34</v>
      </c>
      <c r="N38" s="664"/>
      <c r="O38" s="664"/>
      <c r="P38" s="677"/>
      <c r="Q38" s="665"/>
    </row>
    <row r="39" spans="1:17" ht="14.4" customHeight="1" x14ac:dyDescent="0.3">
      <c r="A39" s="660" t="s">
        <v>7122</v>
      </c>
      <c r="B39" s="661" t="s">
        <v>6896</v>
      </c>
      <c r="C39" s="661" t="s">
        <v>6932</v>
      </c>
      <c r="D39" s="661" t="s">
        <v>6957</v>
      </c>
      <c r="E39" s="661" t="s">
        <v>6958</v>
      </c>
      <c r="F39" s="664"/>
      <c r="G39" s="664"/>
      <c r="H39" s="664"/>
      <c r="I39" s="664"/>
      <c r="J39" s="664">
        <v>3</v>
      </c>
      <c r="K39" s="664">
        <v>696</v>
      </c>
      <c r="L39" s="664"/>
      <c r="M39" s="664">
        <v>232</v>
      </c>
      <c r="N39" s="664"/>
      <c r="O39" s="664"/>
      <c r="P39" s="677"/>
      <c r="Q39" s="665"/>
    </row>
    <row r="40" spans="1:17" ht="14.4" customHeight="1" x14ac:dyDescent="0.3">
      <c r="A40" s="660" t="s">
        <v>7122</v>
      </c>
      <c r="B40" s="661" t="s">
        <v>6896</v>
      </c>
      <c r="C40" s="661" t="s">
        <v>6932</v>
      </c>
      <c r="D40" s="661" t="s">
        <v>6959</v>
      </c>
      <c r="E40" s="661" t="s">
        <v>6960</v>
      </c>
      <c r="F40" s="664">
        <v>11</v>
      </c>
      <c r="G40" s="664">
        <v>1287</v>
      </c>
      <c r="H40" s="664">
        <v>1</v>
      </c>
      <c r="I40" s="664">
        <v>117</v>
      </c>
      <c r="J40" s="664">
        <v>4</v>
      </c>
      <c r="K40" s="664">
        <v>464</v>
      </c>
      <c r="L40" s="664">
        <v>0.36052836052836051</v>
      </c>
      <c r="M40" s="664">
        <v>116</v>
      </c>
      <c r="N40" s="664">
        <v>2</v>
      </c>
      <c r="O40" s="664">
        <v>232</v>
      </c>
      <c r="P40" s="677">
        <v>0.18026418026418026</v>
      </c>
      <c r="Q40" s="665">
        <v>116</v>
      </c>
    </row>
    <row r="41" spans="1:17" ht="14.4" customHeight="1" x14ac:dyDescent="0.3">
      <c r="A41" s="660" t="s">
        <v>7122</v>
      </c>
      <c r="B41" s="661" t="s">
        <v>6896</v>
      </c>
      <c r="C41" s="661" t="s">
        <v>6932</v>
      </c>
      <c r="D41" s="661" t="s">
        <v>6973</v>
      </c>
      <c r="E41" s="661" t="s">
        <v>6974</v>
      </c>
      <c r="F41" s="664">
        <v>2</v>
      </c>
      <c r="G41" s="664">
        <v>308</v>
      </c>
      <c r="H41" s="664">
        <v>1</v>
      </c>
      <c r="I41" s="664">
        <v>154</v>
      </c>
      <c r="J41" s="664">
        <v>2</v>
      </c>
      <c r="K41" s="664">
        <v>310</v>
      </c>
      <c r="L41" s="664">
        <v>1.0064935064935066</v>
      </c>
      <c r="M41" s="664">
        <v>155</v>
      </c>
      <c r="N41" s="664">
        <v>1</v>
      </c>
      <c r="O41" s="664">
        <v>155</v>
      </c>
      <c r="P41" s="677">
        <v>0.50324675324675328</v>
      </c>
      <c r="Q41" s="665">
        <v>155</v>
      </c>
    </row>
    <row r="42" spans="1:17" ht="14.4" customHeight="1" x14ac:dyDescent="0.3">
      <c r="A42" s="660" t="s">
        <v>7123</v>
      </c>
      <c r="B42" s="661" t="s">
        <v>6896</v>
      </c>
      <c r="C42" s="661" t="s">
        <v>6932</v>
      </c>
      <c r="D42" s="661" t="s">
        <v>6957</v>
      </c>
      <c r="E42" s="661" t="s">
        <v>6958</v>
      </c>
      <c r="F42" s="664"/>
      <c r="G42" s="664"/>
      <c r="H42" s="664"/>
      <c r="I42" s="664"/>
      <c r="J42" s="664">
        <v>3</v>
      </c>
      <c r="K42" s="664">
        <v>696</v>
      </c>
      <c r="L42" s="664"/>
      <c r="M42" s="664">
        <v>232</v>
      </c>
      <c r="N42" s="664">
        <v>1</v>
      </c>
      <c r="O42" s="664">
        <v>232</v>
      </c>
      <c r="P42" s="677"/>
      <c r="Q42" s="665">
        <v>232</v>
      </c>
    </row>
    <row r="43" spans="1:17" ht="14.4" customHeight="1" x14ac:dyDescent="0.3">
      <c r="A43" s="660" t="s">
        <v>7123</v>
      </c>
      <c r="B43" s="661" t="s">
        <v>6896</v>
      </c>
      <c r="C43" s="661" t="s">
        <v>6932</v>
      </c>
      <c r="D43" s="661" t="s">
        <v>6959</v>
      </c>
      <c r="E43" s="661" t="s">
        <v>6960</v>
      </c>
      <c r="F43" s="664"/>
      <c r="G43" s="664"/>
      <c r="H43" s="664"/>
      <c r="I43" s="664"/>
      <c r="J43" s="664">
        <v>2</v>
      </c>
      <c r="K43" s="664">
        <v>232</v>
      </c>
      <c r="L43" s="664"/>
      <c r="M43" s="664">
        <v>116</v>
      </c>
      <c r="N43" s="664"/>
      <c r="O43" s="664"/>
      <c r="P43" s="677"/>
      <c r="Q43" s="665"/>
    </row>
    <row r="44" spans="1:17" ht="14.4" customHeight="1" x14ac:dyDescent="0.3">
      <c r="A44" s="660" t="s">
        <v>7124</v>
      </c>
      <c r="B44" s="661" t="s">
        <v>6896</v>
      </c>
      <c r="C44" s="661" t="s">
        <v>6932</v>
      </c>
      <c r="D44" s="661" t="s">
        <v>6947</v>
      </c>
      <c r="E44" s="661" t="s">
        <v>6948</v>
      </c>
      <c r="F44" s="664"/>
      <c r="G44" s="664"/>
      <c r="H44" s="664"/>
      <c r="I44" s="664"/>
      <c r="J44" s="664"/>
      <c r="K44" s="664"/>
      <c r="L44" s="664"/>
      <c r="M44" s="664"/>
      <c r="N44" s="664">
        <v>1</v>
      </c>
      <c r="O44" s="664">
        <v>93</v>
      </c>
      <c r="P44" s="677"/>
      <c r="Q44" s="665">
        <v>93</v>
      </c>
    </row>
    <row r="45" spans="1:17" ht="14.4" customHeight="1" x14ac:dyDescent="0.3">
      <c r="A45" s="660" t="s">
        <v>7124</v>
      </c>
      <c r="B45" s="661" t="s">
        <v>6896</v>
      </c>
      <c r="C45" s="661" t="s">
        <v>6932</v>
      </c>
      <c r="D45" s="661" t="s">
        <v>6957</v>
      </c>
      <c r="E45" s="661" t="s">
        <v>6958</v>
      </c>
      <c r="F45" s="664">
        <v>1</v>
      </c>
      <c r="G45" s="664">
        <v>220</v>
      </c>
      <c r="H45" s="664">
        <v>1</v>
      </c>
      <c r="I45" s="664">
        <v>220</v>
      </c>
      <c r="J45" s="664"/>
      <c r="K45" s="664"/>
      <c r="L45" s="664"/>
      <c r="M45" s="664"/>
      <c r="N45" s="664"/>
      <c r="O45" s="664"/>
      <c r="P45" s="677"/>
      <c r="Q45" s="665"/>
    </row>
    <row r="46" spans="1:17" ht="14.4" customHeight="1" x14ac:dyDescent="0.3">
      <c r="A46" s="660" t="s">
        <v>7124</v>
      </c>
      <c r="B46" s="661" t="s">
        <v>6896</v>
      </c>
      <c r="C46" s="661" t="s">
        <v>6932</v>
      </c>
      <c r="D46" s="661" t="s">
        <v>6959</v>
      </c>
      <c r="E46" s="661" t="s">
        <v>6960</v>
      </c>
      <c r="F46" s="664"/>
      <c r="G46" s="664"/>
      <c r="H46" s="664"/>
      <c r="I46" s="664"/>
      <c r="J46" s="664"/>
      <c r="K46" s="664"/>
      <c r="L46" s="664"/>
      <c r="M46" s="664"/>
      <c r="N46" s="664">
        <v>3</v>
      </c>
      <c r="O46" s="664">
        <v>348</v>
      </c>
      <c r="P46" s="677"/>
      <c r="Q46" s="665">
        <v>116</v>
      </c>
    </row>
    <row r="47" spans="1:17" ht="14.4" customHeight="1" x14ac:dyDescent="0.3">
      <c r="A47" s="660" t="s">
        <v>7124</v>
      </c>
      <c r="B47" s="661" t="s">
        <v>6896</v>
      </c>
      <c r="C47" s="661" t="s">
        <v>6932</v>
      </c>
      <c r="D47" s="661" t="s">
        <v>7072</v>
      </c>
      <c r="E47" s="661" t="s">
        <v>7073</v>
      </c>
      <c r="F47" s="664"/>
      <c r="G47" s="664"/>
      <c r="H47" s="664"/>
      <c r="I47" s="664"/>
      <c r="J47" s="664"/>
      <c r="K47" s="664"/>
      <c r="L47" s="664"/>
      <c r="M47" s="664"/>
      <c r="N47" s="664">
        <v>2</v>
      </c>
      <c r="O47" s="664">
        <v>998</v>
      </c>
      <c r="P47" s="677"/>
      <c r="Q47" s="665">
        <v>499</v>
      </c>
    </row>
    <row r="48" spans="1:17" ht="14.4" customHeight="1" x14ac:dyDescent="0.3">
      <c r="A48" s="660" t="s">
        <v>7125</v>
      </c>
      <c r="B48" s="661" t="s">
        <v>6896</v>
      </c>
      <c r="C48" s="661" t="s">
        <v>6905</v>
      </c>
      <c r="D48" s="661" t="s">
        <v>6917</v>
      </c>
      <c r="E48" s="661" t="s">
        <v>6889</v>
      </c>
      <c r="F48" s="664"/>
      <c r="G48" s="664"/>
      <c r="H48" s="664"/>
      <c r="I48" s="664"/>
      <c r="J48" s="664">
        <v>1</v>
      </c>
      <c r="K48" s="664">
        <v>147</v>
      </c>
      <c r="L48" s="664"/>
      <c r="M48" s="664">
        <v>147</v>
      </c>
      <c r="N48" s="664"/>
      <c r="O48" s="664"/>
      <c r="P48" s="677"/>
      <c r="Q48" s="665"/>
    </row>
    <row r="49" spans="1:17" ht="14.4" customHeight="1" x14ac:dyDescent="0.3">
      <c r="A49" s="660" t="s">
        <v>7125</v>
      </c>
      <c r="B49" s="661" t="s">
        <v>6896</v>
      </c>
      <c r="C49" s="661" t="s">
        <v>6905</v>
      </c>
      <c r="D49" s="661" t="s">
        <v>6919</v>
      </c>
      <c r="E49" s="661" t="s">
        <v>6889</v>
      </c>
      <c r="F49" s="664">
        <v>1</v>
      </c>
      <c r="G49" s="664">
        <v>149</v>
      </c>
      <c r="H49" s="664">
        <v>1</v>
      </c>
      <c r="I49" s="664">
        <v>149</v>
      </c>
      <c r="J49" s="664">
        <v>3</v>
      </c>
      <c r="K49" s="664">
        <v>447</v>
      </c>
      <c r="L49" s="664">
        <v>3</v>
      </c>
      <c r="M49" s="664">
        <v>149</v>
      </c>
      <c r="N49" s="664"/>
      <c r="O49" s="664"/>
      <c r="P49" s="677"/>
      <c r="Q49" s="665"/>
    </row>
    <row r="50" spans="1:17" ht="14.4" customHeight="1" x14ac:dyDescent="0.3">
      <c r="A50" s="660" t="s">
        <v>7125</v>
      </c>
      <c r="B50" s="661" t="s">
        <v>6896</v>
      </c>
      <c r="C50" s="661" t="s">
        <v>6905</v>
      </c>
      <c r="D50" s="661" t="s">
        <v>6929</v>
      </c>
      <c r="E50" s="661" t="s">
        <v>6889</v>
      </c>
      <c r="F50" s="664">
        <v>1</v>
      </c>
      <c r="G50" s="664">
        <v>247</v>
      </c>
      <c r="H50" s="664">
        <v>1</v>
      </c>
      <c r="I50" s="664">
        <v>247</v>
      </c>
      <c r="J50" s="664">
        <v>1</v>
      </c>
      <c r="K50" s="664">
        <v>247</v>
      </c>
      <c r="L50" s="664">
        <v>1</v>
      </c>
      <c r="M50" s="664">
        <v>247</v>
      </c>
      <c r="N50" s="664"/>
      <c r="O50" s="664"/>
      <c r="P50" s="677"/>
      <c r="Q50" s="665"/>
    </row>
    <row r="51" spans="1:17" ht="14.4" customHeight="1" x14ac:dyDescent="0.3">
      <c r="A51" s="660" t="s">
        <v>7125</v>
      </c>
      <c r="B51" s="661" t="s">
        <v>6896</v>
      </c>
      <c r="C51" s="661" t="s">
        <v>6932</v>
      </c>
      <c r="D51" s="661" t="s">
        <v>6937</v>
      </c>
      <c r="E51" s="661" t="s">
        <v>6938</v>
      </c>
      <c r="F51" s="664">
        <v>1</v>
      </c>
      <c r="G51" s="664">
        <v>34</v>
      </c>
      <c r="H51" s="664">
        <v>1</v>
      </c>
      <c r="I51" s="664">
        <v>34</v>
      </c>
      <c r="J51" s="664"/>
      <c r="K51" s="664"/>
      <c r="L51" s="664"/>
      <c r="M51" s="664"/>
      <c r="N51" s="664">
        <v>2</v>
      </c>
      <c r="O51" s="664">
        <v>70</v>
      </c>
      <c r="P51" s="677">
        <v>2.0588235294117645</v>
      </c>
      <c r="Q51" s="665">
        <v>35</v>
      </c>
    </row>
    <row r="52" spans="1:17" ht="14.4" customHeight="1" x14ac:dyDescent="0.3">
      <c r="A52" s="660" t="s">
        <v>7125</v>
      </c>
      <c r="B52" s="661" t="s">
        <v>6896</v>
      </c>
      <c r="C52" s="661" t="s">
        <v>6932</v>
      </c>
      <c r="D52" s="661" t="s">
        <v>6943</v>
      </c>
      <c r="E52" s="661" t="s">
        <v>6944</v>
      </c>
      <c r="F52" s="664"/>
      <c r="G52" s="664"/>
      <c r="H52" s="664"/>
      <c r="I52" s="664"/>
      <c r="J52" s="664"/>
      <c r="K52" s="664"/>
      <c r="L52" s="664"/>
      <c r="M52" s="664"/>
      <c r="N52" s="664">
        <v>1</v>
      </c>
      <c r="O52" s="664">
        <v>200</v>
      </c>
      <c r="P52" s="677"/>
      <c r="Q52" s="665">
        <v>200</v>
      </c>
    </row>
    <row r="53" spans="1:17" ht="14.4" customHeight="1" x14ac:dyDescent="0.3">
      <c r="A53" s="660" t="s">
        <v>7125</v>
      </c>
      <c r="B53" s="661" t="s">
        <v>6896</v>
      </c>
      <c r="C53" s="661" t="s">
        <v>6932</v>
      </c>
      <c r="D53" s="661" t="s">
        <v>6945</v>
      </c>
      <c r="E53" s="661" t="s">
        <v>6946</v>
      </c>
      <c r="F53" s="664">
        <v>1</v>
      </c>
      <c r="G53" s="664">
        <v>148</v>
      </c>
      <c r="H53" s="664">
        <v>1</v>
      </c>
      <c r="I53" s="664">
        <v>148</v>
      </c>
      <c r="J53" s="664">
        <v>3</v>
      </c>
      <c r="K53" s="664">
        <v>447</v>
      </c>
      <c r="L53" s="664">
        <v>3.0202702702702702</v>
      </c>
      <c r="M53" s="664">
        <v>149</v>
      </c>
      <c r="N53" s="664">
        <v>5</v>
      </c>
      <c r="O53" s="664">
        <v>1349</v>
      </c>
      <c r="P53" s="677">
        <v>9.1148648648648649</v>
      </c>
      <c r="Q53" s="665">
        <v>269.8</v>
      </c>
    </row>
    <row r="54" spans="1:17" ht="14.4" customHeight="1" x14ac:dyDescent="0.3">
      <c r="A54" s="660" t="s">
        <v>7125</v>
      </c>
      <c r="B54" s="661" t="s">
        <v>6896</v>
      </c>
      <c r="C54" s="661" t="s">
        <v>6932</v>
      </c>
      <c r="D54" s="661" t="s">
        <v>7062</v>
      </c>
      <c r="E54" s="661" t="s">
        <v>7063</v>
      </c>
      <c r="F54" s="664">
        <v>3</v>
      </c>
      <c r="G54" s="664">
        <v>666</v>
      </c>
      <c r="H54" s="664">
        <v>1</v>
      </c>
      <c r="I54" s="664">
        <v>222</v>
      </c>
      <c r="J54" s="664">
        <v>1</v>
      </c>
      <c r="K54" s="664">
        <v>224</v>
      </c>
      <c r="L54" s="664">
        <v>0.33633633633633636</v>
      </c>
      <c r="M54" s="664">
        <v>224</v>
      </c>
      <c r="N54" s="664"/>
      <c r="O54" s="664"/>
      <c r="P54" s="677"/>
      <c r="Q54" s="665"/>
    </row>
    <row r="55" spans="1:17" ht="14.4" customHeight="1" x14ac:dyDescent="0.3">
      <c r="A55" s="660" t="s">
        <v>7125</v>
      </c>
      <c r="B55" s="661" t="s">
        <v>6896</v>
      </c>
      <c r="C55" s="661" t="s">
        <v>6932</v>
      </c>
      <c r="D55" s="661" t="s">
        <v>6947</v>
      </c>
      <c r="E55" s="661" t="s">
        <v>6948</v>
      </c>
      <c r="F55" s="664">
        <v>1</v>
      </c>
      <c r="G55" s="664">
        <v>93</v>
      </c>
      <c r="H55" s="664">
        <v>1</v>
      </c>
      <c r="I55" s="664">
        <v>93</v>
      </c>
      <c r="J55" s="664">
        <v>1</v>
      </c>
      <c r="K55" s="664">
        <v>93</v>
      </c>
      <c r="L55" s="664">
        <v>1</v>
      </c>
      <c r="M55" s="664">
        <v>93</v>
      </c>
      <c r="N55" s="664">
        <v>2</v>
      </c>
      <c r="O55" s="664">
        <v>188</v>
      </c>
      <c r="P55" s="677">
        <v>2.021505376344086</v>
      </c>
      <c r="Q55" s="665">
        <v>94</v>
      </c>
    </row>
    <row r="56" spans="1:17" ht="14.4" customHeight="1" x14ac:dyDescent="0.3">
      <c r="A56" s="660" t="s">
        <v>7125</v>
      </c>
      <c r="B56" s="661" t="s">
        <v>6896</v>
      </c>
      <c r="C56" s="661" t="s">
        <v>6932</v>
      </c>
      <c r="D56" s="661" t="s">
        <v>6957</v>
      </c>
      <c r="E56" s="661" t="s">
        <v>6958</v>
      </c>
      <c r="F56" s="664">
        <v>12</v>
      </c>
      <c r="G56" s="664">
        <v>2640</v>
      </c>
      <c r="H56" s="664">
        <v>1</v>
      </c>
      <c r="I56" s="664">
        <v>220</v>
      </c>
      <c r="J56" s="664">
        <v>9</v>
      </c>
      <c r="K56" s="664">
        <v>2088</v>
      </c>
      <c r="L56" s="664">
        <v>0.79090909090909089</v>
      </c>
      <c r="M56" s="664">
        <v>232</v>
      </c>
      <c r="N56" s="664">
        <v>8</v>
      </c>
      <c r="O56" s="664">
        <v>1870</v>
      </c>
      <c r="P56" s="677">
        <v>0.70833333333333337</v>
      </c>
      <c r="Q56" s="665">
        <v>233.75</v>
      </c>
    </row>
    <row r="57" spans="1:17" ht="14.4" customHeight="1" x14ac:dyDescent="0.3">
      <c r="A57" s="660" t="s">
        <v>7125</v>
      </c>
      <c r="B57" s="661" t="s">
        <v>6896</v>
      </c>
      <c r="C57" s="661" t="s">
        <v>6932</v>
      </c>
      <c r="D57" s="661" t="s">
        <v>6959</v>
      </c>
      <c r="E57" s="661" t="s">
        <v>6960</v>
      </c>
      <c r="F57" s="664">
        <v>133</v>
      </c>
      <c r="G57" s="664">
        <v>15561</v>
      </c>
      <c r="H57" s="664">
        <v>1</v>
      </c>
      <c r="I57" s="664">
        <v>117</v>
      </c>
      <c r="J57" s="664">
        <v>142</v>
      </c>
      <c r="K57" s="664">
        <v>16472</v>
      </c>
      <c r="L57" s="664">
        <v>1.0585437953859007</v>
      </c>
      <c r="M57" s="664">
        <v>116</v>
      </c>
      <c r="N57" s="664">
        <v>123</v>
      </c>
      <c r="O57" s="664">
        <v>14490</v>
      </c>
      <c r="P57" s="677">
        <v>0.93117408906882593</v>
      </c>
      <c r="Q57" s="665">
        <v>117.80487804878049</v>
      </c>
    </row>
    <row r="58" spans="1:17" ht="14.4" customHeight="1" x14ac:dyDescent="0.3">
      <c r="A58" s="660" t="s">
        <v>7125</v>
      </c>
      <c r="B58" s="661" t="s">
        <v>6896</v>
      </c>
      <c r="C58" s="661" t="s">
        <v>6932</v>
      </c>
      <c r="D58" s="661" t="s">
        <v>7072</v>
      </c>
      <c r="E58" s="661" t="s">
        <v>7073</v>
      </c>
      <c r="F58" s="664"/>
      <c r="G58" s="664"/>
      <c r="H58" s="664"/>
      <c r="I58" s="664"/>
      <c r="J58" s="664"/>
      <c r="K58" s="664"/>
      <c r="L58" s="664"/>
      <c r="M58" s="664"/>
      <c r="N58" s="664">
        <v>1</v>
      </c>
      <c r="O58" s="664">
        <v>504</v>
      </c>
      <c r="P58" s="677"/>
      <c r="Q58" s="665">
        <v>504</v>
      </c>
    </row>
    <row r="59" spans="1:17" ht="14.4" customHeight="1" x14ac:dyDescent="0.3">
      <c r="A59" s="660" t="s">
        <v>7125</v>
      </c>
      <c r="B59" s="661" t="s">
        <v>6896</v>
      </c>
      <c r="C59" s="661" t="s">
        <v>6932</v>
      </c>
      <c r="D59" s="661" t="s">
        <v>6973</v>
      </c>
      <c r="E59" s="661" t="s">
        <v>6974</v>
      </c>
      <c r="F59" s="664">
        <v>3</v>
      </c>
      <c r="G59" s="664">
        <v>462</v>
      </c>
      <c r="H59" s="664">
        <v>1</v>
      </c>
      <c r="I59" s="664">
        <v>154</v>
      </c>
      <c r="J59" s="664">
        <v>3</v>
      </c>
      <c r="K59" s="664">
        <v>465</v>
      </c>
      <c r="L59" s="664">
        <v>1.0064935064935066</v>
      </c>
      <c r="M59" s="664">
        <v>155</v>
      </c>
      <c r="N59" s="664">
        <v>3</v>
      </c>
      <c r="O59" s="664">
        <v>467</v>
      </c>
      <c r="P59" s="677">
        <v>1.0108225108225108</v>
      </c>
      <c r="Q59" s="665">
        <v>155.66666666666666</v>
      </c>
    </row>
    <row r="60" spans="1:17" ht="14.4" customHeight="1" x14ac:dyDescent="0.3">
      <c r="A60" s="660" t="s">
        <v>7125</v>
      </c>
      <c r="B60" s="661" t="s">
        <v>6896</v>
      </c>
      <c r="C60" s="661" t="s">
        <v>6932</v>
      </c>
      <c r="D60" s="661" t="s">
        <v>7126</v>
      </c>
      <c r="E60" s="661" t="s">
        <v>7127</v>
      </c>
      <c r="F60" s="664"/>
      <c r="G60" s="664"/>
      <c r="H60" s="664"/>
      <c r="I60" s="664"/>
      <c r="J60" s="664">
        <v>1</v>
      </c>
      <c r="K60" s="664">
        <v>0</v>
      </c>
      <c r="L60" s="664"/>
      <c r="M60" s="664">
        <v>0</v>
      </c>
      <c r="N60" s="664"/>
      <c r="O60" s="664"/>
      <c r="P60" s="677"/>
      <c r="Q60" s="665"/>
    </row>
    <row r="61" spans="1:17" ht="14.4" customHeight="1" x14ac:dyDescent="0.3">
      <c r="A61" s="660" t="s">
        <v>7125</v>
      </c>
      <c r="B61" s="661" t="s">
        <v>6896</v>
      </c>
      <c r="C61" s="661" t="s">
        <v>6932</v>
      </c>
      <c r="D61" s="661" t="s">
        <v>6981</v>
      </c>
      <c r="E61" s="661" t="s">
        <v>6982</v>
      </c>
      <c r="F61" s="664"/>
      <c r="G61" s="664"/>
      <c r="H61" s="664"/>
      <c r="I61" s="664"/>
      <c r="J61" s="664">
        <v>27</v>
      </c>
      <c r="K61" s="664">
        <v>1272</v>
      </c>
      <c r="L61" s="664"/>
      <c r="M61" s="664">
        <v>47.111111111111114</v>
      </c>
      <c r="N61" s="664"/>
      <c r="O61" s="664"/>
      <c r="P61" s="677"/>
      <c r="Q61" s="665"/>
    </row>
    <row r="62" spans="1:17" ht="14.4" customHeight="1" x14ac:dyDescent="0.3">
      <c r="A62" s="660" t="s">
        <v>7125</v>
      </c>
      <c r="B62" s="661" t="s">
        <v>6896</v>
      </c>
      <c r="C62" s="661" t="s">
        <v>6932</v>
      </c>
      <c r="D62" s="661" t="s">
        <v>6985</v>
      </c>
      <c r="E62" s="661" t="s">
        <v>6986</v>
      </c>
      <c r="F62" s="664">
        <v>2</v>
      </c>
      <c r="G62" s="664">
        <v>150</v>
      </c>
      <c r="H62" s="664">
        <v>1</v>
      </c>
      <c r="I62" s="664">
        <v>75</v>
      </c>
      <c r="J62" s="664">
        <v>3</v>
      </c>
      <c r="K62" s="664">
        <v>243</v>
      </c>
      <c r="L62" s="664">
        <v>1.62</v>
      </c>
      <c r="M62" s="664">
        <v>81</v>
      </c>
      <c r="N62" s="664">
        <v>2</v>
      </c>
      <c r="O62" s="664">
        <v>164</v>
      </c>
      <c r="P62" s="677">
        <v>1.0933333333333333</v>
      </c>
      <c r="Q62" s="665">
        <v>82</v>
      </c>
    </row>
    <row r="63" spans="1:17" ht="14.4" customHeight="1" x14ac:dyDescent="0.3">
      <c r="A63" s="660" t="s">
        <v>7125</v>
      </c>
      <c r="B63" s="661" t="s">
        <v>6896</v>
      </c>
      <c r="C63" s="661" t="s">
        <v>6932</v>
      </c>
      <c r="D63" s="661" t="s">
        <v>7010</v>
      </c>
      <c r="E63" s="661" t="s">
        <v>7011</v>
      </c>
      <c r="F63" s="664">
        <v>0</v>
      </c>
      <c r="G63" s="664">
        <v>0</v>
      </c>
      <c r="H63" s="664"/>
      <c r="I63" s="664"/>
      <c r="J63" s="664">
        <v>1</v>
      </c>
      <c r="K63" s="664">
        <v>196</v>
      </c>
      <c r="L63" s="664"/>
      <c r="M63" s="664">
        <v>196</v>
      </c>
      <c r="N63" s="664">
        <v>3</v>
      </c>
      <c r="O63" s="664">
        <v>590</v>
      </c>
      <c r="P63" s="677"/>
      <c r="Q63" s="665">
        <v>196.66666666666666</v>
      </c>
    </row>
    <row r="64" spans="1:17" ht="14.4" customHeight="1" x14ac:dyDescent="0.3">
      <c r="A64" s="660" t="s">
        <v>7125</v>
      </c>
      <c r="B64" s="661" t="s">
        <v>6896</v>
      </c>
      <c r="C64" s="661" t="s">
        <v>6932</v>
      </c>
      <c r="D64" s="661" t="s">
        <v>7014</v>
      </c>
      <c r="E64" s="661" t="s">
        <v>7015</v>
      </c>
      <c r="F64" s="664"/>
      <c r="G64" s="664"/>
      <c r="H64" s="664"/>
      <c r="I64" s="664"/>
      <c r="J64" s="664">
        <v>1</v>
      </c>
      <c r="K64" s="664">
        <v>161</v>
      </c>
      <c r="L64" s="664"/>
      <c r="M64" s="664">
        <v>161</v>
      </c>
      <c r="N64" s="664"/>
      <c r="O64" s="664"/>
      <c r="P64" s="677"/>
      <c r="Q64" s="665"/>
    </row>
    <row r="65" spans="1:17" ht="14.4" customHeight="1" x14ac:dyDescent="0.3">
      <c r="A65" s="660" t="s">
        <v>7125</v>
      </c>
      <c r="B65" s="661" t="s">
        <v>6896</v>
      </c>
      <c r="C65" s="661" t="s">
        <v>6932</v>
      </c>
      <c r="D65" s="661" t="s">
        <v>7078</v>
      </c>
      <c r="E65" s="661" t="s">
        <v>7079</v>
      </c>
      <c r="F65" s="664"/>
      <c r="G65" s="664"/>
      <c r="H65" s="664"/>
      <c r="I65" s="664"/>
      <c r="J65" s="664">
        <v>1</v>
      </c>
      <c r="K65" s="664">
        <v>851</v>
      </c>
      <c r="L65" s="664"/>
      <c r="M65" s="664">
        <v>851</v>
      </c>
      <c r="N65" s="664"/>
      <c r="O65" s="664"/>
      <c r="P65" s="677"/>
      <c r="Q65" s="665"/>
    </row>
    <row r="66" spans="1:17" ht="14.4" customHeight="1" x14ac:dyDescent="0.3">
      <c r="A66" s="660" t="s">
        <v>7125</v>
      </c>
      <c r="B66" s="661" t="s">
        <v>7088</v>
      </c>
      <c r="C66" s="661" t="s">
        <v>6932</v>
      </c>
      <c r="D66" s="661" t="s">
        <v>6949</v>
      </c>
      <c r="E66" s="661" t="s">
        <v>6950</v>
      </c>
      <c r="F66" s="664"/>
      <c r="G66" s="664"/>
      <c r="H66" s="664"/>
      <c r="I66" s="664"/>
      <c r="J66" s="664">
        <v>1</v>
      </c>
      <c r="K66" s="664">
        <v>91</v>
      </c>
      <c r="L66" s="664"/>
      <c r="M66" s="664">
        <v>91</v>
      </c>
      <c r="N66" s="664"/>
      <c r="O66" s="664"/>
      <c r="P66" s="677"/>
      <c r="Q66" s="665"/>
    </row>
    <row r="67" spans="1:17" ht="14.4" customHeight="1" x14ac:dyDescent="0.3">
      <c r="A67" s="660" t="s">
        <v>7125</v>
      </c>
      <c r="B67" s="661" t="s">
        <v>7088</v>
      </c>
      <c r="C67" s="661" t="s">
        <v>6932</v>
      </c>
      <c r="D67" s="661" t="s">
        <v>7128</v>
      </c>
      <c r="E67" s="661" t="s">
        <v>7129</v>
      </c>
      <c r="F67" s="664"/>
      <c r="G67" s="664"/>
      <c r="H67" s="664"/>
      <c r="I67" s="664"/>
      <c r="J67" s="664">
        <v>1</v>
      </c>
      <c r="K67" s="664">
        <v>782</v>
      </c>
      <c r="L67" s="664"/>
      <c r="M67" s="664">
        <v>782</v>
      </c>
      <c r="N67" s="664"/>
      <c r="O67" s="664"/>
      <c r="P67" s="677"/>
      <c r="Q67" s="665"/>
    </row>
    <row r="68" spans="1:17" ht="14.4" customHeight="1" x14ac:dyDescent="0.3">
      <c r="A68" s="660" t="s">
        <v>577</v>
      </c>
      <c r="B68" s="661" t="s">
        <v>7130</v>
      </c>
      <c r="C68" s="661" t="s">
        <v>6932</v>
      </c>
      <c r="D68" s="661" t="s">
        <v>7131</v>
      </c>
      <c r="E68" s="661" t="s">
        <v>7132</v>
      </c>
      <c r="F68" s="664"/>
      <c r="G68" s="664"/>
      <c r="H68" s="664"/>
      <c r="I68" s="664"/>
      <c r="J68" s="664">
        <v>1</v>
      </c>
      <c r="K68" s="664">
        <v>0</v>
      </c>
      <c r="L68" s="664"/>
      <c r="M68" s="664">
        <v>0</v>
      </c>
      <c r="N68" s="664"/>
      <c r="O68" s="664"/>
      <c r="P68" s="677"/>
      <c r="Q68" s="665"/>
    </row>
    <row r="69" spans="1:17" ht="14.4" customHeight="1" x14ac:dyDescent="0.3">
      <c r="A69" s="660" t="s">
        <v>577</v>
      </c>
      <c r="B69" s="661" t="s">
        <v>7130</v>
      </c>
      <c r="C69" s="661" t="s">
        <v>6932</v>
      </c>
      <c r="D69" s="661" t="s">
        <v>7133</v>
      </c>
      <c r="E69" s="661" t="s">
        <v>7134</v>
      </c>
      <c r="F69" s="664"/>
      <c r="G69" s="664"/>
      <c r="H69" s="664"/>
      <c r="I69" s="664"/>
      <c r="J69" s="664">
        <v>1</v>
      </c>
      <c r="K69" s="664">
        <v>0</v>
      </c>
      <c r="L69" s="664"/>
      <c r="M69" s="664">
        <v>0</v>
      </c>
      <c r="N69" s="664"/>
      <c r="O69" s="664"/>
      <c r="P69" s="677"/>
      <c r="Q69" s="665"/>
    </row>
    <row r="70" spans="1:17" ht="14.4" customHeight="1" x14ac:dyDescent="0.3">
      <c r="A70" s="660" t="s">
        <v>577</v>
      </c>
      <c r="B70" s="661" t="s">
        <v>7130</v>
      </c>
      <c r="C70" s="661" t="s">
        <v>6932</v>
      </c>
      <c r="D70" s="661" t="s">
        <v>7135</v>
      </c>
      <c r="E70" s="661" t="s">
        <v>7136</v>
      </c>
      <c r="F70" s="664"/>
      <c r="G70" s="664"/>
      <c r="H70" s="664"/>
      <c r="I70" s="664"/>
      <c r="J70" s="664">
        <v>1</v>
      </c>
      <c r="K70" s="664">
        <v>0</v>
      </c>
      <c r="L70" s="664"/>
      <c r="M70" s="664">
        <v>0</v>
      </c>
      <c r="N70" s="664"/>
      <c r="O70" s="664"/>
      <c r="P70" s="677"/>
      <c r="Q70" s="665"/>
    </row>
    <row r="71" spans="1:17" ht="14.4" customHeight="1" x14ac:dyDescent="0.3">
      <c r="A71" s="660" t="s">
        <v>577</v>
      </c>
      <c r="B71" s="661" t="s">
        <v>7130</v>
      </c>
      <c r="C71" s="661" t="s">
        <v>6932</v>
      </c>
      <c r="D71" s="661" t="s">
        <v>6985</v>
      </c>
      <c r="E71" s="661" t="s">
        <v>6986</v>
      </c>
      <c r="F71" s="664">
        <v>1</v>
      </c>
      <c r="G71" s="664">
        <v>75</v>
      </c>
      <c r="H71" s="664">
        <v>1</v>
      </c>
      <c r="I71" s="664">
        <v>75</v>
      </c>
      <c r="J71" s="664"/>
      <c r="K71" s="664"/>
      <c r="L71" s="664"/>
      <c r="M71" s="664"/>
      <c r="N71" s="664"/>
      <c r="O71" s="664"/>
      <c r="P71" s="677"/>
      <c r="Q71" s="665"/>
    </row>
    <row r="72" spans="1:17" ht="14.4" customHeight="1" x14ac:dyDescent="0.3">
      <c r="A72" s="660" t="s">
        <v>577</v>
      </c>
      <c r="B72" s="661" t="s">
        <v>7130</v>
      </c>
      <c r="C72" s="661" t="s">
        <v>6932</v>
      </c>
      <c r="D72" s="661" t="s">
        <v>7137</v>
      </c>
      <c r="E72" s="661" t="s">
        <v>7138</v>
      </c>
      <c r="F72" s="664"/>
      <c r="G72" s="664"/>
      <c r="H72" s="664"/>
      <c r="I72" s="664"/>
      <c r="J72" s="664">
        <v>1</v>
      </c>
      <c r="K72" s="664">
        <v>9034</v>
      </c>
      <c r="L72" s="664"/>
      <c r="M72" s="664">
        <v>9034</v>
      </c>
      <c r="N72" s="664"/>
      <c r="O72" s="664"/>
      <c r="P72" s="677"/>
      <c r="Q72" s="665"/>
    </row>
    <row r="73" spans="1:17" ht="14.4" customHeight="1" x14ac:dyDescent="0.3">
      <c r="A73" s="660" t="s">
        <v>577</v>
      </c>
      <c r="B73" s="661" t="s">
        <v>7130</v>
      </c>
      <c r="C73" s="661" t="s">
        <v>6932</v>
      </c>
      <c r="D73" s="661" t="s">
        <v>7139</v>
      </c>
      <c r="E73" s="661" t="s">
        <v>7140</v>
      </c>
      <c r="F73" s="664">
        <v>2</v>
      </c>
      <c r="G73" s="664">
        <v>3050</v>
      </c>
      <c r="H73" s="664">
        <v>1</v>
      </c>
      <c r="I73" s="664">
        <v>1525</v>
      </c>
      <c r="J73" s="664"/>
      <c r="K73" s="664"/>
      <c r="L73" s="664"/>
      <c r="M73" s="664"/>
      <c r="N73" s="664"/>
      <c r="O73" s="664"/>
      <c r="P73" s="677"/>
      <c r="Q73" s="665"/>
    </row>
    <row r="74" spans="1:17" ht="14.4" customHeight="1" x14ac:dyDescent="0.3">
      <c r="A74" s="660" t="s">
        <v>577</v>
      </c>
      <c r="B74" s="661" t="s">
        <v>7130</v>
      </c>
      <c r="C74" s="661" t="s">
        <v>6932</v>
      </c>
      <c r="D74" s="661" t="s">
        <v>7141</v>
      </c>
      <c r="E74" s="661" t="s">
        <v>7142</v>
      </c>
      <c r="F74" s="664">
        <v>1</v>
      </c>
      <c r="G74" s="664">
        <v>349</v>
      </c>
      <c r="H74" s="664">
        <v>1</v>
      </c>
      <c r="I74" s="664">
        <v>349</v>
      </c>
      <c r="J74" s="664"/>
      <c r="K74" s="664"/>
      <c r="L74" s="664"/>
      <c r="M74" s="664"/>
      <c r="N74" s="664"/>
      <c r="O74" s="664"/>
      <c r="P74" s="677"/>
      <c r="Q74" s="665"/>
    </row>
    <row r="75" spans="1:17" ht="14.4" customHeight="1" x14ac:dyDescent="0.3">
      <c r="A75" s="660" t="s">
        <v>577</v>
      </c>
      <c r="B75" s="661" t="s">
        <v>7130</v>
      </c>
      <c r="C75" s="661" t="s">
        <v>6932</v>
      </c>
      <c r="D75" s="661" t="s">
        <v>7143</v>
      </c>
      <c r="E75" s="661" t="s">
        <v>7144</v>
      </c>
      <c r="F75" s="664">
        <v>1</v>
      </c>
      <c r="G75" s="664">
        <v>621</v>
      </c>
      <c r="H75" s="664">
        <v>1</v>
      </c>
      <c r="I75" s="664">
        <v>621</v>
      </c>
      <c r="J75" s="664"/>
      <c r="K75" s="664"/>
      <c r="L75" s="664"/>
      <c r="M75" s="664"/>
      <c r="N75" s="664"/>
      <c r="O75" s="664"/>
      <c r="P75" s="677"/>
      <c r="Q75" s="665"/>
    </row>
    <row r="76" spans="1:17" ht="14.4" customHeight="1" x14ac:dyDescent="0.3">
      <c r="A76" s="660" t="s">
        <v>577</v>
      </c>
      <c r="B76" s="661" t="s">
        <v>7130</v>
      </c>
      <c r="C76" s="661" t="s">
        <v>6932</v>
      </c>
      <c r="D76" s="661" t="s">
        <v>7145</v>
      </c>
      <c r="E76" s="661" t="s">
        <v>7146</v>
      </c>
      <c r="F76" s="664"/>
      <c r="G76" s="664"/>
      <c r="H76" s="664"/>
      <c r="I76" s="664"/>
      <c r="J76" s="664">
        <v>1</v>
      </c>
      <c r="K76" s="664">
        <v>0</v>
      </c>
      <c r="L76" s="664"/>
      <c r="M76" s="664">
        <v>0</v>
      </c>
      <c r="N76" s="664"/>
      <c r="O76" s="664"/>
      <c r="P76" s="677"/>
      <c r="Q76" s="665"/>
    </row>
    <row r="77" spans="1:17" ht="14.4" customHeight="1" x14ac:dyDescent="0.3">
      <c r="A77" s="660" t="s">
        <v>577</v>
      </c>
      <c r="B77" s="661" t="s">
        <v>7130</v>
      </c>
      <c r="C77" s="661" t="s">
        <v>6932</v>
      </c>
      <c r="D77" s="661" t="s">
        <v>7147</v>
      </c>
      <c r="E77" s="661" t="s">
        <v>7148</v>
      </c>
      <c r="F77" s="664">
        <v>1</v>
      </c>
      <c r="G77" s="664">
        <v>240</v>
      </c>
      <c r="H77" s="664">
        <v>1</v>
      </c>
      <c r="I77" s="664">
        <v>240</v>
      </c>
      <c r="J77" s="664"/>
      <c r="K77" s="664"/>
      <c r="L77" s="664"/>
      <c r="M77" s="664"/>
      <c r="N77" s="664"/>
      <c r="O77" s="664"/>
      <c r="P77" s="677"/>
      <c r="Q77" s="665"/>
    </row>
    <row r="78" spans="1:17" ht="14.4" customHeight="1" x14ac:dyDescent="0.3">
      <c r="A78" s="660" t="s">
        <v>577</v>
      </c>
      <c r="B78" s="661" t="s">
        <v>7130</v>
      </c>
      <c r="C78" s="661" t="s">
        <v>6932</v>
      </c>
      <c r="D78" s="661" t="s">
        <v>747</v>
      </c>
      <c r="E78" s="661" t="s">
        <v>7149</v>
      </c>
      <c r="F78" s="664">
        <v>1</v>
      </c>
      <c r="G78" s="664">
        <v>1183</v>
      </c>
      <c r="H78" s="664">
        <v>1</v>
      </c>
      <c r="I78" s="664">
        <v>1183</v>
      </c>
      <c r="J78" s="664"/>
      <c r="K78" s="664"/>
      <c r="L78" s="664"/>
      <c r="M78" s="664"/>
      <c r="N78" s="664"/>
      <c r="O78" s="664"/>
      <c r="P78" s="677"/>
      <c r="Q78" s="665"/>
    </row>
    <row r="79" spans="1:17" ht="14.4" customHeight="1" x14ac:dyDescent="0.3">
      <c r="A79" s="660" t="s">
        <v>577</v>
      </c>
      <c r="B79" s="661" t="s">
        <v>7130</v>
      </c>
      <c r="C79" s="661" t="s">
        <v>6932</v>
      </c>
      <c r="D79" s="661" t="s">
        <v>7150</v>
      </c>
      <c r="E79" s="661" t="s">
        <v>7151</v>
      </c>
      <c r="F79" s="664"/>
      <c r="G79" s="664"/>
      <c r="H79" s="664"/>
      <c r="I79" s="664"/>
      <c r="J79" s="664">
        <v>1</v>
      </c>
      <c r="K79" s="664">
        <v>0</v>
      </c>
      <c r="L79" s="664"/>
      <c r="M79" s="664">
        <v>0</v>
      </c>
      <c r="N79" s="664"/>
      <c r="O79" s="664"/>
      <c r="P79" s="677"/>
      <c r="Q79" s="665"/>
    </row>
    <row r="80" spans="1:17" ht="14.4" customHeight="1" x14ac:dyDescent="0.3">
      <c r="A80" s="660" t="s">
        <v>577</v>
      </c>
      <c r="B80" s="661" t="s">
        <v>7130</v>
      </c>
      <c r="C80" s="661" t="s">
        <v>6932</v>
      </c>
      <c r="D80" s="661" t="s">
        <v>7152</v>
      </c>
      <c r="E80" s="661" t="s">
        <v>7153</v>
      </c>
      <c r="F80" s="664">
        <v>1</v>
      </c>
      <c r="G80" s="664">
        <v>684</v>
      </c>
      <c r="H80" s="664">
        <v>1</v>
      </c>
      <c r="I80" s="664">
        <v>684</v>
      </c>
      <c r="J80" s="664"/>
      <c r="K80" s="664"/>
      <c r="L80" s="664"/>
      <c r="M80" s="664"/>
      <c r="N80" s="664"/>
      <c r="O80" s="664"/>
      <c r="P80" s="677"/>
      <c r="Q80" s="665"/>
    </row>
    <row r="81" spans="1:17" ht="14.4" customHeight="1" x14ac:dyDescent="0.3">
      <c r="A81" s="660" t="s">
        <v>577</v>
      </c>
      <c r="B81" s="661" t="s">
        <v>7130</v>
      </c>
      <c r="C81" s="661" t="s">
        <v>6932</v>
      </c>
      <c r="D81" s="661" t="s">
        <v>7154</v>
      </c>
      <c r="E81" s="661" t="s">
        <v>7155</v>
      </c>
      <c r="F81" s="664">
        <v>1</v>
      </c>
      <c r="G81" s="664">
        <v>1793</v>
      </c>
      <c r="H81" s="664">
        <v>1</v>
      </c>
      <c r="I81" s="664">
        <v>1793</v>
      </c>
      <c r="J81" s="664"/>
      <c r="K81" s="664"/>
      <c r="L81" s="664"/>
      <c r="M81" s="664"/>
      <c r="N81" s="664"/>
      <c r="O81" s="664"/>
      <c r="P81" s="677"/>
      <c r="Q81" s="665"/>
    </row>
    <row r="82" spans="1:17" ht="14.4" customHeight="1" x14ac:dyDescent="0.3">
      <c r="A82" s="660" t="s">
        <v>577</v>
      </c>
      <c r="B82" s="661" t="s">
        <v>6896</v>
      </c>
      <c r="C82" s="661" t="s">
        <v>6905</v>
      </c>
      <c r="D82" s="661" t="s">
        <v>6908</v>
      </c>
      <c r="E82" s="661" t="s">
        <v>6909</v>
      </c>
      <c r="F82" s="664"/>
      <c r="G82" s="664"/>
      <c r="H82" s="664"/>
      <c r="I82" s="664"/>
      <c r="J82" s="664">
        <v>3</v>
      </c>
      <c r="K82" s="664">
        <v>181.2</v>
      </c>
      <c r="L82" s="664"/>
      <c r="M82" s="664">
        <v>60.4</v>
      </c>
      <c r="N82" s="664">
        <v>2</v>
      </c>
      <c r="O82" s="664">
        <v>120.8</v>
      </c>
      <c r="P82" s="677"/>
      <c r="Q82" s="665">
        <v>60.4</v>
      </c>
    </row>
    <row r="83" spans="1:17" ht="14.4" customHeight="1" x14ac:dyDescent="0.3">
      <c r="A83" s="660" t="s">
        <v>577</v>
      </c>
      <c r="B83" s="661" t="s">
        <v>6896</v>
      </c>
      <c r="C83" s="661" t="s">
        <v>6932</v>
      </c>
      <c r="D83" s="661" t="s">
        <v>6937</v>
      </c>
      <c r="E83" s="661" t="s">
        <v>6938</v>
      </c>
      <c r="F83" s="664">
        <v>222</v>
      </c>
      <c r="G83" s="664">
        <v>7548</v>
      </c>
      <c r="H83" s="664">
        <v>1</v>
      </c>
      <c r="I83" s="664">
        <v>34</v>
      </c>
      <c r="J83" s="664">
        <v>212</v>
      </c>
      <c r="K83" s="664">
        <v>7208</v>
      </c>
      <c r="L83" s="664">
        <v>0.95495495495495497</v>
      </c>
      <c r="M83" s="664">
        <v>34</v>
      </c>
      <c r="N83" s="664">
        <v>221</v>
      </c>
      <c r="O83" s="664">
        <v>7663</v>
      </c>
      <c r="P83" s="677">
        <v>1.0152358240593535</v>
      </c>
      <c r="Q83" s="665">
        <v>34.674208144796381</v>
      </c>
    </row>
    <row r="84" spans="1:17" ht="14.4" customHeight="1" x14ac:dyDescent="0.3">
      <c r="A84" s="660" t="s">
        <v>577</v>
      </c>
      <c r="B84" s="661" t="s">
        <v>6896</v>
      </c>
      <c r="C84" s="661" t="s">
        <v>6932</v>
      </c>
      <c r="D84" s="661" t="s">
        <v>6939</v>
      </c>
      <c r="E84" s="661" t="s">
        <v>6940</v>
      </c>
      <c r="F84" s="664">
        <v>172</v>
      </c>
      <c r="G84" s="664">
        <v>860</v>
      </c>
      <c r="H84" s="664">
        <v>1</v>
      </c>
      <c r="I84" s="664">
        <v>5</v>
      </c>
      <c r="J84" s="664">
        <v>127</v>
      </c>
      <c r="K84" s="664">
        <v>635</v>
      </c>
      <c r="L84" s="664">
        <v>0.73837209302325579</v>
      </c>
      <c r="M84" s="664">
        <v>5</v>
      </c>
      <c r="N84" s="664">
        <v>68</v>
      </c>
      <c r="O84" s="664">
        <v>340</v>
      </c>
      <c r="P84" s="677">
        <v>0.39534883720930231</v>
      </c>
      <c r="Q84" s="665">
        <v>5</v>
      </c>
    </row>
    <row r="85" spans="1:17" ht="14.4" customHeight="1" x14ac:dyDescent="0.3">
      <c r="A85" s="660" t="s">
        <v>577</v>
      </c>
      <c r="B85" s="661" t="s">
        <v>6896</v>
      </c>
      <c r="C85" s="661" t="s">
        <v>6932</v>
      </c>
      <c r="D85" s="661" t="s">
        <v>6941</v>
      </c>
      <c r="E85" s="661" t="s">
        <v>6942</v>
      </c>
      <c r="F85" s="664">
        <v>6</v>
      </c>
      <c r="G85" s="664">
        <v>30</v>
      </c>
      <c r="H85" s="664">
        <v>1</v>
      </c>
      <c r="I85" s="664">
        <v>5</v>
      </c>
      <c r="J85" s="664">
        <v>2</v>
      </c>
      <c r="K85" s="664">
        <v>10</v>
      </c>
      <c r="L85" s="664">
        <v>0.33333333333333331</v>
      </c>
      <c r="M85" s="664">
        <v>5</v>
      </c>
      <c r="N85" s="664">
        <v>4</v>
      </c>
      <c r="O85" s="664">
        <v>20</v>
      </c>
      <c r="P85" s="677">
        <v>0.66666666666666663</v>
      </c>
      <c r="Q85" s="665">
        <v>5</v>
      </c>
    </row>
    <row r="86" spans="1:17" ht="14.4" customHeight="1" x14ac:dyDescent="0.3">
      <c r="A86" s="660" t="s">
        <v>577</v>
      </c>
      <c r="B86" s="661" t="s">
        <v>6896</v>
      </c>
      <c r="C86" s="661" t="s">
        <v>6932</v>
      </c>
      <c r="D86" s="661" t="s">
        <v>6953</v>
      </c>
      <c r="E86" s="661" t="s">
        <v>6954</v>
      </c>
      <c r="F86" s="664">
        <v>1</v>
      </c>
      <c r="G86" s="664">
        <v>1620</v>
      </c>
      <c r="H86" s="664">
        <v>1</v>
      </c>
      <c r="I86" s="664">
        <v>1620</v>
      </c>
      <c r="J86" s="664">
        <v>9</v>
      </c>
      <c r="K86" s="664">
        <v>14625</v>
      </c>
      <c r="L86" s="664">
        <v>9.0277777777777786</v>
      </c>
      <c r="M86" s="664">
        <v>1625</v>
      </c>
      <c r="N86" s="664">
        <v>17</v>
      </c>
      <c r="O86" s="664">
        <v>27724</v>
      </c>
      <c r="P86" s="677">
        <v>17.113580246913582</v>
      </c>
      <c r="Q86" s="665">
        <v>1630.8235294117646</v>
      </c>
    </row>
    <row r="87" spans="1:17" ht="14.4" customHeight="1" x14ac:dyDescent="0.3">
      <c r="A87" s="660" t="s">
        <v>577</v>
      </c>
      <c r="B87" s="661" t="s">
        <v>6896</v>
      </c>
      <c r="C87" s="661" t="s">
        <v>6932</v>
      </c>
      <c r="D87" s="661" t="s">
        <v>6955</v>
      </c>
      <c r="E87" s="661" t="s">
        <v>6956</v>
      </c>
      <c r="F87" s="664"/>
      <c r="G87" s="664"/>
      <c r="H87" s="664"/>
      <c r="I87" s="664"/>
      <c r="J87" s="664"/>
      <c r="K87" s="664"/>
      <c r="L87" s="664"/>
      <c r="M87" s="664"/>
      <c r="N87" s="664">
        <v>1</v>
      </c>
      <c r="O87" s="664">
        <v>1335</v>
      </c>
      <c r="P87" s="677"/>
      <c r="Q87" s="665">
        <v>1335</v>
      </c>
    </row>
    <row r="88" spans="1:17" ht="14.4" customHeight="1" x14ac:dyDescent="0.3">
      <c r="A88" s="660" t="s">
        <v>577</v>
      </c>
      <c r="B88" s="661" t="s">
        <v>6896</v>
      </c>
      <c r="C88" s="661" t="s">
        <v>6932</v>
      </c>
      <c r="D88" s="661" t="s">
        <v>6957</v>
      </c>
      <c r="E88" s="661" t="s">
        <v>6958</v>
      </c>
      <c r="F88" s="664">
        <v>3</v>
      </c>
      <c r="G88" s="664">
        <v>660</v>
      </c>
      <c r="H88" s="664">
        <v>1</v>
      </c>
      <c r="I88" s="664">
        <v>220</v>
      </c>
      <c r="J88" s="664">
        <v>3</v>
      </c>
      <c r="K88" s="664">
        <v>696</v>
      </c>
      <c r="L88" s="664">
        <v>1.0545454545454545</v>
      </c>
      <c r="M88" s="664">
        <v>232</v>
      </c>
      <c r="N88" s="664">
        <v>18</v>
      </c>
      <c r="O88" s="664">
        <v>4184</v>
      </c>
      <c r="P88" s="677">
        <v>6.3393939393939398</v>
      </c>
      <c r="Q88" s="665">
        <v>232.44444444444446</v>
      </c>
    </row>
    <row r="89" spans="1:17" ht="14.4" customHeight="1" x14ac:dyDescent="0.3">
      <c r="A89" s="660" t="s">
        <v>577</v>
      </c>
      <c r="B89" s="661" t="s">
        <v>6896</v>
      </c>
      <c r="C89" s="661" t="s">
        <v>6932</v>
      </c>
      <c r="D89" s="661" t="s">
        <v>6959</v>
      </c>
      <c r="E89" s="661" t="s">
        <v>6960</v>
      </c>
      <c r="F89" s="664">
        <v>3</v>
      </c>
      <c r="G89" s="664">
        <v>351</v>
      </c>
      <c r="H89" s="664">
        <v>1</v>
      </c>
      <c r="I89" s="664">
        <v>117</v>
      </c>
      <c r="J89" s="664">
        <v>5</v>
      </c>
      <c r="K89" s="664">
        <v>580</v>
      </c>
      <c r="L89" s="664">
        <v>1.6524216524216524</v>
      </c>
      <c r="M89" s="664">
        <v>116</v>
      </c>
      <c r="N89" s="664">
        <v>180</v>
      </c>
      <c r="O89" s="664">
        <v>20906</v>
      </c>
      <c r="P89" s="677">
        <v>59.561253561253558</v>
      </c>
      <c r="Q89" s="665">
        <v>116.14444444444445</v>
      </c>
    </row>
    <row r="90" spans="1:17" ht="14.4" customHeight="1" x14ac:dyDescent="0.3">
      <c r="A90" s="660" t="s">
        <v>577</v>
      </c>
      <c r="B90" s="661" t="s">
        <v>6896</v>
      </c>
      <c r="C90" s="661" t="s">
        <v>6932</v>
      </c>
      <c r="D90" s="661" t="s">
        <v>6961</v>
      </c>
      <c r="E90" s="661" t="s">
        <v>6962</v>
      </c>
      <c r="F90" s="664"/>
      <c r="G90" s="664"/>
      <c r="H90" s="664"/>
      <c r="I90" s="664"/>
      <c r="J90" s="664">
        <v>1</v>
      </c>
      <c r="K90" s="664">
        <v>638</v>
      </c>
      <c r="L90" s="664"/>
      <c r="M90" s="664">
        <v>638</v>
      </c>
      <c r="N90" s="664"/>
      <c r="O90" s="664"/>
      <c r="P90" s="677"/>
      <c r="Q90" s="665"/>
    </row>
    <row r="91" spans="1:17" ht="14.4" customHeight="1" x14ac:dyDescent="0.3">
      <c r="A91" s="660" t="s">
        <v>577</v>
      </c>
      <c r="B91" s="661" t="s">
        <v>6896</v>
      </c>
      <c r="C91" s="661" t="s">
        <v>6932</v>
      </c>
      <c r="D91" s="661" t="s">
        <v>6963</v>
      </c>
      <c r="E91" s="661" t="s">
        <v>6964</v>
      </c>
      <c r="F91" s="664"/>
      <c r="G91" s="664"/>
      <c r="H91" s="664"/>
      <c r="I91" s="664"/>
      <c r="J91" s="664">
        <v>3</v>
      </c>
      <c r="K91" s="664">
        <v>549</v>
      </c>
      <c r="L91" s="664"/>
      <c r="M91" s="664">
        <v>183</v>
      </c>
      <c r="N91" s="664"/>
      <c r="O91" s="664"/>
      <c r="P91" s="677"/>
      <c r="Q91" s="665"/>
    </row>
    <row r="92" spans="1:17" ht="14.4" customHeight="1" x14ac:dyDescent="0.3">
      <c r="A92" s="660" t="s">
        <v>577</v>
      </c>
      <c r="B92" s="661" t="s">
        <v>6896</v>
      </c>
      <c r="C92" s="661" t="s">
        <v>6932</v>
      </c>
      <c r="D92" s="661" t="s">
        <v>6965</v>
      </c>
      <c r="E92" s="661" t="s">
        <v>6966</v>
      </c>
      <c r="F92" s="664"/>
      <c r="G92" s="664"/>
      <c r="H92" s="664"/>
      <c r="I92" s="664"/>
      <c r="J92" s="664"/>
      <c r="K92" s="664"/>
      <c r="L92" s="664"/>
      <c r="M92" s="664"/>
      <c r="N92" s="664">
        <v>1</v>
      </c>
      <c r="O92" s="664">
        <v>1280</v>
      </c>
      <c r="P92" s="677"/>
      <c r="Q92" s="665">
        <v>1280</v>
      </c>
    </row>
    <row r="93" spans="1:17" ht="14.4" customHeight="1" x14ac:dyDescent="0.3">
      <c r="A93" s="660" t="s">
        <v>577</v>
      </c>
      <c r="B93" s="661" t="s">
        <v>6896</v>
      </c>
      <c r="C93" s="661" t="s">
        <v>6932</v>
      </c>
      <c r="D93" s="661" t="s">
        <v>6967</v>
      </c>
      <c r="E93" s="661" t="s">
        <v>6968</v>
      </c>
      <c r="F93" s="664"/>
      <c r="G93" s="664"/>
      <c r="H93" s="664"/>
      <c r="I93" s="664"/>
      <c r="J93" s="664">
        <v>4</v>
      </c>
      <c r="K93" s="664">
        <v>3952</v>
      </c>
      <c r="L93" s="664"/>
      <c r="M93" s="664">
        <v>988</v>
      </c>
      <c r="N93" s="664">
        <v>4</v>
      </c>
      <c r="O93" s="664">
        <v>3972</v>
      </c>
      <c r="P93" s="677"/>
      <c r="Q93" s="665">
        <v>993</v>
      </c>
    </row>
    <row r="94" spans="1:17" ht="14.4" customHeight="1" x14ac:dyDescent="0.3">
      <c r="A94" s="660" t="s">
        <v>577</v>
      </c>
      <c r="B94" s="661" t="s">
        <v>6896</v>
      </c>
      <c r="C94" s="661" t="s">
        <v>6932</v>
      </c>
      <c r="D94" s="661" t="s">
        <v>7056</v>
      </c>
      <c r="E94" s="661" t="s">
        <v>7057</v>
      </c>
      <c r="F94" s="664"/>
      <c r="G94" s="664"/>
      <c r="H94" s="664"/>
      <c r="I94" s="664"/>
      <c r="J94" s="664"/>
      <c r="K94" s="664"/>
      <c r="L94" s="664"/>
      <c r="M94" s="664"/>
      <c r="N94" s="664">
        <v>1</v>
      </c>
      <c r="O94" s="664">
        <v>397</v>
      </c>
      <c r="P94" s="677"/>
      <c r="Q94" s="665">
        <v>397</v>
      </c>
    </row>
    <row r="95" spans="1:17" ht="14.4" customHeight="1" x14ac:dyDescent="0.3">
      <c r="A95" s="660" t="s">
        <v>577</v>
      </c>
      <c r="B95" s="661" t="s">
        <v>6896</v>
      </c>
      <c r="C95" s="661" t="s">
        <v>6932</v>
      </c>
      <c r="D95" s="661" t="s">
        <v>6973</v>
      </c>
      <c r="E95" s="661" t="s">
        <v>6974</v>
      </c>
      <c r="F95" s="664">
        <v>1</v>
      </c>
      <c r="G95" s="664">
        <v>154</v>
      </c>
      <c r="H95" s="664">
        <v>1</v>
      </c>
      <c r="I95" s="664">
        <v>154</v>
      </c>
      <c r="J95" s="664">
        <v>3</v>
      </c>
      <c r="K95" s="664">
        <v>465</v>
      </c>
      <c r="L95" s="664">
        <v>3.0194805194805197</v>
      </c>
      <c r="M95" s="664">
        <v>155</v>
      </c>
      <c r="N95" s="664">
        <v>30</v>
      </c>
      <c r="O95" s="664">
        <v>4656</v>
      </c>
      <c r="P95" s="677">
        <v>30.233766233766232</v>
      </c>
      <c r="Q95" s="665">
        <v>155.19999999999999</v>
      </c>
    </row>
    <row r="96" spans="1:17" ht="14.4" customHeight="1" x14ac:dyDescent="0.3">
      <c r="A96" s="660" t="s">
        <v>577</v>
      </c>
      <c r="B96" s="661" t="s">
        <v>6896</v>
      </c>
      <c r="C96" s="661" t="s">
        <v>6932</v>
      </c>
      <c r="D96" s="661" t="s">
        <v>7126</v>
      </c>
      <c r="E96" s="661" t="s">
        <v>7127</v>
      </c>
      <c r="F96" s="664"/>
      <c r="G96" s="664"/>
      <c r="H96" s="664"/>
      <c r="I96" s="664"/>
      <c r="J96" s="664">
        <v>35</v>
      </c>
      <c r="K96" s="664">
        <v>0</v>
      </c>
      <c r="L96" s="664"/>
      <c r="M96" s="664">
        <v>0</v>
      </c>
      <c r="N96" s="664"/>
      <c r="O96" s="664"/>
      <c r="P96" s="677"/>
      <c r="Q96" s="665"/>
    </row>
    <row r="97" spans="1:17" ht="14.4" customHeight="1" x14ac:dyDescent="0.3">
      <c r="A97" s="660" t="s">
        <v>577</v>
      </c>
      <c r="B97" s="661" t="s">
        <v>6896</v>
      </c>
      <c r="C97" s="661" t="s">
        <v>6932</v>
      </c>
      <c r="D97" s="661" t="s">
        <v>6977</v>
      </c>
      <c r="E97" s="661" t="s">
        <v>6978</v>
      </c>
      <c r="F97" s="664">
        <v>51</v>
      </c>
      <c r="G97" s="664">
        <v>0</v>
      </c>
      <c r="H97" s="664"/>
      <c r="I97" s="664">
        <v>0</v>
      </c>
      <c r="J97" s="664">
        <v>37</v>
      </c>
      <c r="K97" s="664">
        <v>0</v>
      </c>
      <c r="L97" s="664"/>
      <c r="M97" s="664">
        <v>0</v>
      </c>
      <c r="N97" s="664">
        <v>75</v>
      </c>
      <c r="O97" s="664">
        <v>0</v>
      </c>
      <c r="P97" s="677"/>
      <c r="Q97" s="665">
        <v>0</v>
      </c>
    </row>
    <row r="98" spans="1:17" ht="14.4" customHeight="1" x14ac:dyDescent="0.3">
      <c r="A98" s="660" t="s">
        <v>577</v>
      </c>
      <c r="B98" s="661" t="s">
        <v>6896</v>
      </c>
      <c r="C98" s="661" t="s">
        <v>6932</v>
      </c>
      <c r="D98" s="661" t="s">
        <v>6981</v>
      </c>
      <c r="E98" s="661" t="s">
        <v>6982</v>
      </c>
      <c r="F98" s="664"/>
      <c r="G98" s="664"/>
      <c r="H98" s="664"/>
      <c r="I98" s="664"/>
      <c r="J98" s="664">
        <v>1</v>
      </c>
      <c r="K98" s="664">
        <v>0</v>
      </c>
      <c r="L98" s="664"/>
      <c r="M98" s="664">
        <v>0</v>
      </c>
      <c r="N98" s="664"/>
      <c r="O98" s="664"/>
      <c r="P98" s="677"/>
      <c r="Q98" s="665"/>
    </row>
    <row r="99" spans="1:17" ht="14.4" customHeight="1" x14ac:dyDescent="0.3">
      <c r="A99" s="660" t="s">
        <v>577</v>
      </c>
      <c r="B99" s="661" t="s">
        <v>6896</v>
      </c>
      <c r="C99" s="661" t="s">
        <v>6932</v>
      </c>
      <c r="D99" s="661" t="s">
        <v>6985</v>
      </c>
      <c r="E99" s="661" t="s">
        <v>6986</v>
      </c>
      <c r="F99" s="664">
        <v>9</v>
      </c>
      <c r="G99" s="664">
        <v>675</v>
      </c>
      <c r="H99" s="664">
        <v>1</v>
      </c>
      <c r="I99" s="664">
        <v>75</v>
      </c>
      <c r="J99" s="664">
        <v>69</v>
      </c>
      <c r="K99" s="664">
        <v>5589</v>
      </c>
      <c r="L99" s="664">
        <v>8.2799999999999994</v>
      </c>
      <c r="M99" s="664">
        <v>81</v>
      </c>
      <c r="N99" s="664">
        <v>142</v>
      </c>
      <c r="O99" s="664">
        <v>11601</v>
      </c>
      <c r="P99" s="677">
        <v>17.186666666666667</v>
      </c>
      <c r="Q99" s="665">
        <v>81.697183098591552</v>
      </c>
    </row>
    <row r="100" spans="1:17" ht="14.4" customHeight="1" x14ac:dyDescent="0.3">
      <c r="A100" s="660" t="s">
        <v>577</v>
      </c>
      <c r="B100" s="661" t="s">
        <v>6896</v>
      </c>
      <c r="C100" s="661" t="s">
        <v>6932</v>
      </c>
      <c r="D100" s="661" t="s">
        <v>6995</v>
      </c>
      <c r="E100" s="661" t="s">
        <v>6996</v>
      </c>
      <c r="F100" s="664"/>
      <c r="G100" s="664"/>
      <c r="H100" s="664"/>
      <c r="I100" s="664"/>
      <c r="J100" s="664"/>
      <c r="K100" s="664"/>
      <c r="L100" s="664"/>
      <c r="M100" s="664"/>
      <c r="N100" s="664">
        <v>1</v>
      </c>
      <c r="O100" s="664">
        <v>186</v>
      </c>
      <c r="P100" s="677"/>
      <c r="Q100" s="665">
        <v>186</v>
      </c>
    </row>
    <row r="101" spans="1:17" ht="14.4" customHeight="1" x14ac:dyDescent="0.3">
      <c r="A101" s="660" t="s">
        <v>577</v>
      </c>
      <c r="B101" s="661" t="s">
        <v>6896</v>
      </c>
      <c r="C101" s="661" t="s">
        <v>6932</v>
      </c>
      <c r="D101" s="661" t="s">
        <v>7006</v>
      </c>
      <c r="E101" s="661" t="s">
        <v>7007</v>
      </c>
      <c r="F101" s="664">
        <v>4</v>
      </c>
      <c r="G101" s="664">
        <v>2760</v>
      </c>
      <c r="H101" s="664">
        <v>1</v>
      </c>
      <c r="I101" s="664">
        <v>690</v>
      </c>
      <c r="J101" s="664">
        <v>35</v>
      </c>
      <c r="K101" s="664">
        <v>24290</v>
      </c>
      <c r="L101" s="664">
        <v>8.8007246376811601</v>
      </c>
      <c r="M101" s="664">
        <v>694</v>
      </c>
      <c r="N101" s="664">
        <v>69</v>
      </c>
      <c r="O101" s="664">
        <v>48215</v>
      </c>
      <c r="P101" s="677">
        <v>17.469202898550726</v>
      </c>
      <c r="Q101" s="665">
        <v>698.768115942029</v>
      </c>
    </row>
    <row r="102" spans="1:17" ht="14.4" customHeight="1" x14ac:dyDescent="0.3">
      <c r="A102" s="660" t="s">
        <v>577</v>
      </c>
      <c r="B102" s="661" t="s">
        <v>6896</v>
      </c>
      <c r="C102" s="661" t="s">
        <v>6932</v>
      </c>
      <c r="D102" s="661" t="s">
        <v>7156</v>
      </c>
      <c r="E102" s="661" t="s">
        <v>7157</v>
      </c>
      <c r="F102" s="664"/>
      <c r="G102" s="664"/>
      <c r="H102" s="664"/>
      <c r="I102" s="664"/>
      <c r="J102" s="664"/>
      <c r="K102" s="664"/>
      <c r="L102" s="664"/>
      <c r="M102" s="664"/>
      <c r="N102" s="664">
        <v>2</v>
      </c>
      <c r="O102" s="664">
        <v>226</v>
      </c>
      <c r="P102" s="677"/>
      <c r="Q102" s="665">
        <v>113</v>
      </c>
    </row>
    <row r="103" spans="1:17" ht="14.4" customHeight="1" x14ac:dyDescent="0.3">
      <c r="A103" s="660" t="s">
        <v>577</v>
      </c>
      <c r="B103" s="661" t="s">
        <v>6896</v>
      </c>
      <c r="C103" s="661" t="s">
        <v>6932</v>
      </c>
      <c r="D103" s="661" t="s">
        <v>7012</v>
      </c>
      <c r="E103" s="661" t="s">
        <v>7013</v>
      </c>
      <c r="F103" s="664">
        <v>1</v>
      </c>
      <c r="G103" s="664">
        <v>1273</v>
      </c>
      <c r="H103" s="664">
        <v>1</v>
      </c>
      <c r="I103" s="664">
        <v>1273</v>
      </c>
      <c r="J103" s="664">
        <v>2</v>
      </c>
      <c r="K103" s="664">
        <v>2554</v>
      </c>
      <c r="L103" s="664">
        <v>2.0062843676355069</v>
      </c>
      <c r="M103" s="664">
        <v>1277</v>
      </c>
      <c r="N103" s="664">
        <v>8</v>
      </c>
      <c r="O103" s="664">
        <v>10264</v>
      </c>
      <c r="P103" s="677">
        <v>8.062843676355067</v>
      </c>
      <c r="Q103" s="665">
        <v>1283</v>
      </c>
    </row>
    <row r="104" spans="1:17" ht="14.4" customHeight="1" x14ac:dyDescent="0.3">
      <c r="A104" s="660" t="s">
        <v>577</v>
      </c>
      <c r="B104" s="661" t="s">
        <v>6896</v>
      </c>
      <c r="C104" s="661" t="s">
        <v>6932</v>
      </c>
      <c r="D104" s="661" t="s">
        <v>7016</v>
      </c>
      <c r="E104" s="661" t="s">
        <v>7017</v>
      </c>
      <c r="F104" s="664">
        <v>2</v>
      </c>
      <c r="G104" s="664">
        <v>954</v>
      </c>
      <c r="H104" s="664">
        <v>1</v>
      </c>
      <c r="I104" s="664">
        <v>477</v>
      </c>
      <c r="J104" s="664">
        <v>11</v>
      </c>
      <c r="K104" s="664">
        <v>5280</v>
      </c>
      <c r="L104" s="664">
        <v>5.5345911949685531</v>
      </c>
      <c r="M104" s="664">
        <v>480</v>
      </c>
      <c r="N104" s="664">
        <v>11</v>
      </c>
      <c r="O104" s="664">
        <v>5320</v>
      </c>
      <c r="P104" s="677">
        <v>5.5765199161425576</v>
      </c>
      <c r="Q104" s="665">
        <v>483.63636363636363</v>
      </c>
    </row>
    <row r="105" spans="1:17" ht="14.4" customHeight="1" x14ac:dyDescent="0.3">
      <c r="A105" s="660" t="s">
        <v>577</v>
      </c>
      <c r="B105" s="661" t="s">
        <v>6896</v>
      </c>
      <c r="C105" s="661" t="s">
        <v>6932</v>
      </c>
      <c r="D105" s="661" t="s">
        <v>7018</v>
      </c>
      <c r="E105" s="661" t="s">
        <v>7019</v>
      </c>
      <c r="F105" s="664"/>
      <c r="G105" s="664"/>
      <c r="H105" s="664"/>
      <c r="I105" s="664"/>
      <c r="J105" s="664">
        <v>2</v>
      </c>
      <c r="K105" s="664">
        <v>6998</v>
      </c>
      <c r="L105" s="664"/>
      <c r="M105" s="664">
        <v>3499</v>
      </c>
      <c r="N105" s="664">
        <v>10</v>
      </c>
      <c r="O105" s="664">
        <v>35224</v>
      </c>
      <c r="P105" s="677"/>
      <c r="Q105" s="665">
        <v>3522.4</v>
      </c>
    </row>
    <row r="106" spans="1:17" ht="14.4" customHeight="1" x14ac:dyDescent="0.3">
      <c r="A106" s="660" t="s">
        <v>577</v>
      </c>
      <c r="B106" s="661" t="s">
        <v>6896</v>
      </c>
      <c r="C106" s="661" t="s">
        <v>6932</v>
      </c>
      <c r="D106" s="661" t="s">
        <v>7022</v>
      </c>
      <c r="E106" s="661" t="s">
        <v>7023</v>
      </c>
      <c r="F106" s="664"/>
      <c r="G106" s="664"/>
      <c r="H106" s="664"/>
      <c r="I106" s="664"/>
      <c r="J106" s="664">
        <v>5</v>
      </c>
      <c r="K106" s="664">
        <v>2420</v>
      </c>
      <c r="L106" s="664"/>
      <c r="M106" s="664">
        <v>484</v>
      </c>
      <c r="N106" s="664">
        <v>10</v>
      </c>
      <c r="O106" s="664">
        <v>4885</v>
      </c>
      <c r="P106" s="677"/>
      <c r="Q106" s="665">
        <v>488.5</v>
      </c>
    </row>
    <row r="107" spans="1:17" ht="14.4" customHeight="1" x14ac:dyDescent="0.3">
      <c r="A107" s="660" t="s">
        <v>577</v>
      </c>
      <c r="B107" s="661" t="s">
        <v>6896</v>
      </c>
      <c r="C107" s="661" t="s">
        <v>6932</v>
      </c>
      <c r="D107" s="661" t="s">
        <v>7030</v>
      </c>
      <c r="E107" s="661" t="s">
        <v>7031</v>
      </c>
      <c r="F107" s="664">
        <v>1</v>
      </c>
      <c r="G107" s="664">
        <v>308</v>
      </c>
      <c r="H107" s="664">
        <v>1</v>
      </c>
      <c r="I107" s="664">
        <v>308</v>
      </c>
      <c r="J107" s="664"/>
      <c r="K107" s="664"/>
      <c r="L107" s="664"/>
      <c r="M107" s="664"/>
      <c r="N107" s="664">
        <v>4</v>
      </c>
      <c r="O107" s="664">
        <v>1259</v>
      </c>
      <c r="P107" s="677">
        <v>4.087662337662338</v>
      </c>
      <c r="Q107" s="665">
        <v>314.75</v>
      </c>
    </row>
    <row r="108" spans="1:17" ht="14.4" customHeight="1" x14ac:dyDescent="0.3">
      <c r="A108" s="660" t="s">
        <v>577</v>
      </c>
      <c r="B108" s="661" t="s">
        <v>6896</v>
      </c>
      <c r="C108" s="661" t="s">
        <v>6932</v>
      </c>
      <c r="D108" s="661" t="s">
        <v>7032</v>
      </c>
      <c r="E108" s="661" t="s">
        <v>7033</v>
      </c>
      <c r="F108" s="664"/>
      <c r="G108" s="664"/>
      <c r="H108" s="664"/>
      <c r="I108" s="664"/>
      <c r="J108" s="664">
        <v>2</v>
      </c>
      <c r="K108" s="664">
        <v>3292</v>
      </c>
      <c r="L108" s="664"/>
      <c r="M108" s="664">
        <v>1646</v>
      </c>
      <c r="N108" s="664">
        <v>3</v>
      </c>
      <c r="O108" s="664">
        <v>4986</v>
      </c>
      <c r="P108" s="677"/>
      <c r="Q108" s="665">
        <v>1662</v>
      </c>
    </row>
    <row r="109" spans="1:17" ht="14.4" customHeight="1" x14ac:dyDescent="0.3">
      <c r="A109" s="660" t="s">
        <v>577</v>
      </c>
      <c r="B109" s="661" t="s">
        <v>6896</v>
      </c>
      <c r="C109" s="661" t="s">
        <v>6932</v>
      </c>
      <c r="D109" s="661" t="s">
        <v>7034</v>
      </c>
      <c r="E109" s="661" t="s">
        <v>7035</v>
      </c>
      <c r="F109" s="664">
        <v>1</v>
      </c>
      <c r="G109" s="664">
        <v>2480</v>
      </c>
      <c r="H109" s="664">
        <v>1</v>
      </c>
      <c r="I109" s="664">
        <v>2480</v>
      </c>
      <c r="J109" s="664">
        <v>2</v>
      </c>
      <c r="K109" s="664">
        <v>4978</v>
      </c>
      <c r="L109" s="664">
        <v>2.0072580645161291</v>
      </c>
      <c r="M109" s="664">
        <v>2489</v>
      </c>
      <c r="N109" s="664">
        <v>2</v>
      </c>
      <c r="O109" s="664">
        <v>4994</v>
      </c>
      <c r="P109" s="677">
        <v>2.0137096774193548</v>
      </c>
      <c r="Q109" s="665">
        <v>2497</v>
      </c>
    </row>
    <row r="110" spans="1:17" ht="14.4" customHeight="1" x14ac:dyDescent="0.3">
      <c r="A110" s="660" t="s">
        <v>577</v>
      </c>
      <c r="B110" s="661" t="s">
        <v>6896</v>
      </c>
      <c r="C110" s="661" t="s">
        <v>6932</v>
      </c>
      <c r="D110" s="661" t="s">
        <v>7038</v>
      </c>
      <c r="E110" s="661" t="s">
        <v>7039</v>
      </c>
      <c r="F110" s="664"/>
      <c r="G110" s="664"/>
      <c r="H110" s="664"/>
      <c r="I110" s="664"/>
      <c r="J110" s="664">
        <v>43</v>
      </c>
      <c r="K110" s="664">
        <v>0</v>
      </c>
      <c r="L110" s="664"/>
      <c r="M110" s="664">
        <v>0</v>
      </c>
      <c r="N110" s="664"/>
      <c r="O110" s="664"/>
      <c r="P110" s="677"/>
      <c r="Q110" s="665"/>
    </row>
    <row r="111" spans="1:17" ht="14.4" customHeight="1" x14ac:dyDescent="0.3">
      <c r="A111" s="660" t="s">
        <v>577</v>
      </c>
      <c r="B111" s="661" t="s">
        <v>6896</v>
      </c>
      <c r="C111" s="661" t="s">
        <v>6932</v>
      </c>
      <c r="D111" s="661" t="s">
        <v>7040</v>
      </c>
      <c r="E111" s="661" t="s">
        <v>7041</v>
      </c>
      <c r="F111" s="664"/>
      <c r="G111" s="664"/>
      <c r="H111" s="664"/>
      <c r="I111" s="664"/>
      <c r="J111" s="664"/>
      <c r="K111" s="664"/>
      <c r="L111" s="664"/>
      <c r="M111" s="664"/>
      <c r="N111" s="664">
        <v>2</v>
      </c>
      <c r="O111" s="664">
        <v>924</v>
      </c>
      <c r="P111" s="677"/>
      <c r="Q111" s="665">
        <v>462</v>
      </c>
    </row>
    <row r="112" spans="1:17" ht="14.4" customHeight="1" x14ac:dyDescent="0.3">
      <c r="A112" s="660" t="s">
        <v>577</v>
      </c>
      <c r="B112" s="661" t="s">
        <v>6896</v>
      </c>
      <c r="C112" s="661" t="s">
        <v>6932</v>
      </c>
      <c r="D112" s="661" t="s">
        <v>7046</v>
      </c>
      <c r="E112" s="661" t="s">
        <v>7047</v>
      </c>
      <c r="F112" s="664"/>
      <c r="G112" s="664"/>
      <c r="H112" s="664"/>
      <c r="I112" s="664"/>
      <c r="J112" s="664"/>
      <c r="K112" s="664"/>
      <c r="L112" s="664"/>
      <c r="M112" s="664"/>
      <c r="N112" s="664">
        <v>1</v>
      </c>
      <c r="O112" s="664">
        <v>1125</v>
      </c>
      <c r="P112" s="677"/>
      <c r="Q112" s="665">
        <v>1125</v>
      </c>
    </row>
    <row r="113" spans="1:17" ht="14.4" customHeight="1" x14ac:dyDescent="0.3">
      <c r="A113" s="660" t="s">
        <v>577</v>
      </c>
      <c r="B113" s="661" t="s">
        <v>7158</v>
      </c>
      <c r="C113" s="661" t="s">
        <v>6932</v>
      </c>
      <c r="D113" s="661" t="s">
        <v>7159</v>
      </c>
      <c r="E113" s="661" t="s">
        <v>7160</v>
      </c>
      <c r="F113" s="664"/>
      <c r="G113" s="664"/>
      <c r="H113" s="664"/>
      <c r="I113" s="664"/>
      <c r="J113" s="664">
        <v>11</v>
      </c>
      <c r="K113" s="664">
        <v>1892</v>
      </c>
      <c r="L113" s="664"/>
      <c r="M113" s="664">
        <v>172</v>
      </c>
      <c r="N113" s="664">
        <v>1</v>
      </c>
      <c r="O113" s="664">
        <v>173</v>
      </c>
      <c r="P113" s="677"/>
      <c r="Q113" s="665">
        <v>173</v>
      </c>
    </row>
    <row r="114" spans="1:17" ht="14.4" customHeight="1" x14ac:dyDescent="0.3">
      <c r="A114" s="660" t="s">
        <v>577</v>
      </c>
      <c r="B114" s="661" t="s">
        <v>7158</v>
      </c>
      <c r="C114" s="661" t="s">
        <v>6932</v>
      </c>
      <c r="D114" s="661" t="s">
        <v>7161</v>
      </c>
      <c r="E114" s="661" t="s">
        <v>7162</v>
      </c>
      <c r="F114" s="664"/>
      <c r="G114" s="664"/>
      <c r="H114" s="664"/>
      <c r="I114" s="664"/>
      <c r="J114" s="664">
        <v>1</v>
      </c>
      <c r="K114" s="664">
        <v>1354</v>
      </c>
      <c r="L114" s="664"/>
      <c r="M114" s="664">
        <v>1354</v>
      </c>
      <c r="N114" s="664">
        <v>2</v>
      </c>
      <c r="O114" s="664">
        <v>2726</v>
      </c>
      <c r="P114" s="677"/>
      <c r="Q114" s="665">
        <v>1363</v>
      </c>
    </row>
    <row r="115" spans="1:17" ht="14.4" customHeight="1" x14ac:dyDescent="0.3">
      <c r="A115" s="660" t="s">
        <v>577</v>
      </c>
      <c r="B115" s="661" t="s">
        <v>7158</v>
      </c>
      <c r="C115" s="661" t="s">
        <v>6932</v>
      </c>
      <c r="D115" s="661" t="s">
        <v>7163</v>
      </c>
      <c r="E115" s="661" t="s">
        <v>7164</v>
      </c>
      <c r="F115" s="664"/>
      <c r="G115" s="664"/>
      <c r="H115" s="664"/>
      <c r="I115" s="664"/>
      <c r="J115" s="664"/>
      <c r="K115" s="664"/>
      <c r="L115" s="664"/>
      <c r="M115" s="664"/>
      <c r="N115" s="664">
        <v>1</v>
      </c>
      <c r="O115" s="664">
        <v>3507</v>
      </c>
      <c r="P115" s="677"/>
      <c r="Q115" s="665">
        <v>3507</v>
      </c>
    </row>
    <row r="116" spans="1:17" ht="14.4" customHeight="1" x14ac:dyDescent="0.3">
      <c r="A116" s="660" t="s">
        <v>577</v>
      </c>
      <c r="B116" s="661" t="s">
        <v>7158</v>
      </c>
      <c r="C116" s="661" t="s">
        <v>6932</v>
      </c>
      <c r="D116" s="661" t="s">
        <v>7165</v>
      </c>
      <c r="E116" s="661" t="s">
        <v>7166</v>
      </c>
      <c r="F116" s="664"/>
      <c r="G116" s="664"/>
      <c r="H116" s="664"/>
      <c r="I116" s="664"/>
      <c r="J116" s="664"/>
      <c r="K116" s="664"/>
      <c r="L116" s="664"/>
      <c r="M116" s="664"/>
      <c r="N116" s="664">
        <v>1</v>
      </c>
      <c r="O116" s="664">
        <v>4009</v>
      </c>
      <c r="P116" s="677"/>
      <c r="Q116" s="665">
        <v>4009</v>
      </c>
    </row>
    <row r="117" spans="1:17" ht="14.4" customHeight="1" x14ac:dyDescent="0.3">
      <c r="A117" s="660" t="s">
        <v>577</v>
      </c>
      <c r="B117" s="661" t="s">
        <v>7158</v>
      </c>
      <c r="C117" s="661" t="s">
        <v>6932</v>
      </c>
      <c r="D117" s="661" t="s">
        <v>7167</v>
      </c>
      <c r="E117" s="661" t="s">
        <v>7168</v>
      </c>
      <c r="F117" s="664"/>
      <c r="G117" s="664"/>
      <c r="H117" s="664"/>
      <c r="I117" s="664"/>
      <c r="J117" s="664">
        <v>2</v>
      </c>
      <c r="K117" s="664">
        <v>40628</v>
      </c>
      <c r="L117" s="664"/>
      <c r="M117" s="664">
        <v>20314</v>
      </c>
      <c r="N117" s="664">
        <v>2</v>
      </c>
      <c r="O117" s="664">
        <v>40892</v>
      </c>
      <c r="P117" s="677"/>
      <c r="Q117" s="665">
        <v>20446</v>
      </c>
    </row>
    <row r="118" spans="1:17" ht="14.4" customHeight="1" x14ac:dyDescent="0.3">
      <c r="A118" s="660" t="s">
        <v>577</v>
      </c>
      <c r="B118" s="661" t="s">
        <v>7158</v>
      </c>
      <c r="C118" s="661" t="s">
        <v>6932</v>
      </c>
      <c r="D118" s="661" t="s">
        <v>6985</v>
      </c>
      <c r="E118" s="661" t="s">
        <v>6986</v>
      </c>
      <c r="F118" s="664"/>
      <c r="G118" s="664"/>
      <c r="H118" s="664"/>
      <c r="I118" s="664"/>
      <c r="J118" s="664">
        <v>1</v>
      </c>
      <c r="K118" s="664">
        <v>81</v>
      </c>
      <c r="L118" s="664"/>
      <c r="M118" s="664">
        <v>81</v>
      </c>
      <c r="N118" s="664">
        <v>1</v>
      </c>
      <c r="O118" s="664">
        <v>82</v>
      </c>
      <c r="P118" s="677"/>
      <c r="Q118" s="665">
        <v>82</v>
      </c>
    </row>
    <row r="119" spans="1:17" ht="14.4" customHeight="1" x14ac:dyDescent="0.3">
      <c r="A119" s="660" t="s">
        <v>577</v>
      </c>
      <c r="B119" s="661" t="s">
        <v>7158</v>
      </c>
      <c r="C119" s="661" t="s">
        <v>6932</v>
      </c>
      <c r="D119" s="661" t="s">
        <v>6997</v>
      </c>
      <c r="E119" s="661" t="s">
        <v>6998</v>
      </c>
      <c r="F119" s="664"/>
      <c r="G119" s="664"/>
      <c r="H119" s="664"/>
      <c r="I119" s="664"/>
      <c r="J119" s="664">
        <v>1</v>
      </c>
      <c r="K119" s="664">
        <v>668</v>
      </c>
      <c r="L119" s="664"/>
      <c r="M119" s="664">
        <v>668</v>
      </c>
      <c r="N119" s="664"/>
      <c r="O119" s="664"/>
      <c r="P119" s="677"/>
      <c r="Q119" s="665"/>
    </row>
    <row r="120" spans="1:17" ht="14.4" customHeight="1" x14ac:dyDescent="0.3">
      <c r="A120" s="660" t="s">
        <v>577</v>
      </c>
      <c r="B120" s="661" t="s">
        <v>7158</v>
      </c>
      <c r="C120" s="661" t="s">
        <v>6932</v>
      </c>
      <c r="D120" s="661" t="s">
        <v>7169</v>
      </c>
      <c r="E120" s="661" t="s">
        <v>7170</v>
      </c>
      <c r="F120" s="664">
        <v>1</v>
      </c>
      <c r="G120" s="664">
        <v>840</v>
      </c>
      <c r="H120" s="664">
        <v>1</v>
      </c>
      <c r="I120" s="664">
        <v>840</v>
      </c>
      <c r="J120" s="664">
        <v>1</v>
      </c>
      <c r="K120" s="664">
        <v>845</v>
      </c>
      <c r="L120" s="664">
        <v>1.0059523809523809</v>
      </c>
      <c r="M120" s="664">
        <v>845</v>
      </c>
      <c r="N120" s="664"/>
      <c r="O120" s="664"/>
      <c r="P120" s="677"/>
      <c r="Q120" s="665"/>
    </row>
    <row r="121" spans="1:17" ht="14.4" customHeight="1" x14ac:dyDescent="0.3">
      <c r="A121" s="660" t="s">
        <v>577</v>
      </c>
      <c r="B121" s="661" t="s">
        <v>7158</v>
      </c>
      <c r="C121" s="661" t="s">
        <v>6932</v>
      </c>
      <c r="D121" s="661" t="s">
        <v>7139</v>
      </c>
      <c r="E121" s="661" t="s">
        <v>7140</v>
      </c>
      <c r="F121" s="664"/>
      <c r="G121" s="664"/>
      <c r="H121" s="664"/>
      <c r="I121" s="664"/>
      <c r="J121" s="664">
        <v>2</v>
      </c>
      <c r="K121" s="664">
        <v>3058</v>
      </c>
      <c r="L121" s="664"/>
      <c r="M121" s="664">
        <v>1529</v>
      </c>
      <c r="N121" s="664">
        <v>1</v>
      </c>
      <c r="O121" s="664">
        <v>1535</v>
      </c>
      <c r="P121" s="677"/>
      <c r="Q121" s="665">
        <v>1535</v>
      </c>
    </row>
    <row r="122" spans="1:17" ht="14.4" customHeight="1" x14ac:dyDescent="0.3">
      <c r="A122" s="660" t="s">
        <v>577</v>
      </c>
      <c r="B122" s="661" t="s">
        <v>7158</v>
      </c>
      <c r="C122" s="661" t="s">
        <v>6932</v>
      </c>
      <c r="D122" s="661" t="s">
        <v>7141</v>
      </c>
      <c r="E122" s="661" t="s">
        <v>7142</v>
      </c>
      <c r="F122" s="664"/>
      <c r="G122" s="664"/>
      <c r="H122" s="664"/>
      <c r="I122" s="664"/>
      <c r="J122" s="664">
        <v>1</v>
      </c>
      <c r="K122" s="664">
        <v>351</v>
      </c>
      <c r="L122" s="664"/>
      <c r="M122" s="664">
        <v>351</v>
      </c>
      <c r="N122" s="664">
        <v>1</v>
      </c>
      <c r="O122" s="664">
        <v>355</v>
      </c>
      <c r="P122" s="677"/>
      <c r="Q122" s="665">
        <v>355</v>
      </c>
    </row>
    <row r="123" spans="1:17" ht="14.4" customHeight="1" x14ac:dyDescent="0.3">
      <c r="A123" s="660" t="s">
        <v>577</v>
      </c>
      <c r="B123" s="661" t="s">
        <v>7158</v>
      </c>
      <c r="C123" s="661" t="s">
        <v>6932</v>
      </c>
      <c r="D123" s="661" t="s">
        <v>7143</v>
      </c>
      <c r="E123" s="661" t="s">
        <v>7144</v>
      </c>
      <c r="F123" s="664"/>
      <c r="G123" s="664"/>
      <c r="H123" s="664"/>
      <c r="I123" s="664"/>
      <c r="J123" s="664">
        <v>2</v>
      </c>
      <c r="K123" s="664">
        <v>1246</v>
      </c>
      <c r="L123" s="664"/>
      <c r="M123" s="664">
        <v>623</v>
      </c>
      <c r="N123" s="664">
        <v>1</v>
      </c>
      <c r="O123" s="664">
        <v>627</v>
      </c>
      <c r="P123" s="677"/>
      <c r="Q123" s="665">
        <v>627</v>
      </c>
    </row>
    <row r="124" spans="1:17" ht="14.4" customHeight="1" x14ac:dyDescent="0.3">
      <c r="A124" s="660" t="s">
        <v>577</v>
      </c>
      <c r="B124" s="661" t="s">
        <v>7158</v>
      </c>
      <c r="C124" s="661" t="s">
        <v>6932</v>
      </c>
      <c r="D124" s="661" t="s">
        <v>7147</v>
      </c>
      <c r="E124" s="661" t="s">
        <v>7148</v>
      </c>
      <c r="F124" s="664"/>
      <c r="G124" s="664"/>
      <c r="H124" s="664"/>
      <c r="I124" s="664"/>
      <c r="J124" s="664">
        <v>1</v>
      </c>
      <c r="K124" s="664">
        <v>241</v>
      </c>
      <c r="L124" s="664"/>
      <c r="M124" s="664">
        <v>241</v>
      </c>
      <c r="N124" s="664"/>
      <c r="O124" s="664"/>
      <c r="P124" s="677"/>
      <c r="Q124" s="665"/>
    </row>
    <row r="125" spans="1:17" ht="14.4" customHeight="1" x14ac:dyDescent="0.3">
      <c r="A125" s="660" t="s">
        <v>577</v>
      </c>
      <c r="B125" s="661" t="s">
        <v>7158</v>
      </c>
      <c r="C125" s="661" t="s">
        <v>6932</v>
      </c>
      <c r="D125" s="661" t="s">
        <v>7171</v>
      </c>
      <c r="E125" s="661" t="s">
        <v>7172</v>
      </c>
      <c r="F125" s="664"/>
      <c r="G125" s="664"/>
      <c r="H125" s="664"/>
      <c r="I125" s="664"/>
      <c r="J125" s="664">
        <v>2</v>
      </c>
      <c r="K125" s="664">
        <v>3526</v>
      </c>
      <c r="L125" s="664"/>
      <c r="M125" s="664">
        <v>1763</v>
      </c>
      <c r="N125" s="664">
        <v>4</v>
      </c>
      <c r="O125" s="664">
        <v>7096</v>
      </c>
      <c r="P125" s="677"/>
      <c r="Q125" s="665">
        <v>1774</v>
      </c>
    </row>
    <row r="126" spans="1:17" ht="14.4" customHeight="1" x14ac:dyDescent="0.3">
      <c r="A126" s="660" t="s">
        <v>577</v>
      </c>
      <c r="B126" s="661" t="s">
        <v>7158</v>
      </c>
      <c r="C126" s="661" t="s">
        <v>6932</v>
      </c>
      <c r="D126" s="661" t="s">
        <v>747</v>
      </c>
      <c r="E126" s="661" t="s">
        <v>7149</v>
      </c>
      <c r="F126" s="664"/>
      <c r="G126" s="664"/>
      <c r="H126" s="664"/>
      <c r="I126" s="664"/>
      <c r="J126" s="664"/>
      <c r="K126" s="664"/>
      <c r="L126" s="664"/>
      <c r="M126" s="664"/>
      <c r="N126" s="664">
        <v>1</v>
      </c>
      <c r="O126" s="664">
        <v>1191</v>
      </c>
      <c r="P126" s="677"/>
      <c r="Q126" s="665">
        <v>1191</v>
      </c>
    </row>
    <row r="127" spans="1:17" ht="14.4" customHeight="1" x14ac:dyDescent="0.3">
      <c r="A127" s="660" t="s">
        <v>577</v>
      </c>
      <c r="B127" s="661" t="s">
        <v>7158</v>
      </c>
      <c r="C127" s="661" t="s">
        <v>6932</v>
      </c>
      <c r="D127" s="661" t="s">
        <v>7152</v>
      </c>
      <c r="E127" s="661" t="s">
        <v>7153</v>
      </c>
      <c r="F127" s="664"/>
      <c r="G127" s="664"/>
      <c r="H127" s="664"/>
      <c r="I127" s="664"/>
      <c r="J127" s="664"/>
      <c r="K127" s="664"/>
      <c r="L127" s="664"/>
      <c r="M127" s="664"/>
      <c r="N127" s="664">
        <v>1</v>
      </c>
      <c r="O127" s="664">
        <v>690</v>
      </c>
      <c r="P127" s="677"/>
      <c r="Q127" s="665">
        <v>690</v>
      </c>
    </row>
    <row r="128" spans="1:17" ht="14.4" customHeight="1" x14ac:dyDescent="0.3">
      <c r="A128" s="660" t="s">
        <v>577</v>
      </c>
      <c r="B128" s="661" t="s">
        <v>7088</v>
      </c>
      <c r="C128" s="661" t="s">
        <v>6897</v>
      </c>
      <c r="D128" s="661" t="s">
        <v>7173</v>
      </c>
      <c r="E128" s="661" t="s">
        <v>7174</v>
      </c>
      <c r="F128" s="664"/>
      <c r="G128" s="664"/>
      <c r="H128" s="664"/>
      <c r="I128" s="664"/>
      <c r="J128" s="664"/>
      <c r="K128" s="664"/>
      <c r="L128" s="664"/>
      <c r="M128" s="664"/>
      <c r="N128" s="664">
        <v>12</v>
      </c>
      <c r="O128" s="664">
        <v>999.59999999999991</v>
      </c>
      <c r="P128" s="677"/>
      <c r="Q128" s="665">
        <v>83.3</v>
      </c>
    </row>
    <row r="129" spans="1:17" ht="14.4" customHeight="1" x14ac:dyDescent="0.3">
      <c r="A129" s="660" t="s">
        <v>577</v>
      </c>
      <c r="B129" s="661" t="s">
        <v>7088</v>
      </c>
      <c r="C129" s="661" t="s">
        <v>6897</v>
      </c>
      <c r="D129" s="661" t="s">
        <v>7175</v>
      </c>
      <c r="E129" s="661" t="s">
        <v>1266</v>
      </c>
      <c r="F129" s="664">
        <v>4</v>
      </c>
      <c r="G129" s="664">
        <v>311.51</v>
      </c>
      <c r="H129" s="664">
        <v>1</v>
      </c>
      <c r="I129" s="664">
        <v>77.877499999999998</v>
      </c>
      <c r="J129" s="664"/>
      <c r="K129" s="664"/>
      <c r="L129" s="664"/>
      <c r="M129" s="664"/>
      <c r="N129" s="664"/>
      <c r="O129" s="664"/>
      <c r="P129" s="677"/>
      <c r="Q129" s="665"/>
    </row>
    <row r="130" spans="1:17" ht="14.4" customHeight="1" x14ac:dyDescent="0.3">
      <c r="A130" s="660" t="s">
        <v>577</v>
      </c>
      <c r="B130" s="661" t="s">
        <v>7088</v>
      </c>
      <c r="C130" s="661" t="s">
        <v>6897</v>
      </c>
      <c r="D130" s="661" t="s">
        <v>7176</v>
      </c>
      <c r="E130" s="661" t="s">
        <v>7177</v>
      </c>
      <c r="F130" s="664"/>
      <c r="G130" s="664"/>
      <c r="H130" s="664"/>
      <c r="I130" s="664"/>
      <c r="J130" s="664">
        <v>2</v>
      </c>
      <c r="K130" s="664">
        <v>10429.64</v>
      </c>
      <c r="L130" s="664"/>
      <c r="M130" s="664">
        <v>5214.82</v>
      </c>
      <c r="N130" s="664"/>
      <c r="O130" s="664"/>
      <c r="P130" s="677"/>
      <c r="Q130" s="665"/>
    </row>
    <row r="131" spans="1:17" ht="14.4" customHeight="1" x14ac:dyDescent="0.3">
      <c r="A131" s="660" t="s">
        <v>577</v>
      </c>
      <c r="B131" s="661" t="s">
        <v>7088</v>
      </c>
      <c r="C131" s="661" t="s">
        <v>6897</v>
      </c>
      <c r="D131" s="661" t="s">
        <v>7178</v>
      </c>
      <c r="E131" s="661" t="s">
        <v>1266</v>
      </c>
      <c r="F131" s="664">
        <v>60.4</v>
      </c>
      <c r="G131" s="664">
        <v>8346.58</v>
      </c>
      <c r="H131" s="664">
        <v>1</v>
      </c>
      <c r="I131" s="664">
        <v>138.1884105960265</v>
      </c>
      <c r="J131" s="664">
        <v>170.69000000000003</v>
      </c>
      <c r="K131" s="664">
        <v>20830.189999999999</v>
      </c>
      <c r="L131" s="664">
        <v>2.4956557056902349</v>
      </c>
      <c r="M131" s="664">
        <v>122.0352100298787</v>
      </c>
      <c r="N131" s="664">
        <v>84.09</v>
      </c>
      <c r="O131" s="664">
        <v>9919.2099999999991</v>
      </c>
      <c r="P131" s="677">
        <v>1.1884160937773314</v>
      </c>
      <c r="Q131" s="665">
        <v>117.95944821025091</v>
      </c>
    </row>
    <row r="132" spans="1:17" ht="14.4" customHeight="1" x14ac:dyDescent="0.3">
      <c r="A132" s="660" t="s">
        <v>577</v>
      </c>
      <c r="B132" s="661" t="s">
        <v>7088</v>
      </c>
      <c r="C132" s="661" t="s">
        <v>6897</v>
      </c>
      <c r="D132" s="661" t="s">
        <v>7179</v>
      </c>
      <c r="E132" s="661" t="s">
        <v>1266</v>
      </c>
      <c r="F132" s="664"/>
      <c r="G132" s="664"/>
      <c r="H132" s="664"/>
      <c r="I132" s="664"/>
      <c r="J132" s="664"/>
      <c r="K132" s="664"/>
      <c r="L132" s="664"/>
      <c r="M132" s="664"/>
      <c r="N132" s="664">
        <v>44.3</v>
      </c>
      <c r="O132" s="664">
        <v>3525.83</v>
      </c>
      <c r="P132" s="677"/>
      <c r="Q132" s="665">
        <v>79.58984198645598</v>
      </c>
    </row>
    <row r="133" spans="1:17" ht="14.4" customHeight="1" x14ac:dyDescent="0.3">
      <c r="A133" s="660" t="s">
        <v>577</v>
      </c>
      <c r="B133" s="661" t="s">
        <v>7088</v>
      </c>
      <c r="C133" s="661" t="s">
        <v>6897</v>
      </c>
      <c r="D133" s="661" t="s">
        <v>7180</v>
      </c>
      <c r="E133" s="661" t="s">
        <v>7181</v>
      </c>
      <c r="F133" s="664"/>
      <c r="G133" s="664"/>
      <c r="H133" s="664"/>
      <c r="I133" s="664"/>
      <c r="J133" s="664"/>
      <c r="K133" s="664"/>
      <c r="L133" s="664"/>
      <c r="M133" s="664"/>
      <c r="N133" s="664">
        <v>0.3</v>
      </c>
      <c r="O133" s="664">
        <v>185.55</v>
      </c>
      <c r="P133" s="677"/>
      <c r="Q133" s="665">
        <v>618.50000000000011</v>
      </c>
    </row>
    <row r="134" spans="1:17" ht="14.4" customHeight="1" x14ac:dyDescent="0.3">
      <c r="A134" s="660" t="s">
        <v>577</v>
      </c>
      <c r="B134" s="661" t="s">
        <v>7088</v>
      </c>
      <c r="C134" s="661" t="s">
        <v>6897</v>
      </c>
      <c r="D134" s="661" t="s">
        <v>7182</v>
      </c>
      <c r="E134" s="661" t="s">
        <v>2771</v>
      </c>
      <c r="F134" s="664"/>
      <c r="G134" s="664"/>
      <c r="H134" s="664"/>
      <c r="I134" s="664"/>
      <c r="J134" s="664">
        <v>3.8</v>
      </c>
      <c r="K134" s="664">
        <v>1047.75</v>
      </c>
      <c r="L134" s="664"/>
      <c r="M134" s="664">
        <v>275.7236842105263</v>
      </c>
      <c r="N134" s="664"/>
      <c r="O134" s="664"/>
      <c r="P134" s="677"/>
      <c r="Q134" s="665"/>
    </row>
    <row r="135" spans="1:17" ht="14.4" customHeight="1" x14ac:dyDescent="0.3">
      <c r="A135" s="660" t="s">
        <v>577</v>
      </c>
      <c r="B135" s="661" t="s">
        <v>7088</v>
      </c>
      <c r="C135" s="661" t="s">
        <v>6897</v>
      </c>
      <c r="D135" s="661" t="s">
        <v>7183</v>
      </c>
      <c r="E135" s="661" t="s">
        <v>7184</v>
      </c>
      <c r="F135" s="664"/>
      <c r="G135" s="664"/>
      <c r="H135" s="664"/>
      <c r="I135" s="664"/>
      <c r="J135" s="664"/>
      <c r="K135" s="664"/>
      <c r="L135" s="664"/>
      <c r="M135" s="664"/>
      <c r="N135" s="664">
        <v>10</v>
      </c>
      <c r="O135" s="664">
        <v>840.8</v>
      </c>
      <c r="P135" s="677"/>
      <c r="Q135" s="665">
        <v>84.08</v>
      </c>
    </row>
    <row r="136" spans="1:17" ht="14.4" customHeight="1" x14ac:dyDescent="0.3">
      <c r="A136" s="660" t="s">
        <v>577</v>
      </c>
      <c r="B136" s="661" t="s">
        <v>7088</v>
      </c>
      <c r="C136" s="661" t="s">
        <v>6897</v>
      </c>
      <c r="D136" s="661" t="s">
        <v>7185</v>
      </c>
      <c r="E136" s="661" t="s">
        <v>7186</v>
      </c>
      <c r="F136" s="664">
        <v>12</v>
      </c>
      <c r="G136" s="664">
        <v>970.02</v>
      </c>
      <c r="H136" s="664">
        <v>1</v>
      </c>
      <c r="I136" s="664">
        <v>80.834999999999994</v>
      </c>
      <c r="J136" s="664">
        <v>0.2</v>
      </c>
      <c r="K136" s="664">
        <v>12.21</v>
      </c>
      <c r="L136" s="664">
        <v>1.2587369332591082E-2</v>
      </c>
      <c r="M136" s="664">
        <v>61.050000000000004</v>
      </c>
      <c r="N136" s="664"/>
      <c r="O136" s="664"/>
      <c r="P136" s="677"/>
      <c r="Q136" s="665"/>
    </row>
    <row r="137" spans="1:17" ht="14.4" customHeight="1" x14ac:dyDescent="0.3">
      <c r="A137" s="660" t="s">
        <v>577</v>
      </c>
      <c r="B137" s="661" t="s">
        <v>7088</v>
      </c>
      <c r="C137" s="661" t="s">
        <v>6897</v>
      </c>
      <c r="D137" s="661" t="s">
        <v>7187</v>
      </c>
      <c r="E137" s="661" t="s">
        <v>7188</v>
      </c>
      <c r="F137" s="664"/>
      <c r="G137" s="664"/>
      <c r="H137" s="664"/>
      <c r="I137" s="664"/>
      <c r="J137" s="664">
        <v>26</v>
      </c>
      <c r="K137" s="664">
        <v>3742.7</v>
      </c>
      <c r="L137" s="664"/>
      <c r="M137" s="664">
        <v>143.94999999999999</v>
      </c>
      <c r="N137" s="664"/>
      <c r="O137" s="664"/>
      <c r="P137" s="677"/>
      <c r="Q137" s="665"/>
    </row>
    <row r="138" spans="1:17" ht="14.4" customHeight="1" x14ac:dyDescent="0.3">
      <c r="A138" s="660" t="s">
        <v>577</v>
      </c>
      <c r="B138" s="661" t="s">
        <v>7088</v>
      </c>
      <c r="C138" s="661" t="s">
        <v>6897</v>
      </c>
      <c r="D138" s="661" t="s">
        <v>7189</v>
      </c>
      <c r="E138" s="661" t="s">
        <v>2571</v>
      </c>
      <c r="F138" s="664">
        <v>14</v>
      </c>
      <c r="G138" s="664">
        <v>920.26</v>
      </c>
      <c r="H138" s="664">
        <v>1</v>
      </c>
      <c r="I138" s="664">
        <v>65.732857142857142</v>
      </c>
      <c r="J138" s="664">
        <v>100.1</v>
      </c>
      <c r="K138" s="664">
        <v>5805.8</v>
      </c>
      <c r="L138" s="664">
        <v>6.3088692326081759</v>
      </c>
      <c r="M138" s="664">
        <v>58.000000000000007</v>
      </c>
      <c r="N138" s="664">
        <v>98</v>
      </c>
      <c r="O138" s="664">
        <v>3955.2799999999997</v>
      </c>
      <c r="P138" s="677">
        <v>4.2980027383565513</v>
      </c>
      <c r="Q138" s="665">
        <v>40.36</v>
      </c>
    </row>
    <row r="139" spans="1:17" ht="14.4" customHeight="1" x14ac:dyDescent="0.3">
      <c r="A139" s="660" t="s">
        <v>577</v>
      </c>
      <c r="B139" s="661" t="s">
        <v>7088</v>
      </c>
      <c r="C139" s="661" t="s">
        <v>6897</v>
      </c>
      <c r="D139" s="661" t="s">
        <v>7190</v>
      </c>
      <c r="E139" s="661" t="s">
        <v>6889</v>
      </c>
      <c r="F139" s="664">
        <v>44</v>
      </c>
      <c r="G139" s="664">
        <v>102787.77</v>
      </c>
      <c r="H139" s="664">
        <v>1</v>
      </c>
      <c r="I139" s="664">
        <v>2336.0856818181819</v>
      </c>
      <c r="J139" s="664">
        <v>8</v>
      </c>
      <c r="K139" s="664">
        <v>19617.370000000003</v>
      </c>
      <c r="L139" s="664">
        <v>0.19085315305507652</v>
      </c>
      <c r="M139" s="664">
        <v>2452.1712500000003</v>
      </c>
      <c r="N139" s="664"/>
      <c r="O139" s="664"/>
      <c r="P139" s="677"/>
      <c r="Q139" s="665"/>
    </row>
    <row r="140" spans="1:17" ht="14.4" customHeight="1" x14ac:dyDescent="0.3">
      <c r="A140" s="660" t="s">
        <v>577</v>
      </c>
      <c r="B140" s="661" t="s">
        <v>7088</v>
      </c>
      <c r="C140" s="661" t="s">
        <v>6897</v>
      </c>
      <c r="D140" s="661" t="s">
        <v>7191</v>
      </c>
      <c r="E140" s="661" t="s">
        <v>1251</v>
      </c>
      <c r="F140" s="664">
        <v>159.29999999999998</v>
      </c>
      <c r="G140" s="664">
        <v>61913.96</v>
      </c>
      <c r="H140" s="664">
        <v>1</v>
      </c>
      <c r="I140" s="664">
        <v>388.6626490897678</v>
      </c>
      <c r="J140" s="664">
        <v>224.39999999999998</v>
      </c>
      <c r="K140" s="664">
        <v>90683.959999999992</v>
      </c>
      <c r="L140" s="664">
        <v>1.4646771099764899</v>
      </c>
      <c r="M140" s="664">
        <v>404.11746880570411</v>
      </c>
      <c r="N140" s="664">
        <v>159.5</v>
      </c>
      <c r="O140" s="664">
        <v>64470.12999999999</v>
      </c>
      <c r="P140" s="677">
        <v>1.0412858424820508</v>
      </c>
      <c r="Q140" s="665">
        <v>404.20144200626953</v>
      </c>
    </row>
    <row r="141" spans="1:17" ht="14.4" customHeight="1" x14ac:dyDescent="0.3">
      <c r="A141" s="660" t="s">
        <v>577</v>
      </c>
      <c r="B141" s="661" t="s">
        <v>7088</v>
      </c>
      <c r="C141" s="661" t="s">
        <v>6897</v>
      </c>
      <c r="D141" s="661" t="s">
        <v>7192</v>
      </c>
      <c r="E141" s="661" t="s">
        <v>7193</v>
      </c>
      <c r="F141" s="664">
        <v>2</v>
      </c>
      <c r="G141" s="664">
        <v>13673.06</v>
      </c>
      <c r="H141" s="664">
        <v>1</v>
      </c>
      <c r="I141" s="664">
        <v>6836.53</v>
      </c>
      <c r="J141" s="664"/>
      <c r="K141" s="664"/>
      <c r="L141" s="664"/>
      <c r="M141" s="664"/>
      <c r="N141" s="664"/>
      <c r="O141" s="664"/>
      <c r="P141" s="677"/>
      <c r="Q141" s="665"/>
    </row>
    <row r="142" spans="1:17" ht="14.4" customHeight="1" x14ac:dyDescent="0.3">
      <c r="A142" s="660" t="s">
        <v>577</v>
      </c>
      <c r="B142" s="661" t="s">
        <v>7088</v>
      </c>
      <c r="C142" s="661" t="s">
        <v>6897</v>
      </c>
      <c r="D142" s="661" t="s">
        <v>7194</v>
      </c>
      <c r="E142" s="661" t="s">
        <v>7195</v>
      </c>
      <c r="F142" s="664">
        <v>0.6</v>
      </c>
      <c r="G142" s="664">
        <v>437.51</v>
      </c>
      <c r="H142" s="664">
        <v>1</v>
      </c>
      <c r="I142" s="664">
        <v>729.18333333333339</v>
      </c>
      <c r="J142" s="664">
        <v>1.2</v>
      </c>
      <c r="K142" s="664">
        <v>491.4</v>
      </c>
      <c r="L142" s="664">
        <v>1.1231743274439441</v>
      </c>
      <c r="M142" s="664">
        <v>409.5</v>
      </c>
      <c r="N142" s="664">
        <v>4.7</v>
      </c>
      <c r="O142" s="664">
        <v>2136.4699999999998</v>
      </c>
      <c r="P142" s="677">
        <v>4.8832483828941049</v>
      </c>
      <c r="Q142" s="665">
        <v>454.56808510638291</v>
      </c>
    </row>
    <row r="143" spans="1:17" ht="14.4" customHeight="1" x14ac:dyDescent="0.3">
      <c r="A143" s="660" t="s">
        <v>577</v>
      </c>
      <c r="B143" s="661" t="s">
        <v>7088</v>
      </c>
      <c r="C143" s="661" t="s">
        <v>6897</v>
      </c>
      <c r="D143" s="661" t="s">
        <v>7196</v>
      </c>
      <c r="E143" s="661" t="s">
        <v>7197</v>
      </c>
      <c r="F143" s="664"/>
      <c r="G143" s="664"/>
      <c r="H143" s="664"/>
      <c r="I143" s="664"/>
      <c r="J143" s="664">
        <v>0.2</v>
      </c>
      <c r="K143" s="664">
        <v>9.5</v>
      </c>
      <c r="L143" s="664"/>
      <c r="M143" s="664">
        <v>47.5</v>
      </c>
      <c r="N143" s="664"/>
      <c r="O143" s="664"/>
      <c r="P143" s="677"/>
      <c r="Q143" s="665"/>
    </row>
    <row r="144" spans="1:17" ht="14.4" customHeight="1" x14ac:dyDescent="0.3">
      <c r="A144" s="660" t="s">
        <v>577</v>
      </c>
      <c r="B144" s="661" t="s">
        <v>7088</v>
      </c>
      <c r="C144" s="661" t="s">
        <v>6897</v>
      </c>
      <c r="D144" s="661" t="s">
        <v>7198</v>
      </c>
      <c r="E144" s="661" t="s">
        <v>7199</v>
      </c>
      <c r="F144" s="664">
        <v>8.5</v>
      </c>
      <c r="G144" s="664">
        <v>5334.95</v>
      </c>
      <c r="H144" s="664">
        <v>1</v>
      </c>
      <c r="I144" s="664">
        <v>627.64117647058822</v>
      </c>
      <c r="J144" s="664"/>
      <c r="K144" s="664"/>
      <c r="L144" s="664"/>
      <c r="M144" s="664"/>
      <c r="N144" s="664"/>
      <c r="O144" s="664"/>
      <c r="P144" s="677"/>
      <c r="Q144" s="665"/>
    </row>
    <row r="145" spans="1:17" ht="14.4" customHeight="1" x14ac:dyDescent="0.3">
      <c r="A145" s="660" t="s">
        <v>577</v>
      </c>
      <c r="B145" s="661" t="s">
        <v>7088</v>
      </c>
      <c r="C145" s="661" t="s">
        <v>6897</v>
      </c>
      <c r="D145" s="661" t="s">
        <v>7200</v>
      </c>
      <c r="E145" s="661" t="s">
        <v>1581</v>
      </c>
      <c r="F145" s="664">
        <v>4</v>
      </c>
      <c r="G145" s="664">
        <v>431.44</v>
      </c>
      <c r="H145" s="664">
        <v>1</v>
      </c>
      <c r="I145" s="664">
        <v>107.86</v>
      </c>
      <c r="J145" s="664">
        <v>0.1</v>
      </c>
      <c r="K145" s="664">
        <v>11.6</v>
      </c>
      <c r="L145" s="664">
        <v>2.6886704987947339E-2</v>
      </c>
      <c r="M145" s="664">
        <v>115.99999999999999</v>
      </c>
      <c r="N145" s="664">
        <v>5</v>
      </c>
      <c r="O145" s="664">
        <v>403.65</v>
      </c>
      <c r="P145" s="677">
        <v>0.93558779899870192</v>
      </c>
      <c r="Q145" s="665">
        <v>80.72999999999999</v>
      </c>
    </row>
    <row r="146" spans="1:17" ht="14.4" customHeight="1" x14ac:dyDescent="0.3">
      <c r="A146" s="660" t="s">
        <v>577</v>
      </c>
      <c r="B146" s="661" t="s">
        <v>7088</v>
      </c>
      <c r="C146" s="661" t="s">
        <v>6897</v>
      </c>
      <c r="D146" s="661" t="s">
        <v>7201</v>
      </c>
      <c r="E146" s="661" t="s">
        <v>7202</v>
      </c>
      <c r="F146" s="664">
        <v>10</v>
      </c>
      <c r="G146" s="664">
        <v>1561.4</v>
      </c>
      <c r="H146" s="664">
        <v>1</v>
      </c>
      <c r="I146" s="664">
        <v>156.14000000000001</v>
      </c>
      <c r="J146" s="664">
        <v>5.7</v>
      </c>
      <c r="K146" s="664">
        <v>893.48</v>
      </c>
      <c r="L146" s="664">
        <v>0.57223004995516846</v>
      </c>
      <c r="M146" s="664">
        <v>156.75087719298244</v>
      </c>
      <c r="N146" s="664"/>
      <c r="O146" s="664"/>
      <c r="P146" s="677"/>
      <c r="Q146" s="665"/>
    </row>
    <row r="147" spans="1:17" ht="14.4" customHeight="1" x14ac:dyDescent="0.3">
      <c r="A147" s="660" t="s">
        <v>577</v>
      </c>
      <c r="B147" s="661" t="s">
        <v>7088</v>
      </c>
      <c r="C147" s="661" t="s">
        <v>6897</v>
      </c>
      <c r="D147" s="661" t="s">
        <v>7203</v>
      </c>
      <c r="E147" s="661" t="s">
        <v>7204</v>
      </c>
      <c r="F147" s="664">
        <v>0.5</v>
      </c>
      <c r="G147" s="664">
        <v>58.47</v>
      </c>
      <c r="H147" s="664">
        <v>1</v>
      </c>
      <c r="I147" s="664">
        <v>116.94</v>
      </c>
      <c r="J147" s="664">
        <v>0.6</v>
      </c>
      <c r="K147" s="664">
        <v>70.78</v>
      </c>
      <c r="L147" s="664">
        <v>1.2105353172567128</v>
      </c>
      <c r="M147" s="664">
        <v>117.96666666666667</v>
      </c>
      <c r="N147" s="664"/>
      <c r="O147" s="664"/>
      <c r="P147" s="677"/>
      <c r="Q147" s="665"/>
    </row>
    <row r="148" spans="1:17" ht="14.4" customHeight="1" x14ac:dyDescent="0.3">
      <c r="A148" s="660" t="s">
        <v>577</v>
      </c>
      <c r="B148" s="661" t="s">
        <v>7088</v>
      </c>
      <c r="C148" s="661" t="s">
        <v>6897</v>
      </c>
      <c r="D148" s="661" t="s">
        <v>7205</v>
      </c>
      <c r="E148" s="661" t="s">
        <v>2493</v>
      </c>
      <c r="F148" s="664">
        <v>42.4</v>
      </c>
      <c r="G148" s="664">
        <v>21724.92</v>
      </c>
      <c r="H148" s="664">
        <v>1</v>
      </c>
      <c r="I148" s="664">
        <v>512.38018867924529</v>
      </c>
      <c r="J148" s="664">
        <v>205.07</v>
      </c>
      <c r="K148" s="664">
        <v>77875.31</v>
      </c>
      <c r="L148" s="664">
        <v>3.5846074461954291</v>
      </c>
      <c r="M148" s="664">
        <v>379.74989028136736</v>
      </c>
      <c r="N148" s="664">
        <v>109.78</v>
      </c>
      <c r="O148" s="664">
        <v>41688.910000000003</v>
      </c>
      <c r="P148" s="677">
        <v>1.918944235467841</v>
      </c>
      <c r="Q148" s="665">
        <v>379.74959008926947</v>
      </c>
    </row>
    <row r="149" spans="1:17" ht="14.4" customHeight="1" x14ac:dyDescent="0.3">
      <c r="A149" s="660" t="s">
        <v>577</v>
      </c>
      <c r="B149" s="661" t="s">
        <v>7088</v>
      </c>
      <c r="C149" s="661" t="s">
        <v>6897</v>
      </c>
      <c r="D149" s="661" t="s">
        <v>7206</v>
      </c>
      <c r="E149" s="661" t="s">
        <v>2498</v>
      </c>
      <c r="F149" s="664">
        <v>419</v>
      </c>
      <c r="G149" s="664">
        <v>20149.149999999998</v>
      </c>
      <c r="H149" s="664">
        <v>1</v>
      </c>
      <c r="I149" s="664">
        <v>48.088663484486865</v>
      </c>
      <c r="J149" s="664">
        <v>640.7600000000001</v>
      </c>
      <c r="K149" s="664">
        <v>26239.089999999997</v>
      </c>
      <c r="L149" s="664">
        <v>1.302243022658524</v>
      </c>
      <c r="M149" s="664">
        <v>40.949950059304562</v>
      </c>
      <c r="N149" s="664">
        <v>1226.7</v>
      </c>
      <c r="O149" s="664">
        <v>67096.76999999999</v>
      </c>
      <c r="P149" s="677">
        <v>3.3300049878034557</v>
      </c>
      <c r="Q149" s="665">
        <v>54.69696747370994</v>
      </c>
    </row>
    <row r="150" spans="1:17" ht="14.4" customHeight="1" x14ac:dyDescent="0.3">
      <c r="A150" s="660" t="s">
        <v>577</v>
      </c>
      <c r="B150" s="661" t="s">
        <v>7088</v>
      </c>
      <c r="C150" s="661" t="s">
        <v>6897</v>
      </c>
      <c r="D150" s="661" t="s">
        <v>7207</v>
      </c>
      <c r="E150" s="661" t="s">
        <v>7208</v>
      </c>
      <c r="F150" s="664">
        <v>37</v>
      </c>
      <c r="G150" s="664">
        <v>757.76</v>
      </c>
      <c r="H150" s="664">
        <v>1</v>
      </c>
      <c r="I150" s="664">
        <v>20.48</v>
      </c>
      <c r="J150" s="664">
        <v>18</v>
      </c>
      <c r="K150" s="664">
        <v>368.64</v>
      </c>
      <c r="L150" s="664">
        <v>0.48648648648648646</v>
      </c>
      <c r="M150" s="664">
        <v>20.48</v>
      </c>
      <c r="N150" s="664">
        <v>40</v>
      </c>
      <c r="O150" s="664">
        <v>819.2</v>
      </c>
      <c r="P150" s="677">
        <v>1.0810810810810811</v>
      </c>
      <c r="Q150" s="665">
        <v>20.48</v>
      </c>
    </row>
    <row r="151" spans="1:17" ht="14.4" customHeight="1" x14ac:dyDescent="0.3">
      <c r="A151" s="660" t="s">
        <v>577</v>
      </c>
      <c r="B151" s="661" t="s">
        <v>7088</v>
      </c>
      <c r="C151" s="661" t="s">
        <v>6897</v>
      </c>
      <c r="D151" s="661" t="s">
        <v>7209</v>
      </c>
      <c r="E151" s="661" t="s">
        <v>7210</v>
      </c>
      <c r="F151" s="664"/>
      <c r="G151" s="664"/>
      <c r="H151" s="664"/>
      <c r="I151" s="664"/>
      <c r="J151" s="664">
        <v>3</v>
      </c>
      <c r="K151" s="664">
        <v>11777.7</v>
      </c>
      <c r="L151" s="664"/>
      <c r="M151" s="664">
        <v>3925.9</v>
      </c>
      <c r="N151" s="664">
        <v>4.0999999999999996</v>
      </c>
      <c r="O151" s="664">
        <v>16096.19</v>
      </c>
      <c r="P151" s="677"/>
      <c r="Q151" s="665">
        <v>3925.9000000000005</v>
      </c>
    </row>
    <row r="152" spans="1:17" ht="14.4" customHeight="1" x14ac:dyDescent="0.3">
      <c r="A152" s="660" t="s">
        <v>577</v>
      </c>
      <c r="B152" s="661" t="s">
        <v>7088</v>
      </c>
      <c r="C152" s="661" t="s">
        <v>6897</v>
      </c>
      <c r="D152" s="661" t="s">
        <v>7211</v>
      </c>
      <c r="E152" s="661" t="s">
        <v>7212</v>
      </c>
      <c r="F152" s="664">
        <v>4</v>
      </c>
      <c r="G152" s="664">
        <v>21597.360000000001</v>
      </c>
      <c r="H152" s="664">
        <v>1</v>
      </c>
      <c r="I152" s="664">
        <v>5399.34</v>
      </c>
      <c r="J152" s="664"/>
      <c r="K152" s="664"/>
      <c r="L152" s="664"/>
      <c r="M152" s="664"/>
      <c r="N152" s="664">
        <v>1</v>
      </c>
      <c r="O152" s="664">
        <v>4511.05</v>
      </c>
      <c r="P152" s="677">
        <v>0.20887043601625385</v>
      </c>
      <c r="Q152" s="665">
        <v>4511.05</v>
      </c>
    </row>
    <row r="153" spans="1:17" ht="14.4" customHeight="1" x14ac:dyDescent="0.3">
      <c r="A153" s="660" t="s">
        <v>577</v>
      </c>
      <c r="B153" s="661" t="s">
        <v>7088</v>
      </c>
      <c r="C153" s="661" t="s">
        <v>6897</v>
      </c>
      <c r="D153" s="661" t="s">
        <v>7213</v>
      </c>
      <c r="E153" s="661" t="s">
        <v>7214</v>
      </c>
      <c r="F153" s="664">
        <v>3</v>
      </c>
      <c r="G153" s="664">
        <v>32396.01</v>
      </c>
      <c r="H153" s="664">
        <v>1</v>
      </c>
      <c r="I153" s="664">
        <v>10798.67</v>
      </c>
      <c r="J153" s="664"/>
      <c r="K153" s="664"/>
      <c r="L153" s="664"/>
      <c r="M153" s="664"/>
      <c r="N153" s="664">
        <v>1</v>
      </c>
      <c r="O153" s="664">
        <v>9022.09</v>
      </c>
      <c r="P153" s="677">
        <v>0.2784938639048451</v>
      </c>
      <c r="Q153" s="665">
        <v>9022.09</v>
      </c>
    </row>
    <row r="154" spans="1:17" ht="14.4" customHeight="1" x14ac:dyDescent="0.3">
      <c r="A154" s="660" t="s">
        <v>577</v>
      </c>
      <c r="B154" s="661" t="s">
        <v>7088</v>
      </c>
      <c r="C154" s="661" t="s">
        <v>6897</v>
      </c>
      <c r="D154" s="661" t="s">
        <v>7215</v>
      </c>
      <c r="E154" s="661" t="s">
        <v>7216</v>
      </c>
      <c r="F154" s="664">
        <v>1</v>
      </c>
      <c r="G154" s="664">
        <v>5399.34</v>
      </c>
      <c r="H154" s="664">
        <v>1</v>
      </c>
      <c r="I154" s="664">
        <v>5399.34</v>
      </c>
      <c r="J154" s="664"/>
      <c r="K154" s="664"/>
      <c r="L154" s="664"/>
      <c r="M154" s="664"/>
      <c r="N154" s="664"/>
      <c r="O154" s="664"/>
      <c r="P154" s="677"/>
      <c r="Q154" s="665"/>
    </row>
    <row r="155" spans="1:17" ht="14.4" customHeight="1" x14ac:dyDescent="0.3">
      <c r="A155" s="660" t="s">
        <v>577</v>
      </c>
      <c r="B155" s="661" t="s">
        <v>7088</v>
      </c>
      <c r="C155" s="661" t="s">
        <v>6897</v>
      </c>
      <c r="D155" s="661" t="s">
        <v>7217</v>
      </c>
      <c r="E155" s="661" t="s">
        <v>7218</v>
      </c>
      <c r="F155" s="664">
        <v>2</v>
      </c>
      <c r="G155" s="664">
        <v>21597.34</v>
      </c>
      <c r="H155" s="664">
        <v>1</v>
      </c>
      <c r="I155" s="664">
        <v>10798.67</v>
      </c>
      <c r="J155" s="664"/>
      <c r="K155" s="664"/>
      <c r="L155" s="664"/>
      <c r="M155" s="664"/>
      <c r="N155" s="664"/>
      <c r="O155" s="664"/>
      <c r="P155" s="677"/>
      <c r="Q155" s="665"/>
    </row>
    <row r="156" spans="1:17" ht="14.4" customHeight="1" x14ac:dyDescent="0.3">
      <c r="A156" s="660" t="s">
        <v>577</v>
      </c>
      <c r="B156" s="661" t="s">
        <v>7088</v>
      </c>
      <c r="C156" s="661" t="s">
        <v>6897</v>
      </c>
      <c r="D156" s="661" t="s">
        <v>7219</v>
      </c>
      <c r="E156" s="661" t="s">
        <v>7220</v>
      </c>
      <c r="F156" s="664">
        <v>1.1000000000000001</v>
      </c>
      <c r="G156" s="664">
        <v>432.49</v>
      </c>
      <c r="H156" s="664">
        <v>1</v>
      </c>
      <c r="I156" s="664">
        <v>393.17272727272723</v>
      </c>
      <c r="J156" s="664">
        <v>3.9</v>
      </c>
      <c r="K156" s="664">
        <v>1576.44</v>
      </c>
      <c r="L156" s="664">
        <v>3.6450322550810426</v>
      </c>
      <c r="M156" s="664">
        <v>404.21538461538466</v>
      </c>
      <c r="N156" s="664">
        <v>0.89999999999999991</v>
      </c>
      <c r="O156" s="664">
        <v>363.78000000000003</v>
      </c>
      <c r="P156" s="677">
        <v>0.84112927466531018</v>
      </c>
      <c r="Q156" s="665">
        <v>404.20000000000005</v>
      </c>
    </row>
    <row r="157" spans="1:17" ht="14.4" customHeight="1" x14ac:dyDescent="0.3">
      <c r="A157" s="660" t="s">
        <v>577</v>
      </c>
      <c r="B157" s="661" t="s">
        <v>7088</v>
      </c>
      <c r="C157" s="661" t="s">
        <v>6897</v>
      </c>
      <c r="D157" s="661" t="s">
        <v>7221</v>
      </c>
      <c r="E157" s="661" t="s">
        <v>7222</v>
      </c>
      <c r="F157" s="664">
        <v>18</v>
      </c>
      <c r="G157" s="664">
        <v>2062.44</v>
      </c>
      <c r="H157" s="664">
        <v>1</v>
      </c>
      <c r="I157" s="664">
        <v>114.58</v>
      </c>
      <c r="J157" s="664"/>
      <c r="K157" s="664"/>
      <c r="L157" s="664"/>
      <c r="M157" s="664"/>
      <c r="N157" s="664">
        <v>86</v>
      </c>
      <c r="O157" s="664">
        <v>9853.8799999999992</v>
      </c>
      <c r="P157" s="677">
        <v>4.7777777777777777</v>
      </c>
      <c r="Q157" s="665">
        <v>114.57999999999998</v>
      </c>
    </row>
    <row r="158" spans="1:17" ht="14.4" customHeight="1" x14ac:dyDescent="0.3">
      <c r="A158" s="660" t="s">
        <v>577</v>
      </c>
      <c r="B158" s="661" t="s">
        <v>7088</v>
      </c>
      <c r="C158" s="661" t="s">
        <v>6897</v>
      </c>
      <c r="D158" s="661" t="s">
        <v>7223</v>
      </c>
      <c r="E158" s="661" t="s">
        <v>2574</v>
      </c>
      <c r="F158" s="664"/>
      <c r="G158" s="664"/>
      <c r="H158" s="664"/>
      <c r="I158" s="664"/>
      <c r="J158" s="664">
        <v>128.19999999999999</v>
      </c>
      <c r="K158" s="664">
        <v>29378.309999999998</v>
      </c>
      <c r="L158" s="664"/>
      <c r="M158" s="664">
        <v>229.15998439937599</v>
      </c>
      <c r="N158" s="664">
        <v>13</v>
      </c>
      <c r="O158" s="664">
        <v>2979.08</v>
      </c>
      <c r="P158" s="677"/>
      <c r="Q158" s="665">
        <v>229.16</v>
      </c>
    </row>
    <row r="159" spans="1:17" ht="14.4" customHeight="1" x14ac:dyDescent="0.3">
      <c r="A159" s="660" t="s">
        <v>577</v>
      </c>
      <c r="B159" s="661" t="s">
        <v>7088</v>
      </c>
      <c r="C159" s="661" t="s">
        <v>6897</v>
      </c>
      <c r="D159" s="661" t="s">
        <v>7224</v>
      </c>
      <c r="E159" s="661" t="s">
        <v>7225</v>
      </c>
      <c r="F159" s="664">
        <v>3</v>
      </c>
      <c r="G159" s="664">
        <v>21030.57</v>
      </c>
      <c r="H159" s="664">
        <v>1</v>
      </c>
      <c r="I159" s="664">
        <v>7010.19</v>
      </c>
      <c r="J159" s="664"/>
      <c r="K159" s="664"/>
      <c r="L159" s="664"/>
      <c r="M159" s="664"/>
      <c r="N159" s="664"/>
      <c r="O159" s="664"/>
      <c r="P159" s="677"/>
      <c r="Q159" s="665"/>
    </row>
    <row r="160" spans="1:17" ht="14.4" customHeight="1" x14ac:dyDescent="0.3">
      <c r="A160" s="660" t="s">
        <v>577</v>
      </c>
      <c r="B160" s="661" t="s">
        <v>7088</v>
      </c>
      <c r="C160" s="661" t="s">
        <v>6897</v>
      </c>
      <c r="D160" s="661" t="s">
        <v>7226</v>
      </c>
      <c r="E160" s="661" t="s">
        <v>1207</v>
      </c>
      <c r="F160" s="664">
        <v>11.5</v>
      </c>
      <c r="G160" s="664">
        <v>1105.4099999999999</v>
      </c>
      <c r="H160" s="664">
        <v>1</v>
      </c>
      <c r="I160" s="664">
        <v>96.122608695652161</v>
      </c>
      <c r="J160" s="664">
        <v>17.060000000000002</v>
      </c>
      <c r="K160" s="664">
        <v>1654.1800000000003</v>
      </c>
      <c r="L160" s="664">
        <v>1.4964402348449901</v>
      </c>
      <c r="M160" s="664">
        <v>96.962485345838218</v>
      </c>
      <c r="N160" s="664">
        <v>2.1</v>
      </c>
      <c r="O160" s="664">
        <v>203.63</v>
      </c>
      <c r="P160" s="677">
        <v>0.18421219276105699</v>
      </c>
      <c r="Q160" s="665">
        <v>96.966666666666654</v>
      </c>
    </row>
    <row r="161" spans="1:17" ht="14.4" customHeight="1" x14ac:dyDescent="0.3">
      <c r="A161" s="660" t="s">
        <v>577</v>
      </c>
      <c r="B161" s="661" t="s">
        <v>7088</v>
      </c>
      <c r="C161" s="661" t="s">
        <v>6897</v>
      </c>
      <c r="D161" s="661" t="s">
        <v>7227</v>
      </c>
      <c r="E161" s="661" t="s">
        <v>7228</v>
      </c>
      <c r="F161" s="664"/>
      <c r="G161" s="664"/>
      <c r="H161" s="664"/>
      <c r="I161" s="664"/>
      <c r="J161" s="664">
        <v>0.76</v>
      </c>
      <c r="K161" s="664">
        <v>630.41999999999996</v>
      </c>
      <c r="L161" s="664"/>
      <c r="M161" s="664">
        <v>829.49999999999989</v>
      </c>
      <c r="N161" s="664"/>
      <c r="O161" s="664"/>
      <c r="P161" s="677"/>
      <c r="Q161" s="665"/>
    </row>
    <row r="162" spans="1:17" ht="14.4" customHeight="1" x14ac:dyDescent="0.3">
      <c r="A162" s="660" t="s">
        <v>577</v>
      </c>
      <c r="B162" s="661" t="s">
        <v>7088</v>
      </c>
      <c r="C162" s="661" t="s">
        <v>6897</v>
      </c>
      <c r="D162" s="661" t="s">
        <v>7229</v>
      </c>
      <c r="E162" s="661" t="s">
        <v>7230</v>
      </c>
      <c r="F162" s="664">
        <v>1</v>
      </c>
      <c r="G162" s="664">
        <v>1301.17</v>
      </c>
      <c r="H162" s="664">
        <v>1</v>
      </c>
      <c r="I162" s="664">
        <v>1301.17</v>
      </c>
      <c r="J162" s="664">
        <v>5</v>
      </c>
      <c r="K162" s="664">
        <v>6729.4</v>
      </c>
      <c r="L162" s="664">
        <v>5.1718069122405215</v>
      </c>
      <c r="M162" s="664">
        <v>1345.8799999999999</v>
      </c>
      <c r="N162" s="664"/>
      <c r="O162" s="664"/>
      <c r="P162" s="677"/>
      <c r="Q162" s="665"/>
    </row>
    <row r="163" spans="1:17" ht="14.4" customHeight="1" x14ac:dyDescent="0.3">
      <c r="A163" s="660" t="s">
        <v>577</v>
      </c>
      <c r="B163" s="661" t="s">
        <v>7088</v>
      </c>
      <c r="C163" s="661" t="s">
        <v>6897</v>
      </c>
      <c r="D163" s="661" t="s">
        <v>7231</v>
      </c>
      <c r="E163" s="661" t="s">
        <v>6889</v>
      </c>
      <c r="F163" s="664">
        <v>108.50999999999999</v>
      </c>
      <c r="G163" s="664">
        <v>73217.05</v>
      </c>
      <c r="H163" s="664">
        <v>1</v>
      </c>
      <c r="I163" s="664">
        <v>674.74933185881491</v>
      </c>
      <c r="J163" s="664">
        <v>55.230000000000004</v>
      </c>
      <c r="K163" s="664">
        <v>37593.379999999997</v>
      </c>
      <c r="L163" s="664">
        <v>0.51345117018508657</v>
      </c>
      <c r="M163" s="664">
        <v>680.66956364294754</v>
      </c>
      <c r="N163" s="664"/>
      <c r="O163" s="664"/>
      <c r="P163" s="677"/>
      <c r="Q163" s="665"/>
    </row>
    <row r="164" spans="1:17" ht="14.4" customHeight="1" x14ac:dyDescent="0.3">
      <c r="A164" s="660" t="s">
        <v>577</v>
      </c>
      <c r="B164" s="661" t="s">
        <v>7088</v>
      </c>
      <c r="C164" s="661" t="s">
        <v>6897</v>
      </c>
      <c r="D164" s="661" t="s">
        <v>7231</v>
      </c>
      <c r="E164" s="661" t="s">
        <v>1266</v>
      </c>
      <c r="F164" s="664">
        <v>86.1</v>
      </c>
      <c r="G164" s="664">
        <v>57238.640000000007</v>
      </c>
      <c r="H164" s="664">
        <v>1</v>
      </c>
      <c r="I164" s="664">
        <v>664.79256678281081</v>
      </c>
      <c r="J164" s="664">
        <v>211.67000000000002</v>
      </c>
      <c r="K164" s="664">
        <v>144037.82999999999</v>
      </c>
      <c r="L164" s="664">
        <v>2.5164439616315128</v>
      </c>
      <c r="M164" s="664">
        <v>680.48296877214523</v>
      </c>
      <c r="N164" s="664">
        <v>77.48</v>
      </c>
      <c r="O164" s="664">
        <v>52738.29</v>
      </c>
      <c r="P164" s="677">
        <v>0.92137566511014224</v>
      </c>
      <c r="Q164" s="665">
        <v>680.66972121837887</v>
      </c>
    </row>
    <row r="165" spans="1:17" ht="14.4" customHeight="1" x14ac:dyDescent="0.3">
      <c r="A165" s="660" t="s">
        <v>577</v>
      </c>
      <c r="B165" s="661" t="s">
        <v>7088</v>
      </c>
      <c r="C165" s="661" t="s">
        <v>6897</v>
      </c>
      <c r="D165" s="661" t="s">
        <v>7232</v>
      </c>
      <c r="E165" s="661" t="s">
        <v>7233</v>
      </c>
      <c r="F165" s="664"/>
      <c r="G165" s="664"/>
      <c r="H165" s="664"/>
      <c r="I165" s="664"/>
      <c r="J165" s="664">
        <v>24</v>
      </c>
      <c r="K165" s="664">
        <v>3589.2</v>
      </c>
      <c r="L165" s="664"/>
      <c r="M165" s="664">
        <v>149.54999999999998</v>
      </c>
      <c r="N165" s="664"/>
      <c r="O165" s="664"/>
      <c r="P165" s="677"/>
      <c r="Q165" s="665"/>
    </row>
    <row r="166" spans="1:17" ht="14.4" customHeight="1" x14ac:dyDescent="0.3">
      <c r="A166" s="660" t="s">
        <v>577</v>
      </c>
      <c r="B166" s="661" t="s">
        <v>7088</v>
      </c>
      <c r="C166" s="661" t="s">
        <v>6897</v>
      </c>
      <c r="D166" s="661" t="s">
        <v>7234</v>
      </c>
      <c r="E166" s="661" t="s">
        <v>7235</v>
      </c>
      <c r="F166" s="664"/>
      <c r="G166" s="664"/>
      <c r="H166" s="664"/>
      <c r="I166" s="664"/>
      <c r="J166" s="664"/>
      <c r="K166" s="664"/>
      <c r="L166" s="664"/>
      <c r="M166" s="664"/>
      <c r="N166" s="664">
        <v>2.6</v>
      </c>
      <c r="O166" s="664">
        <v>5612.36</v>
      </c>
      <c r="P166" s="677"/>
      <c r="Q166" s="665">
        <v>2158.6</v>
      </c>
    </row>
    <row r="167" spans="1:17" ht="14.4" customHeight="1" x14ac:dyDescent="0.3">
      <c r="A167" s="660" t="s">
        <v>577</v>
      </c>
      <c r="B167" s="661" t="s">
        <v>7088</v>
      </c>
      <c r="C167" s="661" t="s">
        <v>6897</v>
      </c>
      <c r="D167" s="661" t="s">
        <v>7236</v>
      </c>
      <c r="E167" s="661" t="s">
        <v>1226</v>
      </c>
      <c r="F167" s="664"/>
      <c r="G167" s="664"/>
      <c r="H167" s="664"/>
      <c r="I167" s="664"/>
      <c r="J167" s="664"/>
      <c r="K167" s="664"/>
      <c r="L167" s="664"/>
      <c r="M167" s="664"/>
      <c r="N167" s="664">
        <v>10.9</v>
      </c>
      <c r="O167" s="664">
        <v>8794.119999999999</v>
      </c>
      <c r="P167" s="677"/>
      <c r="Q167" s="665">
        <v>806.79999999999984</v>
      </c>
    </row>
    <row r="168" spans="1:17" ht="14.4" customHeight="1" x14ac:dyDescent="0.3">
      <c r="A168" s="660" t="s">
        <v>577</v>
      </c>
      <c r="B168" s="661" t="s">
        <v>7088</v>
      </c>
      <c r="C168" s="661" t="s">
        <v>6897</v>
      </c>
      <c r="D168" s="661" t="s">
        <v>7237</v>
      </c>
      <c r="E168" s="661" t="s">
        <v>2354</v>
      </c>
      <c r="F168" s="664"/>
      <c r="G168" s="664"/>
      <c r="H168" s="664"/>
      <c r="I168" s="664"/>
      <c r="J168" s="664">
        <v>23</v>
      </c>
      <c r="K168" s="664">
        <v>56461.32</v>
      </c>
      <c r="L168" s="664"/>
      <c r="M168" s="664">
        <v>2454.84</v>
      </c>
      <c r="N168" s="664">
        <v>56</v>
      </c>
      <c r="O168" s="664">
        <v>137471.04000000001</v>
      </c>
      <c r="P168" s="677"/>
      <c r="Q168" s="665">
        <v>2454.84</v>
      </c>
    </row>
    <row r="169" spans="1:17" ht="14.4" customHeight="1" x14ac:dyDescent="0.3">
      <c r="A169" s="660" t="s">
        <v>577</v>
      </c>
      <c r="B169" s="661" t="s">
        <v>7088</v>
      </c>
      <c r="C169" s="661" t="s">
        <v>6897</v>
      </c>
      <c r="D169" s="661" t="s">
        <v>7238</v>
      </c>
      <c r="E169" s="661" t="s">
        <v>7210</v>
      </c>
      <c r="F169" s="664"/>
      <c r="G169" s="664"/>
      <c r="H169" s="664"/>
      <c r="I169" s="664"/>
      <c r="J169" s="664">
        <v>0.3</v>
      </c>
      <c r="K169" s="664">
        <v>1177.78</v>
      </c>
      <c r="L169" s="664"/>
      <c r="M169" s="664">
        <v>3925.9333333333334</v>
      </c>
      <c r="N169" s="664"/>
      <c r="O169" s="664"/>
      <c r="P169" s="677"/>
      <c r="Q169" s="665"/>
    </row>
    <row r="170" spans="1:17" ht="14.4" customHeight="1" x14ac:dyDescent="0.3">
      <c r="A170" s="660" t="s">
        <v>577</v>
      </c>
      <c r="B170" s="661" t="s">
        <v>7088</v>
      </c>
      <c r="C170" s="661" t="s">
        <v>6897</v>
      </c>
      <c r="D170" s="661" t="s">
        <v>7239</v>
      </c>
      <c r="E170" s="661" t="s">
        <v>7240</v>
      </c>
      <c r="F170" s="664"/>
      <c r="G170" s="664"/>
      <c r="H170" s="664"/>
      <c r="I170" s="664"/>
      <c r="J170" s="664"/>
      <c r="K170" s="664"/>
      <c r="L170" s="664"/>
      <c r="M170" s="664"/>
      <c r="N170" s="664">
        <v>8.9</v>
      </c>
      <c r="O170" s="664">
        <v>3592.22</v>
      </c>
      <c r="P170" s="677"/>
      <c r="Q170" s="665">
        <v>403.62022471910109</v>
      </c>
    </row>
    <row r="171" spans="1:17" ht="14.4" customHeight="1" x14ac:dyDescent="0.3">
      <c r="A171" s="660" t="s">
        <v>577</v>
      </c>
      <c r="B171" s="661" t="s">
        <v>7088</v>
      </c>
      <c r="C171" s="661" t="s">
        <v>6897</v>
      </c>
      <c r="D171" s="661" t="s">
        <v>7241</v>
      </c>
      <c r="E171" s="661" t="s">
        <v>1223</v>
      </c>
      <c r="F171" s="664"/>
      <c r="G171" s="664"/>
      <c r="H171" s="664"/>
      <c r="I171" s="664"/>
      <c r="J171" s="664">
        <v>66.7</v>
      </c>
      <c r="K171" s="664">
        <v>76702.11</v>
      </c>
      <c r="L171" s="664"/>
      <c r="M171" s="664">
        <v>1149.956671664168</v>
      </c>
      <c r="N171" s="664">
        <v>65.7</v>
      </c>
      <c r="O171" s="664">
        <v>53036.83</v>
      </c>
      <c r="P171" s="677"/>
      <c r="Q171" s="665">
        <v>807.25768645357687</v>
      </c>
    </row>
    <row r="172" spans="1:17" ht="14.4" customHeight="1" x14ac:dyDescent="0.3">
      <c r="A172" s="660" t="s">
        <v>577</v>
      </c>
      <c r="B172" s="661" t="s">
        <v>7088</v>
      </c>
      <c r="C172" s="661" t="s">
        <v>6897</v>
      </c>
      <c r="D172" s="661" t="s">
        <v>7242</v>
      </c>
      <c r="E172" s="661" t="s">
        <v>7243</v>
      </c>
      <c r="F172" s="664"/>
      <c r="G172" s="664"/>
      <c r="H172" s="664"/>
      <c r="I172" s="664"/>
      <c r="J172" s="664"/>
      <c r="K172" s="664"/>
      <c r="L172" s="664"/>
      <c r="M172" s="664"/>
      <c r="N172" s="664">
        <v>1.4</v>
      </c>
      <c r="O172" s="664">
        <v>794.5</v>
      </c>
      <c r="P172" s="677"/>
      <c r="Q172" s="665">
        <v>567.5</v>
      </c>
    </row>
    <row r="173" spans="1:17" ht="14.4" customHeight="1" x14ac:dyDescent="0.3">
      <c r="A173" s="660" t="s">
        <v>577</v>
      </c>
      <c r="B173" s="661" t="s">
        <v>7088</v>
      </c>
      <c r="C173" s="661" t="s">
        <v>6897</v>
      </c>
      <c r="D173" s="661" t="s">
        <v>7244</v>
      </c>
      <c r="E173" s="661" t="s">
        <v>7245</v>
      </c>
      <c r="F173" s="664"/>
      <c r="G173" s="664"/>
      <c r="H173" s="664"/>
      <c r="I173" s="664"/>
      <c r="J173" s="664">
        <v>12.3</v>
      </c>
      <c r="K173" s="664">
        <v>44635.819999999992</v>
      </c>
      <c r="L173" s="664"/>
      <c r="M173" s="664">
        <v>3628.928455284552</v>
      </c>
      <c r="N173" s="664">
        <v>15.46</v>
      </c>
      <c r="O173" s="664">
        <v>56089.429999999993</v>
      </c>
      <c r="P173" s="677"/>
      <c r="Q173" s="665">
        <v>3628.0355756791714</v>
      </c>
    </row>
    <row r="174" spans="1:17" ht="14.4" customHeight="1" x14ac:dyDescent="0.3">
      <c r="A174" s="660" t="s">
        <v>577</v>
      </c>
      <c r="B174" s="661" t="s">
        <v>7088</v>
      </c>
      <c r="C174" s="661" t="s">
        <v>6897</v>
      </c>
      <c r="D174" s="661" t="s">
        <v>7246</v>
      </c>
      <c r="E174" s="661" t="s">
        <v>7247</v>
      </c>
      <c r="F174" s="664"/>
      <c r="G174" s="664"/>
      <c r="H174" s="664"/>
      <c r="I174" s="664"/>
      <c r="J174" s="664">
        <v>2</v>
      </c>
      <c r="K174" s="664">
        <v>7006.78</v>
      </c>
      <c r="L174" s="664"/>
      <c r="M174" s="664">
        <v>3503.39</v>
      </c>
      <c r="N174" s="664"/>
      <c r="O174" s="664"/>
      <c r="P174" s="677"/>
      <c r="Q174" s="665"/>
    </row>
    <row r="175" spans="1:17" ht="14.4" customHeight="1" x14ac:dyDescent="0.3">
      <c r="A175" s="660" t="s">
        <v>577</v>
      </c>
      <c r="B175" s="661" t="s">
        <v>7088</v>
      </c>
      <c r="C175" s="661" t="s">
        <v>6897</v>
      </c>
      <c r="D175" s="661" t="s">
        <v>7248</v>
      </c>
      <c r="E175" s="661" t="s">
        <v>1229</v>
      </c>
      <c r="F175" s="664"/>
      <c r="G175" s="664"/>
      <c r="H175" s="664"/>
      <c r="I175" s="664"/>
      <c r="J175" s="664"/>
      <c r="K175" s="664"/>
      <c r="L175" s="664"/>
      <c r="M175" s="664"/>
      <c r="N175" s="664">
        <v>3.9</v>
      </c>
      <c r="O175" s="664">
        <v>11455.47</v>
      </c>
      <c r="P175" s="677"/>
      <c r="Q175" s="665">
        <v>2937.2999999999997</v>
      </c>
    </row>
    <row r="176" spans="1:17" ht="14.4" customHeight="1" x14ac:dyDescent="0.3">
      <c r="A176" s="660" t="s">
        <v>577</v>
      </c>
      <c r="B176" s="661" t="s">
        <v>7088</v>
      </c>
      <c r="C176" s="661" t="s">
        <v>6897</v>
      </c>
      <c r="D176" s="661" t="s">
        <v>7249</v>
      </c>
      <c r="E176" s="661" t="s">
        <v>7250</v>
      </c>
      <c r="F176" s="664"/>
      <c r="G176" s="664"/>
      <c r="H176" s="664"/>
      <c r="I176" s="664"/>
      <c r="J176" s="664"/>
      <c r="K176" s="664"/>
      <c r="L176" s="664"/>
      <c r="M176" s="664"/>
      <c r="N176" s="664">
        <v>2</v>
      </c>
      <c r="O176" s="664">
        <v>7851.8</v>
      </c>
      <c r="P176" s="677"/>
      <c r="Q176" s="665">
        <v>3925.9</v>
      </c>
    </row>
    <row r="177" spans="1:17" ht="14.4" customHeight="1" x14ac:dyDescent="0.3">
      <c r="A177" s="660" t="s">
        <v>577</v>
      </c>
      <c r="B177" s="661" t="s">
        <v>7088</v>
      </c>
      <c r="C177" s="661" t="s">
        <v>7251</v>
      </c>
      <c r="D177" s="661" t="s">
        <v>7252</v>
      </c>
      <c r="E177" s="661" t="s">
        <v>6889</v>
      </c>
      <c r="F177" s="664">
        <v>119</v>
      </c>
      <c r="G177" s="664">
        <v>213687.5</v>
      </c>
      <c r="H177" s="664">
        <v>1</v>
      </c>
      <c r="I177" s="664">
        <v>1795.6932773109243</v>
      </c>
      <c r="J177" s="664">
        <v>196</v>
      </c>
      <c r="K177" s="664">
        <v>364297.12</v>
      </c>
      <c r="L177" s="664">
        <v>1.7048124948815442</v>
      </c>
      <c r="M177" s="664">
        <v>1858.6587755102041</v>
      </c>
      <c r="N177" s="664">
        <v>132</v>
      </c>
      <c r="O177" s="664">
        <v>246256.56000000003</v>
      </c>
      <c r="P177" s="677">
        <v>1.1524144369698743</v>
      </c>
      <c r="Q177" s="665">
        <v>1865.5800000000002</v>
      </c>
    </row>
    <row r="178" spans="1:17" ht="14.4" customHeight="1" x14ac:dyDescent="0.3">
      <c r="A178" s="660" t="s">
        <v>577</v>
      </c>
      <c r="B178" s="661" t="s">
        <v>7088</v>
      </c>
      <c r="C178" s="661" t="s">
        <v>7251</v>
      </c>
      <c r="D178" s="661" t="s">
        <v>7252</v>
      </c>
      <c r="E178" s="661" t="s">
        <v>7253</v>
      </c>
      <c r="F178" s="664">
        <v>38</v>
      </c>
      <c r="G178" s="664">
        <v>68609</v>
      </c>
      <c r="H178" s="664">
        <v>1</v>
      </c>
      <c r="I178" s="664">
        <v>1805.5</v>
      </c>
      <c r="J178" s="664">
        <v>66</v>
      </c>
      <c r="K178" s="664">
        <v>123128.27999999998</v>
      </c>
      <c r="L178" s="664">
        <v>1.7946374382369659</v>
      </c>
      <c r="M178" s="664">
        <v>1865.5799999999997</v>
      </c>
      <c r="N178" s="664">
        <v>59</v>
      </c>
      <c r="O178" s="664">
        <v>110069.22</v>
      </c>
      <c r="P178" s="677">
        <v>1.6042971038784999</v>
      </c>
      <c r="Q178" s="665">
        <v>1865.58</v>
      </c>
    </row>
    <row r="179" spans="1:17" ht="14.4" customHeight="1" x14ac:dyDescent="0.3">
      <c r="A179" s="660" t="s">
        <v>577</v>
      </c>
      <c r="B179" s="661" t="s">
        <v>7088</v>
      </c>
      <c r="C179" s="661" t="s">
        <v>7251</v>
      </c>
      <c r="D179" s="661" t="s">
        <v>7254</v>
      </c>
      <c r="E179" s="661" t="s">
        <v>6889</v>
      </c>
      <c r="F179" s="664">
        <v>2</v>
      </c>
      <c r="G179" s="664">
        <v>5212.4400000000005</v>
      </c>
      <c r="H179" s="664">
        <v>1</v>
      </c>
      <c r="I179" s="664">
        <v>2606.2200000000003</v>
      </c>
      <c r="J179" s="664"/>
      <c r="K179" s="664"/>
      <c r="L179" s="664"/>
      <c r="M179" s="664"/>
      <c r="N179" s="664"/>
      <c r="O179" s="664"/>
      <c r="P179" s="677"/>
      <c r="Q179" s="665"/>
    </row>
    <row r="180" spans="1:17" ht="14.4" customHeight="1" x14ac:dyDescent="0.3">
      <c r="A180" s="660" t="s">
        <v>577</v>
      </c>
      <c r="B180" s="661" t="s">
        <v>7088</v>
      </c>
      <c r="C180" s="661" t="s">
        <v>7251</v>
      </c>
      <c r="D180" s="661" t="s">
        <v>7254</v>
      </c>
      <c r="E180" s="661" t="s">
        <v>7255</v>
      </c>
      <c r="F180" s="664"/>
      <c r="G180" s="664"/>
      <c r="H180" s="664"/>
      <c r="I180" s="664"/>
      <c r="J180" s="664">
        <v>3</v>
      </c>
      <c r="K180" s="664">
        <v>8186.13</v>
      </c>
      <c r="L180" s="664"/>
      <c r="M180" s="664">
        <v>2728.71</v>
      </c>
      <c r="N180" s="664"/>
      <c r="O180" s="664"/>
      <c r="P180" s="677"/>
      <c r="Q180" s="665"/>
    </row>
    <row r="181" spans="1:17" ht="14.4" customHeight="1" x14ac:dyDescent="0.3">
      <c r="A181" s="660" t="s">
        <v>577</v>
      </c>
      <c r="B181" s="661" t="s">
        <v>7088</v>
      </c>
      <c r="C181" s="661" t="s">
        <v>7251</v>
      </c>
      <c r="D181" s="661" t="s">
        <v>7256</v>
      </c>
      <c r="E181" s="661" t="s">
        <v>6889</v>
      </c>
      <c r="F181" s="664"/>
      <c r="G181" s="664"/>
      <c r="H181" s="664"/>
      <c r="I181" s="664"/>
      <c r="J181" s="664">
        <v>3</v>
      </c>
      <c r="K181" s="664">
        <v>5416.5</v>
      </c>
      <c r="L181" s="664"/>
      <c r="M181" s="664">
        <v>1805.5</v>
      </c>
      <c r="N181" s="664">
        <v>2</v>
      </c>
      <c r="O181" s="664">
        <v>3731.16</v>
      </c>
      <c r="P181" s="677"/>
      <c r="Q181" s="665">
        <v>1865.58</v>
      </c>
    </row>
    <row r="182" spans="1:17" ht="14.4" customHeight="1" x14ac:dyDescent="0.3">
      <c r="A182" s="660" t="s">
        <v>577</v>
      </c>
      <c r="B182" s="661" t="s">
        <v>7088</v>
      </c>
      <c r="C182" s="661" t="s">
        <v>7251</v>
      </c>
      <c r="D182" s="661" t="s">
        <v>7256</v>
      </c>
      <c r="E182" s="661" t="s">
        <v>7257</v>
      </c>
      <c r="F182" s="664">
        <v>1</v>
      </c>
      <c r="G182" s="664">
        <v>1805.5</v>
      </c>
      <c r="H182" s="664">
        <v>1</v>
      </c>
      <c r="I182" s="664">
        <v>1805.5</v>
      </c>
      <c r="J182" s="664">
        <v>2</v>
      </c>
      <c r="K182" s="664">
        <v>3731.16</v>
      </c>
      <c r="L182" s="664">
        <v>2.066552201606203</v>
      </c>
      <c r="M182" s="664">
        <v>1865.58</v>
      </c>
      <c r="N182" s="664"/>
      <c r="O182" s="664"/>
      <c r="P182" s="677"/>
      <c r="Q182" s="665"/>
    </row>
    <row r="183" spans="1:17" ht="14.4" customHeight="1" x14ac:dyDescent="0.3">
      <c r="A183" s="660" t="s">
        <v>577</v>
      </c>
      <c r="B183" s="661" t="s">
        <v>7088</v>
      </c>
      <c r="C183" s="661" t="s">
        <v>7251</v>
      </c>
      <c r="D183" s="661" t="s">
        <v>7258</v>
      </c>
      <c r="E183" s="661" t="s">
        <v>6889</v>
      </c>
      <c r="F183" s="664">
        <v>2</v>
      </c>
      <c r="G183" s="664">
        <v>18512.02</v>
      </c>
      <c r="H183" s="664">
        <v>1</v>
      </c>
      <c r="I183" s="664">
        <v>9256.01</v>
      </c>
      <c r="J183" s="664">
        <v>2</v>
      </c>
      <c r="K183" s="664">
        <v>19372.2</v>
      </c>
      <c r="L183" s="664">
        <v>1.046466025857794</v>
      </c>
      <c r="M183" s="664">
        <v>9686.1</v>
      </c>
      <c r="N183" s="664"/>
      <c r="O183" s="664"/>
      <c r="P183" s="677"/>
      <c r="Q183" s="665"/>
    </row>
    <row r="184" spans="1:17" ht="14.4" customHeight="1" x14ac:dyDescent="0.3">
      <c r="A184" s="660" t="s">
        <v>577</v>
      </c>
      <c r="B184" s="661" t="s">
        <v>7088</v>
      </c>
      <c r="C184" s="661" t="s">
        <v>7251</v>
      </c>
      <c r="D184" s="661" t="s">
        <v>7259</v>
      </c>
      <c r="E184" s="661" t="s">
        <v>6889</v>
      </c>
      <c r="F184" s="664">
        <v>25.1</v>
      </c>
      <c r="G184" s="664">
        <v>22308.719999999998</v>
      </c>
      <c r="H184" s="664">
        <v>1</v>
      </c>
      <c r="I184" s="664">
        <v>888.79362549800783</v>
      </c>
      <c r="J184" s="664">
        <v>36</v>
      </c>
      <c r="K184" s="664">
        <v>33173.879999999997</v>
      </c>
      <c r="L184" s="664">
        <v>1.4870364592858758</v>
      </c>
      <c r="M184" s="664">
        <v>921.49666666666656</v>
      </c>
      <c r="N184" s="664">
        <v>3</v>
      </c>
      <c r="O184" s="664">
        <v>2776.71</v>
      </c>
      <c r="P184" s="677">
        <v>0.12446747280883889</v>
      </c>
      <c r="Q184" s="665">
        <v>925.57</v>
      </c>
    </row>
    <row r="185" spans="1:17" ht="14.4" customHeight="1" x14ac:dyDescent="0.3">
      <c r="A185" s="660" t="s">
        <v>577</v>
      </c>
      <c r="B185" s="661" t="s">
        <v>7088</v>
      </c>
      <c r="C185" s="661" t="s">
        <v>7251</v>
      </c>
      <c r="D185" s="661" t="s">
        <v>7259</v>
      </c>
      <c r="E185" s="661" t="s">
        <v>7260</v>
      </c>
      <c r="F185" s="664">
        <v>5</v>
      </c>
      <c r="G185" s="664">
        <v>4444.55</v>
      </c>
      <c r="H185" s="664">
        <v>1</v>
      </c>
      <c r="I185" s="664">
        <v>888.91000000000008</v>
      </c>
      <c r="J185" s="664">
        <v>12</v>
      </c>
      <c r="K185" s="664">
        <v>11106.84</v>
      </c>
      <c r="L185" s="664">
        <v>2.4989796492333305</v>
      </c>
      <c r="M185" s="664">
        <v>925.57</v>
      </c>
      <c r="N185" s="664">
        <v>2</v>
      </c>
      <c r="O185" s="664">
        <v>1851.14</v>
      </c>
      <c r="P185" s="677">
        <v>0.41649660820555512</v>
      </c>
      <c r="Q185" s="665">
        <v>925.57</v>
      </c>
    </row>
    <row r="186" spans="1:17" ht="14.4" customHeight="1" x14ac:dyDescent="0.3">
      <c r="A186" s="660" t="s">
        <v>577</v>
      </c>
      <c r="B186" s="661" t="s">
        <v>7088</v>
      </c>
      <c r="C186" s="661" t="s">
        <v>7251</v>
      </c>
      <c r="D186" s="661" t="s">
        <v>7261</v>
      </c>
      <c r="E186" s="661" t="s">
        <v>6889</v>
      </c>
      <c r="F186" s="664"/>
      <c r="G186" s="664"/>
      <c r="H186" s="664"/>
      <c r="I186" s="664"/>
      <c r="J186" s="664">
        <v>5</v>
      </c>
      <c r="K186" s="664">
        <v>1193.4000000000001</v>
      </c>
      <c r="L186" s="664"/>
      <c r="M186" s="664">
        <v>238.68</v>
      </c>
      <c r="N186" s="664"/>
      <c r="O186" s="664"/>
      <c r="P186" s="677"/>
      <c r="Q186" s="665"/>
    </row>
    <row r="187" spans="1:17" ht="14.4" customHeight="1" x14ac:dyDescent="0.3">
      <c r="A187" s="660" t="s">
        <v>577</v>
      </c>
      <c r="B187" s="661" t="s">
        <v>7088</v>
      </c>
      <c r="C187" s="661" t="s">
        <v>6905</v>
      </c>
      <c r="D187" s="661" t="s">
        <v>7262</v>
      </c>
      <c r="E187" s="661" t="s">
        <v>7263</v>
      </c>
      <c r="F187" s="664">
        <v>8</v>
      </c>
      <c r="G187" s="664">
        <v>2639.84</v>
      </c>
      <c r="H187" s="664">
        <v>1</v>
      </c>
      <c r="I187" s="664">
        <v>329.98</v>
      </c>
      <c r="J187" s="664"/>
      <c r="K187" s="664"/>
      <c r="L187" s="664"/>
      <c r="M187" s="664"/>
      <c r="N187" s="664"/>
      <c r="O187" s="664"/>
      <c r="P187" s="677"/>
      <c r="Q187" s="665"/>
    </row>
    <row r="188" spans="1:17" ht="14.4" customHeight="1" x14ac:dyDescent="0.3">
      <c r="A188" s="660" t="s">
        <v>577</v>
      </c>
      <c r="B188" s="661" t="s">
        <v>7088</v>
      </c>
      <c r="C188" s="661" t="s">
        <v>6905</v>
      </c>
      <c r="D188" s="661" t="s">
        <v>6906</v>
      </c>
      <c r="E188" s="661" t="s">
        <v>6907</v>
      </c>
      <c r="F188" s="664">
        <v>2</v>
      </c>
      <c r="G188" s="664">
        <v>944.96</v>
      </c>
      <c r="H188" s="664">
        <v>1</v>
      </c>
      <c r="I188" s="664">
        <v>472.48</v>
      </c>
      <c r="J188" s="664">
        <v>34</v>
      </c>
      <c r="K188" s="664">
        <v>16064.32</v>
      </c>
      <c r="L188" s="664">
        <v>17</v>
      </c>
      <c r="M188" s="664">
        <v>472.48</v>
      </c>
      <c r="N188" s="664">
        <v>28</v>
      </c>
      <c r="O188" s="664">
        <v>13229.44</v>
      </c>
      <c r="P188" s="677">
        <v>14</v>
      </c>
      <c r="Q188" s="665">
        <v>472.48</v>
      </c>
    </row>
    <row r="189" spans="1:17" ht="14.4" customHeight="1" x14ac:dyDescent="0.3">
      <c r="A189" s="660" t="s">
        <v>577</v>
      </c>
      <c r="B189" s="661" t="s">
        <v>7088</v>
      </c>
      <c r="C189" s="661" t="s">
        <v>6905</v>
      </c>
      <c r="D189" s="661" t="s">
        <v>7264</v>
      </c>
      <c r="E189" s="661" t="s">
        <v>7265</v>
      </c>
      <c r="F189" s="664"/>
      <c r="G189" s="664"/>
      <c r="H189" s="664"/>
      <c r="I189" s="664"/>
      <c r="J189" s="664">
        <v>3</v>
      </c>
      <c r="K189" s="664">
        <v>12936</v>
      </c>
      <c r="L189" s="664"/>
      <c r="M189" s="664">
        <v>4312</v>
      </c>
      <c r="N189" s="664"/>
      <c r="O189" s="664"/>
      <c r="P189" s="677"/>
      <c r="Q189" s="665"/>
    </row>
    <row r="190" spans="1:17" ht="14.4" customHeight="1" x14ac:dyDescent="0.3">
      <c r="A190" s="660" t="s">
        <v>577</v>
      </c>
      <c r="B190" s="661" t="s">
        <v>7088</v>
      </c>
      <c r="C190" s="661" t="s">
        <v>6905</v>
      </c>
      <c r="D190" s="661" t="s">
        <v>7266</v>
      </c>
      <c r="E190" s="661" t="s">
        <v>7267</v>
      </c>
      <c r="F190" s="664"/>
      <c r="G190" s="664"/>
      <c r="H190" s="664"/>
      <c r="I190" s="664"/>
      <c r="J190" s="664">
        <v>1</v>
      </c>
      <c r="K190" s="664">
        <v>4124.5200000000004</v>
      </c>
      <c r="L190" s="664"/>
      <c r="M190" s="664">
        <v>4124.5200000000004</v>
      </c>
      <c r="N190" s="664">
        <v>2</v>
      </c>
      <c r="O190" s="664">
        <v>8249.0400000000009</v>
      </c>
      <c r="P190" s="677"/>
      <c r="Q190" s="665">
        <v>4124.5200000000004</v>
      </c>
    </row>
    <row r="191" spans="1:17" ht="14.4" customHeight="1" x14ac:dyDescent="0.3">
      <c r="A191" s="660" t="s">
        <v>577</v>
      </c>
      <c r="B191" s="661" t="s">
        <v>7088</v>
      </c>
      <c r="C191" s="661" t="s">
        <v>6905</v>
      </c>
      <c r="D191" s="661" t="s">
        <v>7268</v>
      </c>
      <c r="E191" s="661" t="s">
        <v>7269</v>
      </c>
      <c r="F191" s="664">
        <v>10</v>
      </c>
      <c r="G191" s="664">
        <v>5953.9</v>
      </c>
      <c r="H191" s="664">
        <v>1</v>
      </c>
      <c r="I191" s="664">
        <v>595.39</v>
      </c>
      <c r="J191" s="664"/>
      <c r="K191" s="664"/>
      <c r="L191" s="664"/>
      <c r="M191" s="664"/>
      <c r="N191" s="664">
        <v>1</v>
      </c>
      <c r="O191" s="664">
        <v>595.39</v>
      </c>
      <c r="P191" s="677">
        <v>0.1</v>
      </c>
      <c r="Q191" s="665">
        <v>595.39</v>
      </c>
    </row>
    <row r="192" spans="1:17" ht="14.4" customHeight="1" x14ac:dyDescent="0.3">
      <c r="A192" s="660" t="s">
        <v>577</v>
      </c>
      <c r="B192" s="661" t="s">
        <v>7088</v>
      </c>
      <c r="C192" s="661" t="s">
        <v>6905</v>
      </c>
      <c r="D192" s="661" t="s">
        <v>7270</v>
      </c>
      <c r="E192" s="661" t="s">
        <v>7271</v>
      </c>
      <c r="F192" s="664">
        <v>11</v>
      </c>
      <c r="G192" s="664">
        <v>6681.51</v>
      </c>
      <c r="H192" s="664">
        <v>1</v>
      </c>
      <c r="I192" s="664">
        <v>607.41</v>
      </c>
      <c r="J192" s="664">
        <v>7</v>
      </c>
      <c r="K192" s="664">
        <v>4251.87</v>
      </c>
      <c r="L192" s="664">
        <v>0.63636363636363635</v>
      </c>
      <c r="M192" s="664">
        <v>607.41</v>
      </c>
      <c r="N192" s="664">
        <v>8</v>
      </c>
      <c r="O192" s="664">
        <v>4859.2800000000007</v>
      </c>
      <c r="P192" s="677">
        <v>0.72727272727272729</v>
      </c>
      <c r="Q192" s="665">
        <v>607.41000000000008</v>
      </c>
    </row>
    <row r="193" spans="1:17" ht="14.4" customHeight="1" x14ac:dyDescent="0.3">
      <c r="A193" s="660" t="s">
        <v>577</v>
      </c>
      <c r="B193" s="661" t="s">
        <v>7088</v>
      </c>
      <c r="C193" s="661" t="s">
        <v>6905</v>
      </c>
      <c r="D193" s="661" t="s">
        <v>7272</v>
      </c>
      <c r="E193" s="661" t="s">
        <v>7273</v>
      </c>
      <c r="F193" s="664"/>
      <c r="G193" s="664"/>
      <c r="H193" s="664"/>
      <c r="I193" s="664"/>
      <c r="J193" s="664">
        <v>2</v>
      </c>
      <c r="K193" s="664">
        <v>26136.06</v>
      </c>
      <c r="L193" s="664"/>
      <c r="M193" s="664">
        <v>13068.03</v>
      </c>
      <c r="N193" s="664">
        <v>5</v>
      </c>
      <c r="O193" s="664">
        <v>65340.149999999994</v>
      </c>
      <c r="P193" s="677"/>
      <c r="Q193" s="665">
        <v>13068.029999999999</v>
      </c>
    </row>
    <row r="194" spans="1:17" ht="14.4" customHeight="1" x14ac:dyDescent="0.3">
      <c r="A194" s="660" t="s">
        <v>577</v>
      </c>
      <c r="B194" s="661" t="s">
        <v>7088</v>
      </c>
      <c r="C194" s="661" t="s">
        <v>6905</v>
      </c>
      <c r="D194" s="661" t="s">
        <v>7274</v>
      </c>
      <c r="E194" s="661" t="s">
        <v>7275</v>
      </c>
      <c r="F194" s="664">
        <v>1</v>
      </c>
      <c r="G194" s="664">
        <v>11519.18</v>
      </c>
      <c r="H194" s="664">
        <v>1</v>
      </c>
      <c r="I194" s="664">
        <v>11519.18</v>
      </c>
      <c r="J194" s="664">
        <v>1</v>
      </c>
      <c r="K194" s="664">
        <v>11519.18</v>
      </c>
      <c r="L194" s="664">
        <v>1</v>
      </c>
      <c r="M194" s="664">
        <v>11519.18</v>
      </c>
      <c r="N194" s="664"/>
      <c r="O194" s="664"/>
      <c r="P194" s="677"/>
      <c r="Q194" s="665"/>
    </row>
    <row r="195" spans="1:17" ht="14.4" customHeight="1" x14ac:dyDescent="0.3">
      <c r="A195" s="660" t="s">
        <v>577</v>
      </c>
      <c r="B195" s="661" t="s">
        <v>7088</v>
      </c>
      <c r="C195" s="661" t="s">
        <v>6905</v>
      </c>
      <c r="D195" s="661" t="s">
        <v>7276</v>
      </c>
      <c r="E195" s="661" t="s">
        <v>7277</v>
      </c>
      <c r="F195" s="664"/>
      <c r="G195" s="664"/>
      <c r="H195" s="664"/>
      <c r="I195" s="664"/>
      <c r="J195" s="664"/>
      <c r="K195" s="664"/>
      <c r="L195" s="664"/>
      <c r="M195" s="664"/>
      <c r="N195" s="664">
        <v>2</v>
      </c>
      <c r="O195" s="664">
        <v>174.1</v>
      </c>
      <c r="P195" s="677"/>
      <c r="Q195" s="665">
        <v>87.05</v>
      </c>
    </row>
    <row r="196" spans="1:17" ht="14.4" customHeight="1" x14ac:dyDescent="0.3">
      <c r="A196" s="660" t="s">
        <v>577</v>
      </c>
      <c r="B196" s="661" t="s">
        <v>7088</v>
      </c>
      <c r="C196" s="661" t="s">
        <v>6905</v>
      </c>
      <c r="D196" s="661" t="s">
        <v>7278</v>
      </c>
      <c r="E196" s="661" t="s">
        <v>7269</v>
      </c>
      <c r="F196" s="664"/>
      <c r="G196" s="664"/>
      <c r="H196" s="664"/>
      <c r="I196" s="664"/>
      <c r="J196" s="664"/>
      <c r="K196" s="664"/>
      <c r="L196" s="664"/>
      <c r="M196" s="664"/>
      <c r="N196" s="664">
        <v>3</v>
      </c>
      <c r="O196" s="664">
        <v>3282.3</v>
      </c>
      <c r="P196" s="677"/>
      <c r="Q196" s="665">
        <v>1094.1000000000001</v>
      </c>
    </row>
    <row r="197" spans="1:17" ht="14.4" customHeight="1" x14ac:dyDescent="0.3">
      <c r="A197" s="660" t="s">
        <v>577</v>
      </c>
      <c r="B197" s="661" t="s">
        <v>7088</v>
      </c>
      <c r="C197" s="661" t="s">
        <v>6905</v>
      </c>
      <c r="D197" s="661" t="s">
        <v>7279</v>
      </c>
      <c r="E197" s="661" t="s">
        <v>7280</v>
      </c>
      <c r="F197" s="664"/>
      <c r="G197" s="664"/>
      <c r="H197" s="664"/>
      <c r="I197" s="664"/>
      <c r="J197" s="664"/>
      <c r="K197" s="664"/>
      <c r="L197" s="664"/>
      <c r="M197" s="664"/>
      <c r="N197" s="664">
        <v>5</v>
      </c>
      <c r="O197" s="664">
        <v>573.1</v>
      </c>
      <c r="P197" s="677"/>
      <c r="Q197" s="665">
        <v>114.62</v>
      </c>
    </row>
    <row r="198" spans="1:17" ht="14.4" customHeight="1" x14ac:dyDescent="0.3">
      <c r="A198" s="660" t="s">
        <v>577</v>
      </c>
      <c r="B198" s="661" t="s">
        <v>7088</v>
      </c>
      <c r="C198" s="661" t="s">
        <v>6905</v>
      </c>
      <c r="D198" s="661" t="s">
        <v>7281</v>
      </c>
      <c r="E198" s="661" t="s">
        <v>7280</v>
      </c>
      <c r="F198" s="664"/>
      <c r="G198" s="664"/>
      <c r="H198" s="664"/>
      <c r="I198" s="664"/>
      <c r="J198" s="664"/>
      <c r="K198" s="664"/>
      <c r="L198" s="664"/>
      <c r="M198" s="664"/>
      <c r="N198" s="664">
        <v>10</v>
      </c>
      <c r="O198" s="664">
        <v>6295.9</v>
      </c>
      <c r="P198" s="677"/>
      <c r="Q198" s="665">
        <v>629.58999999999992</v>
      </c>
    </row>
    <row r="199" spans="1:17" ht="14.4" customHeight="1" x14ac:dyDescent="0.3">
      <c r="A199" s="660" t="s">
        <v>577</v>
      </c>
      <c r="B199" s="661" t="s">
        <v>7088</v>
      </c>
      <c r="C199" s="661" t="s">
        <v>6905</v>
      </c>
      <c r="D199" s="661" t="s">
        <v>7282</v>
      </c>
      <c r="E199" s="661" t="s">
        <v>7283</v>
      </c>
      <c r="F199" s="664">
        <v>1</v>
      </c>
      <c r="G199" s="664">
        <v>9930</v>
      </c>
      <c r="H199" s="664">
        <v>1</v>
      </c>
      <c r="I199" s="664">
        <v>9930</v>
      </c>
      <c r="J199" s="664">
        <v>1</v>
      </c>
      <c r="K199" s="664">
        <v>9930</v>
      </c>
      <c r="L199" s="664">
        <v>1</v>
      </c>
      <c r="M199" s="664">
        <v>9930</v>
      </c>
      <c r="N199" s="664"/>
      <c r="O199" s="664"/>
      <c r="P199" s="677"/>
      <c r="Q199" s="665"/>
    </row>
    <row r="200" spans="1:17" ht="14.4" customHeight="1" x14ac:dyDescent="0.3">
      <c r="A200" s="660" t="s">
        <v>577</v>
      </c>
      <c r="B200" s="661" t="s">
        <v>7088</v>
      </c>
      <c r="C200" s="661" t="s">
        <v>6905</v>
      </c>
      <c r="D200" s="661" t="s">
        <v>7284</v>
      </c>
      <c r="E200" s="661" t="s">
        <v>7285</v>
      </c>
      <c r="F200" s="664"/>
      <c r="G200" s="664"/>
      <c r="H200" s="664"/>
      <c r="I200" s="664"/>
      <c r="J200" s="664">
        <v>2</v>
      </c>
      <c r="K200" s="664">
        <v>22874</v>
      </c>
      <c r="L200" s="664"/>
      <c r="M200" s="664">
        <v>11437</v>
      </c>
      <c r="N200" s="664">
        <v>2</v>
      </c>
      <c r="O200" s="664">
        <v>22874</v>
      </c>
      <c r="P200" s="677"/>
      <c r="Q200" s="665">
        <v>11437</v>
      </c>
    </row>
    <row r="201" spans="1:17" ht="14.4" customHeight="1" x14ac:dyDescent="0.3">
      <c r="A201" s="660" t="s">
        <v>577</v>
      </c>
      <c r="B201" s="661" t="s">
        <v>7088</v>
      </c>
      <c r="C201" s="661" t="s">
        <v>6905</v>
      </c>
      <c r="D201" s="661" t="s">
        <v>7286</v>
      </c>
      <c r="E201" s="661" t="s">
        <v>7287</v>
      </c>
      <c r="F201" s="664">
        <v>9</v>
      </c>
      <c r="G201" s="664">
        <v>101070.36000000002</v>
      </c>
      <c r="H201" s="664">
        <v>1</v>
      </c>
      <c r="I201" s="664">
        <v>11230.04</v>
      </c>
      <c r="J201" s="664">
        <v>8</v>
      </c>
      <c r="K201" s="664">
        <v>89840.320000000007</v>
      </c>
      <c r="L201" s="664">
        <v>0.88888888888888884</v>
      </c>
      <c r="M201" s="664">
        <v>11230.04</v>
      </c>
      <c r="N201" s="664">
        <v>16</v>
      </c>
      <c r="O201" s="664">
        <v>179680.64000000001</v>
      </c>
      <c r="P201" s="677">
        <v>1.7777777777777777</v>
      </c>
      <c r="Q201" s="665">
        <v>11230.04</v>
      </c>
    </row>
    <row r="202" spans="1:17" ht="14.4" customHeight="1" x14ac:dyDescent="0.3">
      <c r="A202" s="660" t="s">
        <v>577</v>
      </c>
      <c r="B202" s="661" t="s">
        <v>7088</v>
      </c>
      <c r="C202" s="661" t="s">
        <v>6905</v>
      </c>
      <c r="D202" s="661" t="s">
        <v>7288</v>
      </c>
      <c r="E202" s="661" t="s">
        <v>7289</v>
      </c>
      <c r="F202" s="664">
        <v>173</v>
      </c>
      <c r="G202" s="664">
        <v>2406980.1399999997</v>
      </c>
      <c r="H202" s="664">
        <v>1</v>
      </c>
      <c r="I202" s="664">
        <v>13913.179999999998</v>
      </c>
      <c r="J202" s="664">
        <v>164</v>
      </c>
      <c r="K202" s="664">
        <v>2281761.5199999996</v>
      </c>
      <c r="L202" s="664">
        <v>0.94797687861271673</v>
      </c>
      <c r="M202" s="664">
        <v>13913.179999999997</v>
      </c>
      <c r="N202" s="664">
        <v>157</v>
      </c>
      <c r="O202" s="664">
        <v>2184369.2599999998</v>
      </c>
      <c r="P202" s="677">
        <v>0.90751445086705207</v>
      </c>
      <c r="Q202" s="665">
        <v>13913.179999999998</v>
      </c>
    </row>
    <row r="203" spans="1:17" ht="14.4" customHeight="1" x14ac:dyDescent="0.3">
      <c r="A203" s="660" t="s">
        <v>577</v>
      </c>
      <c r="B203" s="661" t="s">
        <v>7088</v>
      </c>
      <c r="C203" s="661" t="s">
        <v>6905</v>
      </c>
      <c r="D203" s="661" t="s">
        <v>7290</v>
      </c>
      <c r="E203" s="661" t="s">
        <v>7291</v>
      </c>
      <c r="F203" s="664">
        <v>7</v>
      </c>
      <c r="G203" s="664">
        <v>7240.03</v>
      </c>
      <c r="H203" s="664">
        <v>1</v>
      </c>
      <c r="I203" s="664">
        <v>1034.29</v>
      </c>
      <c r="J203" s="664"/>
      <c r="K203" s="664"/>
      <c r="L203" s="664"/>
      <c r="M203" s="664"/>
      <c r="N203" s="664"/>
      <c r="O203" s="664"/>
      <c r="P203" s="677"/>
      <c r="Q203" s="665"/>
    </row>
    <row r="204" spans="1:17" ht="14.4" customHeight="1" x14ac:dyDescent="0.3">
      <c r="A204" s="660" t="s">
        <v>577</v>
      </c>
      <c r="B204" s="661" t="s">
        <v>7088</v>
      </c>
      <c r="C204" s="661" t="s">
        <v>6905</v>
      </c>
      <c r="D204" s="661" t="s">
        <v>7292</v>
      </c>
      <c r="E204" s="661" t="s">
        <v>7293</v>
      </c>
      <c r="F204" s="664">
        <v>3</v>
      </c>
      <c r="G204" s="664">
        <v>8500.26</v>
      </c>
      <c r="H204" s="664">
        <v>1</v>
      </c>
      <c r="I204" s="664">
        <v>2833.42</v>
      </c>
      <c r="J204" s="664">
        <v>7</v>
      </c>
      <c r="K204" s="664">
        <v>19833.940000000002</v>
      </c>
      <c r="L204" s="664">
        <v>2.3333333333333335</v>
      </c>
      <c r="M204" s="664">
        <v>2833.4200000000005</v>
      </c>
      <c r="N204" s="664">
        <v>4</v>
      </c>
      <c r="O204" s="664">
        <v>11333.68</v>
      </c>
      <c r="P204" s="677">
        <v>1.3333333333333333</v>
      </c>
      <c r="Q204" s="665">
        <v>2833.42</v>
      </c>
    </row>
    <row r="205" spans="1:17" ht="14.4" customHeight="1" x14ac:dyDescent="0.3">
      <c r="A205" s="660" t="s">
        <v>577</v>
      </c>
      <c r="B205" s="661" t="s">
        <v>7088</v>
      </c>
      <c r="C205" s="661" t="s">
        <v>6905</v>
      </c>
      <c r="D205" s="661" t="s">
        <v>7294</v>
      </c>
      <c r="E205" s="661" t="s">
        <v>7295</v>
      </c>
      <c r="F205" s="664"/>
      <c r="G205" s="664"/>
      <c r="H205" s="664"/>
      <c r="I205" s="664"/>
      <c r="J205" s="664">
        <v>1</v>
      </c>
      <c r="K205" s="664">
        <v>3923.2</v>
      </c>
      <c r="L205" s="664"/>
      <c r="M205" s="664">
        <v>3923.2</v>
      </c>
      <c r="N205" s="664">
        <v>1</v>
      </c>
      <c r="O205" s="664">
        <v>3923.2</v>
      </c>
      <c r="P205" s="677"/>
      <c r="Q205" s="665">
        <v>3923.2</v>
      </c>
    </row>
    <row r="206" spans="1:17" ht="14.4" customHeight="1" x14ac:dyDescent="0.3">
      <c r="A206" s="660" t="s">
        <v>577</v>
      </c>
      <c r="B206" s="661" t="s">
        <v>7088</v>
      </c>
      <c r="C206" s="661" t="s">
        <v>6905</v>
      </c>
      <c r="D206" s="661" t="s">
        <v>7296</v>
      </c>
      <c r="E206" s="661" t="s">
        <v>7297</v>
      </c>
      <c r="F206" s="664"/>
      <c r="G206" s="664"/>
      <c r="H206" s="664"/>
      <c r="I206" s="664"/>
      <c r="J206" s="664"/>
      <c r="K206" s="664"/>
      <c r="L206" s="664"/>
      <c r="M206" s="664"/>
      <c r="N206" s="664">
        <v>1</v>
      </c>
      <c r="O206" s="664">
        <v>8331.2999999999993</v>
      </c>
      <c r="P206" s="677"/>
      <c r="Q206" s="665">
        <v>8331.2999999999993</v>
      </c>
    </row>
    <row r="207" spans="1:17" ht="14.4" customHeight="1" x14ac:dyDescent="0.3">
      <c r="A207" s="660" t="s">
        <v>577</v>
      </c>
      <c r="B207" s="661" t="s">
        <v>7088</v>
      </c>
      <c r="C207" s="661" t="s">
        <v>6905</v>
      </c>
      <c r="D207" s="661" t="s">
        <v>7298</v>
      </c>
      <c r="E207" s="661" t="s">
        <v>7277</v>
      </c>
      <c r="F207" s="664">
        <v>1</v>
      </c>
      <c r="G207" s="664">
        <v>84.98</v>
      </c>
      <c r="H207" s="664">
        <v>1</v>
      </c>
      <c r="I207" s="664">
        <v>84.98</v>
      </c>
      <c r="J207" s="664"/>
      <c r="K207" s="664"/>
      <c r="L207" s="664"/>
      <c r="M207" s="664"/>
      <c r="N207" s="664"/>
      <c r="O207" s="664"/>
      <c r="P207" s="677"/>
      <c r="Q207" s="665"/>
    </row>
    <row r="208" spans="1:17" ht="14.4" customHeight="1" x14ac:dyDescent="0.3">
      <c r="A208" s="660" t="s">
        <v>577</v>
      </c>
      <c r="B208" s="661" t="s">
        <v>7088</v>
      </c>
      <c r="C208" s="661" t="s">
        <v>6905</v>
      </c>
      <c r="D208" s="661" t="s">
        <v>7299</v>
      </c>
      <c r="E208" s="661" t="s">
        <v>7300</v>
      </c>
      <c r="F208" s="664">
        <v>76</v>
      </c>
      <c r="G208" s="664">
        <v>2064552.1599999997</v>
      </c>
      <c r="H208" s="664">
        <v>1</v>
      </c>
      <c r="I208" s="664">
        <v>27165.159999999996</v>
      </c>
      <c r="J208" s="664">
        <v>78</v>
      </c>
      <c r="K208" s="664">
        <v>2118882.48</v>
      </c>
      <c r="L208" s="664">
        <v>1.0263157894736843</v>
      </c>
      <c r="M208" s="664">
        <v>27165.16</v>
      </c>
      <c r="N208" s="664">
        <v>54</v>
      </c>
      <c r="O208" s="664">
        <v>1466918.6400000001</v>
      </c>
      <c r="P208" s="677">
        <v>0.71052631578947389</v>
      </c>
      <c r="Q208" s="665">
        <v>27165.160000000003</v>
      </c>
    </row>
    <row r="209" spans="1:17" ht="14.4" customHeight="1" x14ac:dyDescent="0.3">
      <c r="A209" s="660" t="s">
        <v>577</v>
      </c>
      <c r="B209" s="661" t="s">
        <v>7088</v>
      </c>
      <c r="C209" s="661" t="s">
        <v>6905</v>
      </c>
      <c r="D209" s="661" t="s">
        <v>7301</v>
      </c>
      <c r="E209" s="661" t="s">
        <v>7302</v>
      </c>
      <c r="F209" s="664">
        <v>2</v>
      </c>
      <c r="G209" s="664">
        <v>54330.32</v>
      </c>
      <c r="H209" s="664">
        <v>1</v>
      </c>
      <c r="I209" s="664">
        <v>27165.16</v>
      </c>
      <c r="J209" s="664">
        <v>2</v>
      </c>
      <c r="K209" s="664">
        <v>54330.32</v>
      </c>
      <c r="L209" s="664">
        <v>1</v>
      </c>
      <c r="M209" s="664">
        <v>27165.16</v>
      </c>
      <c r="N209" s="664"/>
      <c r="O209" s="664"/>
      <c r="P209" s="677"/>
      <c r="Q209" s="665"/>
    </row>
    <row r="210" spans="1:17" ht="14.4" customHeight="1" x14ac:dyDescent="0.3">
      <c r="A210" s="660" t="s">
        <v>577</v>
      </c>
      <c r="B210" s="661" t="s">
        <v>7088</v>
      </c>
      <c r="C210" s="661" t="s">
        <v>6905</v>
      </c>
      <c r="D210" s="661" t="s">
        <v>7303</v>
      </c>
      <c r="E210" s="661" t="s">
        <v>7304</v>
      </c>
      <c r="F210" s="664">
        <v>44</v>
      </c>
      <c r="G210" s="664">
        <v>686143.03999999992</v>
      </c>
      <c r="H210" s="664">
        <v>1</v>
      </c>
      <c r="I210" s="664">
        <v>15594.159999999998</v>
      </c>
      <c r="J210" s="664">
        <v>66</v>
      </c>
      <c r="K210" s="664">
        <v>1029214.5599999999</v>
      </c>
      <c r="L210" s="664">
        <v>1.5</v>
      </c>
      <c r="M210" s="664">
        <v>15594.16</v>
      </c>
      <c r="N210" s="664">
        <v>57</v>
      </c>
      <c r="O210" s="664">
        <v>888867.12</v>
      </c>
      <c r="P210" s="677">
        <v>1.2954545454545456</v>
      </c>
      <c r="Q210" s="665">
        <v>15594.16</v>
      </c>
    </row>
    <row r="211" spans="1:17" ht="14.4" customHeight="1" x14ac:dyDescent="0.3">
      <c r="A211" s="660" t="s">
        <v>577</v>
      </c>
      <c r="B211" s="661" t="s">
        <v>7088</v>
      </c>
      <c r="C211" s="661" t="s">
        <v>6905</v>
      </c>
      <c r="D211" s="661" t="s">
        <v>7305</v>
      </c>
      <c r="E211" s="661" t="s">
        <v>7306</v>
      </c>
      <c r="F211" s="664">
        <v>26</v>
      </c>
      <c r="G211" s="664">
        <v>96249.140000000014</v>
      </c>
      <c r="H211" s="664">
        <v>1</v>
      </c>
      <c r="I211" s="664">
        <v>3701.8900000000003</v>
      </c>
      <c r="J211" s="664">
        <v>35</v>
      </c>
      <c r="K211" s="664">
        <v>129566.15</v>
      </c>
      <c r="L211" s="664">
        <v>1.3461538461538458</v>
      </c>
      <c r="M211" s="664">
        <v>3701.89</v>
      </c>
      <c r="N211" s="664">
        <v>34</v>
      </c>
      <c r="O211" s="664">
        <v>125864.26</v>
      </c>
      <c r="P211" s="677">
        <v>1.3076923076923075</v>
      </c>
      <c r="Q211" s="665">
        <v>3701.89</v>
      </c>
    </row>
    <row r="212" spans="1:17" ht="14.4" customHeight="1" x14ac:dyDescent="0.3">
      <c r="A212" s="660" t="s">
        <v>577</v>
      </c>
      <c r="B212" s="661" t="s">
        <v>7088</v>
      </c>
      <c r="C212" s="661" t="s">
        <v>6905</v>
      </c>
      <c r="D212" s="661" t="s">
        <v>7307</v>
      </c>
      <c r="E212" s="661" t="s">
        <v>7308</v>
      </c>
      <c r="F212" s="664">
        <v>2</v>
      </c>
      <c r="G212" s="664">
        <v>8583.16</v>
      </c>
      <c r="H212" s="664">
        <v>1</v>
      </c>
      <c r="I212" s="664">
        <v>4291.58</v>
      </c>
      <c r="J212" s="664">
        <v>1</v>
      </c>
      <c r="K212" s="664">
        <v>4291.58</v>
      </c>
      <c r="L212" s="664">
        <v>0.5</v>
      </c>
      <c r="M212" s="664">
        <v>4291.58</v>
      </c>
      <c r="N212" s="664"/>
      <c r="O212" s="664"/>
      <c r="P212" s="677"/>
      <c r="Q212" s="665"/>
    </row>
    <row r="213" spans="1:17" ht="14.4" customHeight="1" x14ac:dyDescent="0.3">
      <c r="A213" s="660" t="s">
        <v>577</v>
      </c>
      <c r="B213" s="661" t="s">
        <v>7088</v>
      </c>
      <c r="C213" s="661" t="s">
        <v>6905</v>
      </c>
      <c r="D213" s="661" t="s">
        <v>7309</v>
      </c>
      <c r="E213" s="661" t="s">
        <v>7310</v>
      </c>
      <c r="F213" s="664">
        <v>167</v>
      </c>
      <c r="G213" s="664">
        <v>313433.95</v>
      </c>
      <c r="H213" s="664">
        <v>1</v>
      </c>
      <c r="I213" s="664">
        <v>1876.8500000000001</v>
      </c>
      <c r="J213" s="664">
        <v>155</v>
      </c>
      <c r="K213" s="664">
        <v>290911.75</v>
      </c>
      <c r="L213" s="664">
        <v>0.92814371257485029</v>
      </c>
      <c r="M213" s="664">
        <v>1876.85</v>
      </c>
      <c r="N213" s="664">
        <v>147</v>
      </c>
      <c r="O213" s="664">
        <v>275896.95</v>
      </c>
      <c r="P213" s="677">
        <v>0.88023952095808389</v>
      </c>
      <c r="Q213" s="665">
        <v>1876.8500000000001</v>
      </c>
    </row>
    <row r="214" spans="1:17" ht="14.4" customHeight="1" x14ac:dyDescent="0.3">
      <c r="A214" s="660" t="s">
        <v>577</v>
      </c>
      <c r="B214" s="661" t="s">
        <v>7088</v>
      </c>
      <c r="C214" s="661" t="s">
        <v>6905</v>
      </c>
      <c r="D214" s="661" t="s">
        <v>7311</v>
      </c>
      <c r="E214" s="661" t="s">
        <v>7312</v>
      </c>
      <c r="F214" s="664">
        <v>1</v>
      </c>
      <c r="G214" s="664">
        <v>2174</v>
      </c>
      <c r="H214" s="664">
        <v>1</v>
      </c>
      <c r="I214" s="664">
        <v>2174</v>
      </c>
      <c r="J214" s="664"/>
      <c r="K214" s="664"/>
      <c r="L214" s="664"/>
      <c r="M214" s="664"/>
      <c r="N214" s="664"/>
      <c r="O214" s="664"/>
      <c r="P214" s="677"/>
      <c r="Q214" s="665"/>
    </row>
    <row r="215" spans="1:17" ht="14.4" customHeight="1" x14ac:dyDescent="0.3">
      <c r="A215" s="660" t="s">
        <v>577</v>
      </c>
      <c r="B215" s="661" t="s">
        <v>7088</v>
      </c>
      <c r="C215" s="661" t="s">
        <v>6905</v>
      </c>
      <c r="D215" s="661" t="s">
        <v>7313</v>
      </c>
      <c r="E215" s="661" t="s">
        <v>7314</v>
      </c>
      <c r="F215" s="664">
        <v>1</v>
      </c>
      <c r="G215" s="664">
        <v>2096</v>
      </c>
      <c r="H215" s="664">
        <v>1</v>
      </c>
      <c r="I215" s="664">
        <v>2096</v>
      </c>
      <c r="J215" s="664">
        <v>1</v>
      </c>
      <c r="K215" s="664">
        <v>2200</v>
      </c>
      <c r="L215" s="664">
        <v>1.0496183206106871</v>
      </c>
      <c r="M215" s="664">
        <v>2200</v>
      </c>
      <c r="N215" s="664">
        <v>0</v>
      </c>
      <c r="O215" s="664">
        <v>0</v>
      </c>
      <c r="P215" s="677">
        <v>0</v>
      </c>
      <c r="Q215" s="665"/>
    </row>
    <row r="216" spans="1:17" ht="14.4" customHeight="1" x14ac:dyDescent="0.3">
      <c r="A216" s="660" t="s">
        <v>577</v>
      </c>
      <c r="B216" s="661" t="s">
        <v>7088</v>
      </c>
      <c r="C216" s="661" t="s">
        <v>6905</v>
      </c>
      <c r="D216" s="661" t="s">
        <v>7315</v>
      </c>
      <c r="E216" s="661" t="s">
        <v>7316</v>
      </c>
      <c r="F216" s="664">
        <v>1</v>
      </c>
      <c r="G216" s="664">
        <v>9856</v>
      </c>
      <c r="H216" s="664">
        <v>1</v>
      </c>
      <c r="I216" s="664">
        <v>9856</v>
      </c>
      <c r="J216" s="664">
        <v>1</v>
      </c>
      <c r="K216" s="664">
        <v>10348</v>
      </c>
      <c r="L216" s="664">
        <v>1.0499188311688312</v>
      </c>
      <c r="M216" s="664">
        <v>10348</v>
      </c>
      <c r="N216" s="664"/>
      <c r="O216" s="664"/>
      <c r="P216" s="677"/>
      <c r="Q216" s="665"/>
    </row>
    <row r="217" spans="1:17" ht="14.4" customHeight="1" x14ac:dyDescent="0.3">
      <c r="A217" s="660" t="s">
        <v>577</v>
      </c>
      <c r="B217" s="661" t="s">
        <v>7088</v>
      </c>
      <c r="C217" s="661" t="s">
        <v>6905</v>
      </c>
      <c r="D217" s="661" t="s">
        <v>7317</v>
      </c>
      <c r="E217" s="661" t="s">
        <v>7318</v>
      </c>
      <c r="F217" s="664">
        <v>3</v>
      </c>
      <c r="G217" s="664">
        <v>31044</v>
      </c>
      <c r="H217" s="664">
        <v>1</v>
      </c>
      <c r="I217" s="664">
        <v>10348</v>
      </c>
      <c r="J217" s="664"/>
      <c r="K217" s="664"/>
      <c r="L217" s="664"/>
      <c r="M217" s="664"/>
      <c r="N217" s="664"/>
      <c r="O217" s="664"/>
      <c r="P217" s="677"/>
      <c r="Q217" s="665"/>
    </row>
    <row r="218" spans="1:17" ht="14.4" customHeight="1" x14ac:dyDescent="0.3">
      <c r="A218" s="660" t="s">
        <v>577</v>
      </c>
      <c r="B218" s="661" t="s">
        <v>7088</v>
      </c>
      <c r="C218" s="661" t="s">
        <v>6905</v>
      </c>
      <c r="D218" s="661" t="s">
        <v>7319</v>
      </c>
      <c r="E218" s="661" t="s">
        <v>7320</v>
      </c>
      <c r="F218" s="664">
        <v>6</v>
      </c>
      <c r="G218" s="664">
        <v>60120</v>
      </c>
      <c r="H218" s="664">
        <v>1</v>
      </c>
      <c r="I218" s="664">
        <v>10020</v>
      </c>
      <c r="J218" s="664">
        <v>2</v>
      </c>
      <c r="K218" s="664">
        <v>20696</v>
      </c>
      <c r="L218" s="664">
        <v>0.34424484364604124</v>
      </c>
      <c r="M218" s="664">
        <v>10348</v>
      </c>
      <c r="N218" s="664">
        <v>4</v>
      </c>
      <c r="O218" s="664">
        <v>41392</v>
      </c>
      <c r="P218" s="677">
        <v>0.68848968729208249</v>
      </c>
      <c r="Q218" s="665">
        <v>10348</v>
      </c>
    </row>
    <row r="219" spans="1:17" ht="14.4" customHeight="1" x14ac:dyDescent="0.3">
      <c r="A219" s="660" t="s">
        <v>577</v>
      </c>
      <c r="B219" s="661" t="s">
        <v>7088</v>
      </c>
      <c r="C219" s="661" t="s">
        <v>6905</v>
      </c>
      <c r="D219" s="661" t="s">
        <v>7321</v>
      </c>
      <c r="E219" s="661" t="s">
        <v>7322</v>
      </c>
      <c r="F219" s="664">
        <v>3</v>
      </c>
      <c r="G219" s="664">
        <v>30060</v>
      </c>
      <c r="H219" s="664">
        <v>1</v>
      </c>
      <c r="I219" s="664">
        <v>10020</v>
      </c>
      <c r="J219" s="664">
        <v>10</v>
      </c>
      <c r="K219" s="664">
        <v>103480</v>
      </c>
      <c r="L219" s="664">
        <v>3.4424484364604124</v>
      </c>
      <c r="M219" s="664">
        <v>10348</v>
      </c>
      <c r="N219" s="664">
        <v>6</v>
      </c>
      <c r="O219" s="664">
        <v>62088</v>
      </c>
      <c r="P219" s="677">
        <v>2.0654690618762475</v>
      </c>
      <c r="Q219" s="665">
        <v>10348</v>
      </c>
    </row>
    <row r="220" spans="1:17" ht="14.4" customHeight="1" x14ac:dyDescent="0.3">
      <c r="A220" s="660" t="s">
        <v>577</v>
      </c>
      <c r="B220" s="661" t="s">
        <v>7088</v>
      </c>
      <c r="C220" s="661" t="s">
        <v>6905</v>
      </c>
      <c r="D220" s="661" t="s">
        <v>7323</v>
      </c>
      <c r="E220" s="661" t="s">
        <v>7324</v>
      </c>
      <c r="F220" s="664">
        <v>1</v>
      </c>
      <c r="G220" s="664">
        <v>9856</v>
      </c>
      <c r="H220" s="664">
        <v>1</v>
      </c>
      <c r="I220" s="664">
        <v>9856</v>
      </c>
      <c r="J220" s="664">
        <v>2</v>
      </c>
      <c r="K220" s="664">
        <v>20696</v>
      </c>
      <c r="L220" s="664">
        <v>2.0998376623376624</v>
      </c>
      <c r="M220" s="664">
        <v>10348</v>
      </c>
      <c r="N220" s="664">
        <v>5</v>
      </c>
      <c r="O220" s="664">
        <v>51740</v>
      </c>
      <c r="P220" s="677">
        <v>5.2495941558441555</v>
      </c>
      <c r="Q220" s="665">
        <v>10348</v>
      </c>
    </row>
    <row r="221" spans="1:17" ht="14.4" customHeight="1" x14ac:dyDescent="0.3">
      <c r="A221" s="660" t="s">
        <v>577</v>
      </c>
      <c r="B221" s="661" t="s">
        <v>7088</v>
      </c>
      <c r="C221" s="661" t="s">
        <v>6905</v>
      </c>
      <c r="D221" s="661" t="s">
        <v>7325</v>
      </c>
      <c r="E221" s="661" t="s">
        <v>7326</v>
      </c>
      <c r="F221" s="664">
        <v>5</v>
      </c>
      <c r="G221" s="664">
        <v>50264</v>
      </c>
      <c r="H221" s="664">
        <v>1</v>
      </c>
      <c r="I221" s="664">
        <v>10052.799999999999</v>
      </c>
      <c r="J221" s="664">
        <v>1</v>
      </c>
      <c r="K221" s="664">
        <v>10348</v>
      </c>
      <c r="L221" s="664">
        <v>0.20587299060958142</v>
      </c>
      <c r="M221" s="664">
        <v>10348</v>
      </c>
      <c r="N221" s="664">
        <v>3</v>
      </c>
      <c r="O221" s="664">
        <v>31044</v>
      </c>
      <c r="P221" s="677">
        <v>0.61761897182874426</v>
      </c>
      <c r="Q221" s="665">
        <v>10348</v>
      </c>
    </row>
    <row r="222" spans="1:17" ht="14.4" customHeight="1" x14ac:dyDescent="0.3">
      <c r="A222" s="660" t="s">
        <v>577</v>
      </c>
      <c r="B222" s="661" t="s">
        <v>7088</v>
      </c>
      <c r="C222" s="661" t="s">
        <v>6905</v>
      </c>
      <c r="D222" s="661" t="s">
        <v>7327</v>
      </c>
      <c r="E222" s="661" t="s">
        <v>7328</v>
      </c>
      <c r="F222" s="664">
        <v>1</v>
      </c>
      <c r="G222" s="664">
        <v>9856</v>
      </c>
      <c r="H222" s="664">
        <v>1</v>
      </c>
      <c r="I222" s="664">
        <v>9856</v>
      </c>
      <c r="J222" s="664"/>
      <c r="K222" s="664"/>
      <c r="L222" s="664"/>
      <c r="M222" s="664"/>
      <c r="N222" s="664">
        <v>3</v>
      </c>
      <c r="O222" s="664">
        <v>31044</v>
      </c>
      <c r="P222" s="677">
        <v>3.1497564935064934</v>
      </c>
      <c r="Q222" s="665">
        <v>10348</v>
      </c>
    </row>
    <row r="223" spans="1:17" ht="14.4" customHeight="1" x14ac:dyDescent="0.3">
      <c r="A223" s="660" t="s">
        <v>577</v>
      </c>
      <c r="B223" s="661" t="s">
        <v>7088</v>
      </c>
      <c r="C223" s="661" t="s">
        <v>6905</v>
      </c>
      <c r="D223" s="661" t="s">
        <v>7329</v>
      </c>
      <c r="E223" s="661" t="s">
        <v>7330</v>
      </c>
      <c r="F223" s="664"/>
      <c r="G223" s="664"/>
      <c r="H223" s="664"/>
      <c r="I223" s="664"/>
      <c r="J223" s="664"/>
      <c r="K223" s="664"/>
      <c r="L223" s="664"/>
      <c r="M223" s="664"/>
      <c r="N223" s="664">
        <v>2</v>
      </c>
      <c r="O223" s="664">
        <v>20696</v>
      </c>
      <c r="P223" s="677"/>
      <c r="Q223" s="665">
        <v>10348</v>
      </c>
    </row>
    <row r="224" spans="1:17" ht="14.4" customHeight="1" x14ac:dyDescent="0.3">
      <c r="A224" s="660" t="s">
        <v>577</v>
      </c>
      <c r="B224" s="661" t="s">
        <v>7088</v>
      </c>
      <c r="C224" s="661" t="s">
        <v>6905</v>
      </c>
      <c r="D224" s="661" t="s">
        <v>7331</v>
      </c>
      <c r="E224" s="661" t="s">
        <v>7332</v>
      </c>
      <c r="F224" s="664"/>
      <c r="G224" s="664"/>
      <c r="H224" s="664"/>
      <c r="I224" s="664"/>
      <c r="J224" s="664">
        <v>1</v>
      </c>
      <c r="K224" s="664">
        <v>11934</v>
      </c>
      <c r="L224" s="664"/>
      <c r="M224" s="664">
        <v>11934</v>
      </c>
      <c r="N224" s="664"/>
      <c r="O224" s="664"/>
      <c r="P224" s="677"/>
      <c r="Q224" s="665"/>
    </row>
    <row r="225" spans="1:17" ht="14.4" customHeight="1" x14ac:dyDescent="0.3">
      <c r="A225" s="660" t="s">
        <v>577</v>
      </c>
      <c r="B225" s="661" t="s">
        <v>7088</v>
      </c>
      <c r="C225" s="661" t="s">
        <v>6905</v>
      </c>
      <c r="D225" s="661" t="s">
        <v>7333</v>
      </c>
      <c r="E225" s="661" t="s">
        <v>7334</v>
      </c>
      <c r="F225" s="664"/>
      <c r="G225" s="664"/>
      <c r="H225" s="664"/>
      <c r="I225" s="664"/>
      <c r="J225" s="664">
        <v>1</v>
      </c>
      <c r="K225" s="664">
        <v>418</v>
      </c>
      <c r="L225" s="664"/>
      <c r="M225" s="664">
        <v>418</v>
      </c>
      <c r="N225" s="664"/>
      <c r="O225" s="664"/>
      <c r="P225" s="677"/>
      <c r="Q225" s="665"/>
    </row>
    <row r="226" spans="1:17" ht="14.4" customHeight="1" x14ac:dyDescent="0.3">
      <c r="A226" s="660" t="s">
        <v>577</v>
      </c>
      <c r="B226" s="661" t="s">
        <v>7088</v>
      </c>
      <c r="C226" s="661" t="s">
        <v>6905</v>
      </c>
      <c r="D226" s="661" t="s">
        <v>7335</v>
      </c>
      <c r="E226" s="661" t="s">
        <v>7336</v>
      </c>
      <c r="F226" s="664">
        <v>8</v>
      </c>
      <c r="G226" s="664">
        <v>2440</v>
      </c>
      <c r="H226" s="664">
        <v>1</v>
      </c>
      <c r="I226" s="664">
        <v>305</v>
      </c>
      <c r="J226" s="664">
        <v>8</v>
      </c>
      <c r="K226" s="664">
        <v>2560</v>
      </c>
      <c r="L226" s="664">
        <v>1.0491803278688525</v>
      </c>
      <c r="M226" s="664">
        <v>320</v>
      </c>
      <c r="N226" s="664">
        <v>8</v>
      </c>
      <c r="O226" s="664">
        <v>2560</v>
      </c>
      <c r="P226" s="677">
        <v>1.0491803278688525</v>
      </c>
      <c r="Q226" s="665">
        <v>320</v>
      </c>
    </row>
    <row r="227" spans="1:17" ht="14.4" customHeight="1" x14ac:dyDescent="0.3">
      <c r="A227" s="660" t="s">
        <v>577</v>
      </c>
      <c r="B227" s="661" t="s">
        <v>7088</v>
      </c>
      <c r="C227" s="661" t="s">
        <v>6905</v>
      </c>
      <c r="D227" s="661" t="s">
        <v>7337</v>
      </c>
      <c r="E227" s="661" t="s">
        <v>7338</v>
      </c>
      <c r="F227" s="664">
        <v>1</v>
      </c>
      <c r="G227" s="664">
        <v>11628</v>
      </c>
      <c r="H227" s="664">
        <v>1</v>
      </c>
      <c r="I227" s="664">
        <v>11628</v>
      </c>
      <c r="J227" s="664">
        <v>2</v>
      </c>
      <c r="K227" s="664">
        <v>23256</v>
      </c>
      <c r="L227" s="664">
        <v>2</v>
      </c>
      <c r="M227" s="664">
        <v>11628</v>
      </c>
      <c r="N227" s="664"/>
      <c r="O227" s="664"/>
      <c r="P227" s="677"/>
      <c r="Q227" s="665"/>
    </row>
    <row r="228" spans="1:17" ht="14.4" customHeight="1" x14ac:dyDescent="0.3">
      <c r="A228" s="660" t="s">
        <v>577</v>
      </c>
      <c r="B228" s="661" t="s">
        <v>7088</v>
      </c>
      <c r="C228" s="661" t="s">
        <v>6905</v>
      </c>
      <c r="D228" s="661" t="s">
        <v>7339</v>
      </c>
      <c r="E228" s="661" t="s">
        <v>7340</v>
      </c>
      <c r="F228" s="664">
        <v>7</v>
      </c>
      <c r="G228" s="664">
        <v>9184.2799999999988</v>
      </c>
      <c r="H228" s="664">
        <v>1</v>
      </c>
      <c r="I228" s="664">
        <v>1312.0399999999997</v>
      </c>
      <c r="J228" s="664">
        <v>6</v>
      </c>
      <c r="K228" s="664">
        <v>7872.24</v>
      </c>
      <c r="L228" s="664">
        <v>0.85714285714285721</v>
      </c>
      <c r="M228" s="664">
        <v>1312.04</v>
      </c>
      <c r="N228" s="664">
        <v>12</v>
      </c>
      <c r="O228" s="664">
        <v>15744.48</v>
      </c>
      <c r="P228" s="677">
        <v>1.7142857142857144</v>
      </c>
      <c r="Q228" s="665">
        <v>1312.04</v>
      </c>
    </row>
    <row r="229" spans="1:17" ht="14.4" customHeight="1" x14ac:dyDescent="0.3">
      <c r="A229" s="660" t="s">
        <v>577</v>
      </c>
      <c r="B229" s="661" t="s">
        <v>7088</v>
      </c>
      <c r="C229" s="661" t="s">
        <v>6905</v>
      </c>
      <c r="D229" s="661" t="s">
        <v>7341</v>
      </c>
      <c r="E229" s="661" t="s">
        <v>7342</v>
      </c>
      <c r="F229" s="664"/>
      <c r="G229" s="664"/>
      <c r="H229" s="664"/>
      <c r="I229" s="664"/>
      <c r="J229" s="664">
        <v>1</v>
      </c>
      <c r="K229" s="664">
        <v>5658.55</v>
      </c>
      <c r="L229" s="664"/>
      <c r="M229" s="664">
        <v>5658.55</v>
      </c>
      <c r="N229" s="664">
        <v>3</v>
      </c>
      <c r="O229" s="664">
        <v>16975.650000000001</v>
      </c>
      <c r="P229" s="677"/>
      <c r="Q229" s="665">
        <v>5658.55</v>
      </c>
    </row>
    <row r="230" spans="1:17" ht="14.4" customHeight="1" x14ac:dyDescent="0.3">
      <c r="A230" s="660" t="s">
        <v>577</v>
      </c>
      <c r="B230" s="661" t="s">
        <v>7088</v>
      </c>
      <c r="C230" s="661" t="s">
        <v>6905</v>
      </c>
      <c r="D230" s="661" t="s">
        <v>7343</v>
      </c>
      <c r="E230" s="661" t="s">
        <v>7344</v>
      </c>
      <c r="F230" s="664">
        <v>1</v>
      </c>
      <c r="G230" s="664">
        <v>217.64</v>
      </c>
      <c r="H230" s="664">
        <v>1</v>
      </c>
      <c r="I230" s="664">
        <v>217.64</v>
      </c>
      <c r="J230" s="664"/>
      <c r="K230" s="664"/>
      <c r="L230" s="664"/>
      <c r="M230" s="664"/>
      <c r="N230" s="664"/>
      <c r="O230" s="664"/>
      <c r="P230" s="677"/>
      <c r="Q230" s="665"/>
    </row>
    <row r="231" spans="1:17" ht="14.4" customHeight="1" x14ac:dyDescent="0.3">
      <c r="A231" s="660" t="s">
        <v>577</v>
      </c>
      <c r="B231" s="661" t="s">
        <v>7088</v>
      </c>
      <c r="C231" s="661" t="s">
        <v>6905</v>
      </c>
      <c r="D231" s="661" t="s">
        <v>7345</v>
      </c>
      <c r="E231" s="661" t="s">
        <v>7344</v>
      </c>
      <c r="F231" s="664">
        <v>1</v>
      </c>
      <c r="G231" s="664">
        <v>265.31</v>
      </c>
      <c r="H231" s="664">
        <v>1</v>
      </c>
      <c r="I231" s="664">
        <v>265.31</v>
      </c>
      <c r="J231" s="664"/>
      <c r="K231" s="664"/>
      <c r="L231" s="664"/>
      <c r="M231" s="664"/>
      <c r="N231" s="664"/>
      <c r="O231" s="664"/>
      <c r="P231" s="677"/>
      <c r="Q231" s="665"/>
    </row>
    <row r="232" spans="1:17" ht="14.4" customHeight="1" x14ac:dyDescent="0.3">
      <c r="A232" s="660" t="s">
        <v>577</v>
      </c>
      <c r="B232" s="661" t="s">
        <v>7088</v>
      </c>
      <c r="C232" s="661" t="s">
        <v>6905</v>
      </c>
      <c r="D232" s="661" t="s">
        <v>7346</v>
      </c>
      <c r="E232" s="661" t="s">
        <v>7277</v>
      </c>
      <c r="F232" s="664">
        <v>3</v>
      </c>
      <c r="G232" s="664">
        <v>363.75</v>
      </c>
      <c r="H232" s="664">
        <v>1</v>
      </c>
      <c r="I232" s="664">
        <v>121.25</v>
      </c>
      <c r="J232" s="664"/>
      <c r="K232" s="664"/>
      <c r="L232" s="664"/>
      <c r="M232" s="664"/>
      <c r="N232" s="664"/>
      <c r="O232" s="664"/>
      <c r="P232" s="677"/>
      <c r="Q232" s="665"/>
    </row>
    <row r="233" spans="1:17" ht="14.4" customHeight="1" x14ac:dyDescent="0.3">
      <c r="A233" s="660" t="s">
        <v>577</v>
      </c>
      <c r="B233" s="661" t="s">
        <v>7088</v>
      </c>
      <c r="C233" s="661" t="s">
        <v>6905</v>
      </c>
      <c r="D233" s="661" t="s">
        <v>7347</v>
      </c>
      <c r="E233" s="661" t="s">
        <v>7348</v>
      </c>
      <c r="F233" s="664">
        <v>170</v>
      </c>
      <c r="G233" s="664">
        <v>158035.40000000002</v>
      </c>
      <c r="H233" s="664">
        <v>1</v>
      </c>
      <c r="I233" s="664">
        <v>929.62000000000012</v>
      </c>
      <c r="J233" s="664">
        <v>161</v>
      </c>
      <c r="K233" s="664">
        <v>149668.81999999998</v>
      </c>
      <c r="L233" s="664">
        <v>0.94705882352941151</v>
      </c>
      <c r="M233" s="664">
        <v>929.61999999999989</v>
      </c>
      <c r="N233" s="664">
        <v>152</v>
      </c>
      <c r="O233" s="664">
        <v>141302.24000000002</v>
      </c>
      <c r="P233" s="677">
        <v>0.89411764705882357</v>
      </c>
      <c r="Q233" s="665">
        <v>929.62000000000012</v>
      </c>
    </row>
    <row r="234" spans="1:17" ht="14.4" customHeight="1" x14ac:dyDescent="0.3">
      <c r="A234" s="660" t="s">
        <v>577</v>
      </c>
      <c r="B234" s="661" t="s">
        <v>7088</v>
      </c>
      <c r="C234" s="661" t="s">
        <v>6905</v>
      </c>
      <c r="D234" s="661" t="s">
        <v>7349</v>
      </c>
      <c r="E234" s="661" t="s">
        <v>7350</v>
      </c>
      <c r="F234" s="664">
        <v>1</v>
      </c>
      <c r="G234" s="664">
        <v>17170</v>
      </c>
      <c r="H234" s="664">
        <v>1</v>
      </c>
      <c r="I234" s="664">
        <v>17170</v>
      </c>
      <c r="J234" s="664"/>
      <c r="K234" s="664"/>
      <c r="L234" s="664"/>
      <c r="M234" s="664"/>
      <c r="N234" s="664"/>
      <c r="O234" s="664"/>
      <c r="P234" s="677"/>
      <c r="Q234" s="665"/>
    </row>
    <row r="235" spans="1:17" ht="14.4" customHeight="1" x14ac:dyDescent="0.3">
      <c r="A235" s="660" t="s">
        <v>577</v>
      </c>
      <c r="B235" s="661" t="s">
        <v>7088</v>
      </c>
      <c r="C235" s="661" t="s">
        <v>6905</v>
      </c>
      <c r="D235" s="661" t="s">
        <v>7351</v>
      </c>
      <c r="E235" s="661" t="s">
        <v>7352</v>
      </c>
      <c r="F235" s="664">
        <v>11</v>
      </c>
      <c r="G235" s="664">
        <v>20401.04</v>
      </c>
      <c r="H235" s="664">
        <v>1</v>
      </c>
      <c r="I235" s="664">
        <v>1854.64</v>
      </c>
      <c r="J235" s="664">
        <v>2</v>
      </c>
      <c r="K235" s="664">
        <v>3709.28</v>
      </c>
      <c r="L235" s="664">
        <v>0.18181818181818182</v>
      </c>
      <c r="M235" s="664">
        <v>1854.64</v>
      </c>
      <c r="N235" s="664"/>
      <c r="O235" s="664"/>
      <c r="P235" s="677"/>
      <c r="Q235" s="665"/>
    </row>
    <row r="236" spans="1:17" ht="14.4" customHeight="1" x14ac:dyDescent="0.3">
      <c r="A236" s="660" t="s">
        <v>577</v>
      </c>
      <c r="B236" s="661" t="s">
        <v>7088</v>
      </c>
      <c r="C236" s="661" t="s">
        <v>6905</v>
      </c>
      <c r="D236" s="661" t="s">
        <v>7353</v>
      </c>
      <c r="E236" s="661" t="s">
        <v>7354</v>
      </c>
      <c r="F236" s="664">
        <v>108.5</v>
      </c>
      <c r="G236" s="664">
        <v>483048.50999999995</v>
      </c>
      <c r="H236" s="664">
        <v>1</v>
      </c>
      <c r="I236" s="664">
        <v>4452.0599999999995</v>
      </c>
      <c r="J236" s="664">
        <v>48</v>
      </c>
      <c r="K236" s="664">
        <v>213698.87999999998</v>
      </c>
      <c r="L236" s="664">
        <v>0.44239631336405527</v>
      </c>
      <c r="M236" s="664">
        <v>4452.0599999999995</v>
      </c>
      <c r="N236" s="664">
        <v>64</v>
      </c>
      <c r="O236" s="664">
        <v>284931.83999999997</v>
      </c>
      <c r="P236" s="677">
        <v>0.58986175115207373</v>
      </c>
      <c r="Q236" s="665">
        <v>4452.0599999999995</v>
      </c>
    </row>
    <row r="237" spans="1:17" ht="14.4" customHeight="1" x14ac:dyDescent="0.3">
      <c r="A237" s="660" t="s">
        <v>577</v>
      </c>
      <c r="B237" s="661" t="s">
        <v>7088</v>
      </c>
      <c r="C237" s="661" t="s">
        <v>6905</v>
      </c>
      <c r="D237" s="661" t="s">
        <v>7355</v>
      </c>
      <c r="E237" s="661" t="s">
        <v>7356</v>
      </c>
      <c r="F237" s="664"/>
      <c r="G237" s="664"/>
      <c r="H237" s="664"/>
      <c r="I237" s="664"/>
      <c r="J237" s="664"/>
      <c r="K237" s="664"/>
      <c r="L237" s="664"/>
      <c r="M237" s="664"/>
      <c r="N237" s="664">
        <v>1</v>
      </c>
      <c r="O237" s="664">
        <v>1548.74</v>
      </c>
      <c r="P237" s="677"/>
      <c r="Q237" s="665">
        <v>1548.74</v>
      </c>
    </row>
    <row r="238" spans="1:17" ht="14.4" customHeight="1" x14ac:dyDescent="0.3">
      <c r="A238" s="660" t="s">
        <v>577</v>
      </c>
      <c r="B238" s="661" t="s">
        <v>7088</v>
      </c>
      <c r="C238" s="661" t="s">
        <v>6905</v>
      </c>
      <c r="D238" s="661" t="s">
        <v>6908</v>
      </c>
      <c r="E238" s="661" t="s">
        <v>6909</v>
      </c>
      <c r="F238" s="664">
        <v>430</v>
      </c>
      <c r="G238" s="664">
        <v>25971.999999999996</v>
      </c>
      <c r="H238" s="664">
        <v>1</v>
      </c>
      <c r="I238" s="664">
        <v>60.399999999999991</v>
      </c>
      <c r="J238" s="664">
        <v>400</v>
      </c>
      <c r="K238" s="664">
        <v>24160</v>
      </c>
      <c r="L238" s="664">
        <v>0.93023255813953498</v>
      </c>
      <c r="M238" s="664">
        <v>60.4</v>
      </c>
      <c r="N238" s="664">
        <v>372</v>
      </c>
      <c r="O238" s="664">
        <v>22468.799999999999</v>
      </c>
      <c r="P238" s="677">
        <v>0.86511627906976751</v>
      </c>
      <c r="Q238" s="665">
        <v>60.4</v>
      </c>
    </row>
    <row r="239" spans="1:17" ht="14.4" customHeight="1" x14ac:dyDescent="0.3">
      <c r="A239" s="660" t="s">
        <v>577</v>
      </c>
      <c r="B239" s="661" t="s">
        <v>7088</v>
      </c>
      <c r="C239" s="661" t="s">
        <v>6905</v>
      </c>
      <c r="D239" s="661" t="s">
        <v>7357</v>
      </c>
      <c r="E239" s="661" t="s">
        <v>7358</v>
      </c>
      <c r="F239" s="664">
        <v>1</v>
      </c>
      <c r="G239" s="664">
        <v>152.69999999999999</v>
      </c>
      <c r="H239" s="664">
        <v>1</v>
      </c>
      <c r="I239" s="664">
        <v>152.69999999999999</v>
      </c>
      <c r="J239" s="664">
        <v>2</v>
      </c>
      <c r="K239" s="664">
        <v>305.39999999999998</v>
      </c>
      <c r="L239" s="664">
        <v>2</v>
      </c>
      <c r="M239" s="664">
        <v>152.69999999999999</v>
      </c>
      <c r="N239" s="664"/>
      <c r="O239" s="664"/>
      <c r="P239" s="677"/>
      <c r="Q239" s="665"/>
    </row>
    <row r="240" spans="1:17" ht="14.4" customHeight="1" x14ac:dyDescent="0.3">
      <c r="A240" s="660" t="s">
        <v>577</v>
      </c>
      <c r="B240" s="661" t="s">
        <v>7088</v>
      </c>
      <c r="C240" s="661" t="s">
        <v>6905</v>
      </c>
      <c r="D240" s="661" t="s">
        <v>7359</v>
      </c>
      <c r="E240" s="661" t="s">
        <v>7360</v>
      </c>
      <c r="F240" s="664">
        <v>4</v>
      </c>
      <c r="G240" s="664">
        <v>342</v>
      </c>
      <c r="H240" s="664">
        <v>1</v>
      </c>
      <c r="I240" s="664">
        <v>85.5</v>
      </c>
      <c r="J240" s="664">
        <v>2</v>
      </c>
      <c r="K240" s="664">
        <v>171</v>
      </c>
      <c r="L240" s="664">
        <v>0.5</v>
      </c>
      <c r="M240" s="664">
        <v>85.5</v>
      </c>
      <c r="N240" s="664"/>
      <c r="O240" s="664"/>
      <c r="P240" s="677"/>
      <c r="Q240" s="665"/>
    </row>
    <row r="241" spans="1:17" ht="14.4" customHeight="1" x14ac:dyDescent="0.3">
      <c r="A241" s="660" t="s">
        <v>577</v>
      </c>
      <c r="B241" s="661" t="s">
        <v>7088</v>
      </c>
      <c r="C241" s="661" t="s">
        <v>6905</v>
      </c>
      <c r="D241" s="661" t="s">
        <v>7361</v>
      </c>
      <c r="E241" s="661" t="s">
        <v>7360</v>
      </c>
      <c r="F241" s="664">
        <v>1</v>
      </c>
      <c r="G241" s="664">
        <v>117.4</v>
      </c>
      <c r="H241" s="664">
        <v>1</v>
      </c>
      <c r="I241" s="664">
        <v>117.4</v>
      </c>
      <c r="J241" s="664">
        <v>6</v>
      </c>
      <c r="K241" s="664">
        <v>704.4</v>
      </c>
      <c r="L241" s="664">
        <v>5.9999999999999991</v>
      </c>
      <c r="M241" s="664">
        <v>117.39999999999999</v>
      </c>
      <c r="N241" s="664">
        <v>4</v>
      </c>
      <c r="O241" s="664">
        <v>469.6</v>
      </c>
      <c r="P241" s="677">
        <v>4</v>
      </c>
      <c r="Q241" s="665">
        <v>117.4</v>
      </c>
    </row>
    <row r="242" spans="1:17" ht="14.4" customHeight="1" x14ac:dyDescent="0.3">
      <c r="A242" s="660" t="s">
        <v>577</v>
      </c>
      <c r="B242" s="661" t="s">
        <v>7088</v>
      </c>
      <c r="C242" s="661" t="s">
        <v>6905</v>
      </c>
      <c r="D242" s="661" t="s">
        <v>7362</v>
      </c>
      <c r="E242" s="661" t="s">
        <v>7363</v>
      </c>
      <c r="F242" s="664"/>
      <c r="G242" s="664"/>
      <c r="H242" s="664"/>
      <c r="I242" s="664"/>
      <c r="J242" s="664"/>
      <c r="K242" s="664"/>
      <c r="L242" s="664"/>
      <c r="M242" s="664"/>
      <c r="N242" s="664">
        <v>1</v>
      </c>
      <c r="O242" s="664">
        <v>144.69999999999999</v>
      </c>
      <c r="P242" s="677"/>
      <c r="Q242" s="665">
        <v>144.69999999999999</v>
      </c>
    </row>
    <row r="243" spans="1:17" ht="14.4" customHeight="1" x14ac:dyDescent="0.3">
      <c r="A243" s="660" t="s">
        <v>577</v>
      </c>
      <c r="B243" s="661" t="s">
        <v>7088</v>
      </c>
      <c r="C243" s="661" t="s">
        <v>6905</v>
      </c>
      <c r="D243" s="661" t="s">
        <v>7364</v>
      </c>
      <c r="E243" s="661" t="s">
        <v>7363</v>
      </c>
      <c r="F243" s="664">
        <v>2</v>
      </c>
      <c r="G243" s="664">
        <v>399</v>
      </c>
      <c r="H243" s="664">
        <v>1</v>
      </c>
      <c r="I243" s="664">
        <v>199.5</v>
      </c>
      <c r="J243" s="664">
        <v>1</v>
      </c>
      <c r="K243" s="664">
        <v>199.5</v>
      </c>
      <c r="L243" s="664">
        <v>0.5</v>
      </c>
      <c r="M243" s="664">
        <v>199.5</v>
      </c>
      <c r="N243" s="664">
        <v>2</v>
      </c>
      <c r="O243" s="664">
        <v>399</v>
      </c>
      <c r="P243" s="677">
        <v>1</v>
      </c>
      <c r="Q243" s="665">
        <v>199.5</v>
      </c>
    </row>
    <row r="244" spans="1:17" ht="14.4" customHeight="1" x14ac:dyDescent="0.3">
      <c r="A244" s="660" t="s">
        <v>577</v>
      </c>
      <c r="B244" s="661" t="s">
        <v>7088</v>
      </c>
      <c r="C244" s="661" t="s">
        <v>6905</v>
      </c>
      <c r="D244" s="661" t="s">
        <v>7365</v>
      </c>
      <c r="E244" s="661" t="s">
        <v>7366</v>
      </c>
      <c r="F244" s="664">
        <v>7</v>
      </c>
      <c r="G244" s="664">
        <v>22655.919999999998</v>
      </c>
      <c r="H244" s="664">
        <v>1</v>
      </c>
      <c r="I244" s="664">
        <v>3236.56</v>
      </c>
      <c r="J244" s="664">
        <v>12</v>
      </c>
      <c r="K244" s="664">
        <v>38838.719999999994</v>
      </c>
      <c r="L244" s="664">
        <v>1.7142857142857142</v>
      </c>
      <c r="M244" s="664">
        <v>3236.5599999999995</v>
      </c>
      <c r="N244" s="664">
        <v>11</v>
      </c>
      <c r="O244" s="664">
        <v>35602.160000000003</v>
      </c>
      <c r="P244" s="677">
        <v>1.5714285714285716</v>
      </c>
      <c r="Q244" s="665">
        <v>3236.5600000000004</v>
      </c>
    </row>
    <row r="245" spans="1:17" ht="14.4" customHeight="1" x14ac:dyDescent="0.3">
      <c r="A245" s="660" t="s">
        <v>577</v>
      </c>
      <c r="B245" s="661" t="s">
        <v>7088</v>
      </c>
      <c r="C245" s="661" t="s">
        <v>6905</v>
      </c>
      <c r="D245" s="661" t="s">
        <v>7367</v>
      </c>
      <c r="E245" s="661" t="s">
        <v>7368</v>
      </c>
      <c r="F245" s="664">
        <v>17</v>
      </c>
      <c r="G245" s="664">
        <v>55021.52</v>
      </c>
      <c r="H245" s="664">
        <v>1</v>
      </c>
      <c r="I245" s="664">
        <v>3236.56</v>
      </c>
      <c r="J245" s="664">
        <v>6</v>
      </c>
      <c r="K245" s="664">
        <v>19419.36</v>
      </c>
      <c r="L245" s="664">
        <v>0.35294117647058826</v>
      </c>
      <c r="M245" s="664">
        <v>3236.56</v>
      </c>
      <c r="N245" s="664">
        <v>10</v>
      </c>
      <c r="O245" s="664">
        <v>32365.599999999999</v>
      </c>
      <c r="P245" s="677">
        <v>0.58823529411764708</v>
      </c>
      <c r="Q245" s="665">
        <v>3236.56</v>
      </c>
    </row>
    <row r="246" spans="1:17" ht="14.4" customHeight="1" x14ac:dyDescent="0.3">
      <c r="A246" s="660" t="s">
        <v>577</v>
      </c>
      <c r="B246" s="661" t="s">
        <v>7088</v>
      </c>
      <c r="C246" s="661" t="s">
        <v>6905</v>
      </c>
      <c r="D246" s="661" t="s">
        <v>7369</v>
      </c>
      <c r="E246" s="661" t="s">
        <v>7370</v>
      </c>
      <c r="F246" s="664">
        <v>5</v>
      </c>
      <c r="G246" s="664">
        <v>24510</v>
      </c>
      <c r="H246" s="664">
        <v>1</v>
      </c>
      <c r="I246" s="664">
        <v>4902</v>
      </c>
      <c r="J246" s="664"/>
      <c r="K246" s="664"/>
      <c r="L246" s="664"/>
      <c r="M246" s="664"/>
      <c r="N246" s="664">
        <v>5</v>
      </c>
      <c r="O246" s="664">
        <v>24510</v>
      </c>
      <c r="P246" s="677">
        <v>1</v>
      </c>
      <c r="Q246" s="665">
        <v>4902</v>
      </c>
    </row>
    <row r="247" spans="1:17" ht="14.4" customHeight="1" x14ac:dyDescent="0.3">
      <c r="A247" s="660" t="s">
        <v>577</v>
      </c>
      <c r="B247" s="661" t="s">
        <v>7088</v>
      </c>
      <c r="C247" s="661" t="s">
        <v>6905</v>
      </c>
      <c r="D247" s="661" t="s">
        <v>7371</v>
      </c>
      <c r="E247" s="661" t="s">
        <v>7372</v>
      </c>
      <c r="F247" s="664">
        <v>20</v>
      </c>
      <c r="G247" s="664">
        <v>95873</v>
      </c>
      <c r="H247" s="664">
        <v>1</v>
      </c>
      <c r="I247" s="664">
        <v>4793.6499999999996</v>
      </c>
      <c r="J247" s="664">
        <v>17</v>
      </c>
      <c r="K247" s="664">
        <v>81923</v>
      </c>
      <c r="L247" s="664">
        <v>0.85449500902235254</v>
      </c>
      <c r="M247" s="664">
        <v>4819</v>
      </c>
      <c r="N247" s="664">
        <v>17</v>
      </c>
      <c r="O247" s="664">
        <v>81923</v>
      </c>
      <c r="P247" s="677">
        <v>0.85449500902235254</v>
      </c>
      <c r="Q247" s="665">
        <v>4819</v>
      </c>
    </row>
    <row r="248" spans="1:17" ht="14.4" customHeight="1" x14ac:dyDescent="0.3">
      <c r="A248" s="660" t="s">
        <v>577</v>
      </c>
      <c r="B248" s="661" t="s">
        <v>7088</v>
      </c>
      <c r="C248" s="661" t="s">
        <v>6905</v>
      </c>
      <c r="D248" s="661" t="s">
        <v>7373</v>
      </c>
      <c r="E248" s="661" t="s">
        <v>7374</v>
      </c>
      <c r="F248" s="664">
        <v>1</v>
      </c>
      <c r="G248" s="664">
        <v>1486.15</v>
      </c>
      <c r="H248" s="664">
        <v>1</v>
      </c>
      <c r="I248" s="664">
        <v>1486.15</v>
      </c>
      <c r="J248" s="664"/>
      <c r="K248" s="664"/>
      <c r="L248" s="664"/>
      <c r="M248" s="664"/>
      <c r="N248" s="664"/>
      <c r="O248" s="664"/>
      <c r="P248" s="677"/>
      <c r="Q248" s="665"/>
    </row>
    <row r="249" spans="1:17" ht="14.4" customHeight="1" x14ac:dyDescent="0.3">
      <c r="A249" s="660" t="s">
        <v>577</v>
      </c>
      <c r="B249" s="661" t="s">
        <v>7088</v>
      </c>
      <c r="C249" s="661" t="s">
        <v>6905</v>
      </c>
      <c r="D249" s="661" t="s">
        <v>7375</v>
      </c>
      <c r="E249" s="661" t="s">
        <v>7376</v>
      </c>
      <c r="F249" s="664">
        <v>3</v>
      </c>
      <c r="G249" s="664">
        <v>10642.41</v>
      </c>
      <c r="H249" s="664">
        <v>1</v>
      </c>
      <c r="I249" s="664">
        <v>3547.47</v>
      </c>
      <c r="J249" s="664"/>
      <c r="K249" s="664"/>
      <c r="L249" s="664"/>
      <c r="M249" s="664"/>
      <c r="N249" s="664">
        <v>5</v>
      </c>
      <c r="O249" s="664">
        <v>17737.349999999999</v>
      </c>
      <c r="P249" s="677">
        <v>1.6666666666666665</v>
      </c>
      <c r="Q249" s="665">
        <v>3547.47</v>
      </c>
    </row>
    <row r="250" spans="1:17" ht="14.4" customHeight="1" x14ac:dyDescent="0.3">
      <c r="A250" s="660" t="s">
        <v>577</v>
      </c>
      <c r="B250" s="661" t="s">
        <v>7088</v>
      </c>
      <c r="C250" s="661" t="s">
        <v>6905</v>
      </c>
      <c r="D250" s="661" t="s">
        <v>7377</v>
      </c>
      <c r="E250" s="661" t="s">
        <v>7376</v>
      </c>
      <c r="F250" s="664">
        <v>3</v>
      </c>
      <c r="G250" s="664">
        <v>15983.849999999999</v>
      </c>
      <c r="H250" s="664">
        <v>1</v>
      </c>
      <c r="I250" s="664">
        <v>5327.95</v>
      </c>
      <c r="J250" s="664"/>
      <c r="K250" s="664"/>
      <c r="L250" s="664"/>
      <c r="M250" s="664"/>
      <c r="N250" s="664"/>
      <c r="O250" s="664"/>
      <c r="P250" s="677"/>
      <c r="Q250" s="665"/>
    </row>
    <row r="251" spans="1:17" ht="14.4" customHeight="1" x14ac:dyDescent="0.3">
      <c r="A251" s="660" t="s">
        <v>577</v>
      </c>
      <c r="B251" s="661" t="s">
        <v>7088</v>
      </c>
      <c r="C251" s="661" t="s">
        <v>6905</v>
      </c>
      <c r="D251" s="661" t="s">
        <v>7378</v>
      </c>
      <c r="E251" s="661" t="s">
        <v>7379</v>
      </c>
      <c r="F251" s="664">
        <v>1</v>
      </c>
      <c r="G251" s="664">
        <v>4301.95</v>
      </c>
      <c r="H251" s="664">
        <v>1</v>
      </c>
      <c r="I251" s="664">
        <v>4301.95</v>
      </c>
      <c r="J251" s="664"/>
      <c r="K251" s="664"/>
      <c r="L251" s="664"/>
      <c r="M251" s="664"/>
      <c r="N251" s="664"/>
      <c r="O251" s="664"/>
      <c r="P251" s="677"/>
      <c r="Q251" s="665"/>
    </row>
    <row r="252" spans="1:17" ht="14.4" customHeight="1" x14ac:dyDescent="0.3">
      <c r="A252" s="660" t="s">
        <v>577</v>
      </c>
      <c r="B252" s="661" t="s">
        <v>7088</v>
      </c>
      <c r="C252" s="661" t="s">
        <v>6905</v>
      </c>
      <c r="D252" s="661" t="s">
        <v>7380</v>
      </c>
      <c r="E252" s="661" t="s">
        <v>7381</v>
      </c>
      <c r="F252" s="664"/>
      <c r="G252" s="664"/>
      <c r="H252" s="664"/>
      <c r="I252" s="664"/>
      <c r="J252" s="664">
        <v>1</v>
      </c>
      <c r="K252" s="664">
        <v>285</v>
      </c>
      <c r="L252" s="664"/>
      <c r="M252" s="664">
        <v>285</v>
      </c>
      <c r="N252" s="664"/>
      <c r="O252" s="664"/>
      <c r="P252" s="677"/>
      <c r="Q252" s="665"/>
    </row>
    <row r="253" spans="1:17" ht="14.4" customHeight="1" x14ac:dyDescent="0.3">
      <c r="A253" s="660" t="s">
        <v>577</v>
      </c>
      <c r="B253" s="661" t="s">
        <v>7088</v>
      </c>
      <c r="C253" s="661" t="s">
        <v>6905</v>
      </c>
      <c r="D253" s="661" t="s">
        <v>7382</v>
      </c>
      <c r="E253" s="661" t="s">
        <v>7383</v>
      </c>
      <c r="F253" s="664">
        <v>86</v>
      </c>
      <c r="G253" s="664">
        <v>441358.02</v>
      </c>
      <c r="H253" s="664">
        <v>1</v>
      </c>
      <c r="I253" s="664">
        <v>5132.0700000000006</v>
      </c>
      <c r="J253" s="664">
        <v>89</v>
      </c>
      <c r="K253" s="664">
        <v>456754.23</v>
      </c>
      <c r="L253" s="664">
        <v>1.0348837209302324</v>
      </c>
      <c r="M253" s="664">
        <v>5132.07</v>
      </c>
      <c r="N253" s="664">
        <v>94</v>
      </c>
      <c r="O253" s="664">
        <v>482414.58000000007</v>
      </c>
      <c r="P253" s="677">
        <v>1.0930232558139537</v>
      </c>
      <c r="Q253" s="665">
        <v>5132.0700000000006</v>
      </c>
    </row>
    <row r="254" spans="1:17" ht="14.4" customHeight="1" x14ac:dyDescent="0.3">
      <c r="A254" s="660" t="s">
        <v>577</v>
      </c>
      <c r="B254" s="661" t="s">
        <v>7088</v>
      </c>
      <c r="C254" s="661" t="s">
        <v>6905</v>
      </c>
      <c r="D254" s="661" t="s">
        <v>7384</v>
      </c>
      <c r="E254" s="661" t="s">
        <v>7383</v>
      </c>
      <c r="F254" s="664">
        <v>26</v>
      </c>
      <c r="G254" s="664">
        <v>133433.82</v>
      </c>
      <c r="H254" s="664">
        <v>1</v>
      </c>
      <c r="I254" s="664">
        <v>5132.0700000000006</v>
      </c>
      <c r="J254" s="664">
        <v>21</v>
      </c>
      <c r="K254" s="664">
        <v>107773.47</v>
      </c>
      <c r="L254" s="664">
        <v>0.80769230769230771</v>
      </c>
      <c r="M254" s="664">
        <v>5132.07</v>
      </c>
      <c r="N254" s="664">
        <v>20</v>
      </c>
      <c r="O254" s="664">
        <v>102641.4</v>
      </c>
      <c r="P254" s="677">
        <v>0.76923076923076916</v>
      </c>
      <c r="Q254" s="665">
        <v>5132.07</v>
      </c>
    </row>
    <row r="255" spans="1:17" ht="14.4" customHeight="1" x14ac:dyDescent="0.3">
      <c r="A255" s="660" t="s">
        <v>577</v>
      </c>
      <c r="B255" s="661" t="s">
        <v>7088</v>
      </c>
      <c r="C255" s="661" t="s">
        <v>6905</v>
      </c>
      <c r="D255" s="661" t="s">
        <v>7385</v>
      </c>
      <c r="E255" s="661" t="s">
        <v>7383</v>
      </c>
      <c r="F255" s="664">
        <v>1</v>
      </c>
      <c r="G255" s="664">
        <v>5292.71</v>
      </c>
      <c r="H255" s="664">
        <v>1</v>
      </c>
      <c r="I255" s="664">
        <v>5292.71</v>
      </c>
      <c r="J255" s="664">
        <v>2</v>
      </c>
      <c r="K255" s="664">
        <v>10585.42</v>
      </c>
      <c r="L255" s="664">
        <v>2</v>
      </c>
      <c r="M255" s="664">
        <v>5292.71</v>
      </c>
      <c r="N255" s="664">
        <v>3</v>
      </c>
      <c r="O255" s="664">
        <v>15878.13</v>
      </c>
      <c r="P255" s="677">
        <v>3</v>
      </c>
      <c r="Q255" s="665">
        <v>5292.71</v>
      </c>
    </row>
    <row r="256" spans="1:17" ht="14.4" customHeight="1" x14ac:dyDescent="0.3">
      <c r="A256" s="660" t="s">
        <v>577</v>
      </c>
      <c r="B256" s="661" t="s">
        <v>7088</v>
      </c>
      <c r="C256" s="661" t="s">
        <v>6905</v>
      </c>
      <c r="D256" s="661" t="s">
        <v>7386</v>
      </c>
      <c r="E256" s="661" t="s">
        <v>7387</v>
      </c>
      <c r="F256" s="664">
        <v>4</v>
      </c>
      <c r="G256" s="664">
        <v>4991.12</v>
      </c>
      <c r="H256" s="664">
        <v>1</v>
      </c>
      <c r="I256" s="664">
        <v>1247.78</v>
      </c>
      <c r="J256" s="664"/>
      <c r="K256" s="664"/>
      <c r="L256" s="664"/>
      <c r="M256" s="664"/>
      <c r="N256" s="664"/>
      <c r="O256" s="664"/>
      <c r="P256" s="677"/>
      <c r="Q256" s="665"/>
    </row>
    <row r="257" spans="1:17" ht="14.4" customHeight="1" x14ac:dyDescent="0.3">
      <c r="A257" s="660" t="s">
        <v>577</v>
      </c>
      <c r="B257" s="661" t="s">
        <v>7088</v>
      </c>
      <c r="C257" s="661" t="s">
        <v>6905</v>
      </c>
      <c r="D257" s="661" t="s">
        <v>7388</v>
      </c>
      <c r="E257" s="661" t="s">
        <v>7387</v>
      </c>
      <c r="F257" s="664">
        <v>2</v>
      </c>
      <c r="G257" s="664">
        <v>3312.22</v>
      </c>
      <c r="H257" s="664">
        <v>1</v>
      </c>
      <c r="I257" s="664">
        <v>1656.11</v>
      </c>
      <c r="J257" s="664"/>
      <c r="K257" s="664"/>
      <c r="L257" s="664"/>
      <c r="M257" s="664"/>
      <c r="N257" s="664"/>
      <c r="O257" s="664"/>
      <c r="P257" s="677"/>
      <c r="Q257" s="665"/>
    </row>
    <row r="258" spans="1:17" ht="14.4" customHeight="1" x14ac:dyDescent="0.3">
      <c r="A258" s="660" t="s">
        <v>577</v>
      </c>
      <c r="B258" s="661" t="s">
        <v>7088</v>
      </c>
      <c r="C258" s="661" t="s">
        <v>6905</v>
      </c>
      <c r="D258" s="661" t="s">
        <v>7389</v>
      </c>
      <c r="E258" s="661" t="s">
        <v>7387</v>
      </c>
      <c r="F258" s="664">
        <v>1</v>
      </c>
      <c r="G258" s="664">
        <v>1779.44</v>
      </c>
      <c r="H258" s="664">
        <v>1</v>
      </c>
      <c r="I258" s="664">
        <v>1779.44</v>
      </c>
      <c r="J258" s="664"/>
      <c r="K258" s="664"/>
      <c r="L258" s="664"/>
      <c r="M258" s="664"/>
      <c r="N258" s="664"/>
      <c r="O258" s="664"/>
      <c r="P258" s="677"/>
      <c r="Q258" s="665"/>
    </row>
    <row r="259" spans="1:17" ht="14.4" customHeight="1" x14ac:dyDescent="0.3">
      <c r="A259" s="660" t="s">
        <v>577</v>
      </c>
      <c r="B259" s="661" t="s">
        <v>7088</v>
      </c>
      <c r="C259" s="661" t="s">
        <v>6905</v>
      </c>
      <c r="D259" s="661" t="s">
        <v>7390</v>
      </c>
      <c r="E259" s="661" t="s">
        <v>7391</v>
      </c>
      <c r="F259" s="664">
        <v>19</v>
      </c>
      <c r="G259" s="664">
        <v>26976.58</v>
      </c>
      <c r="H259" s="664">
        <v>1</v>
      </c>
      <c r="I259" s="664">
        <v>1419.8200000000002</v>
      </c>
      <c r="J259" s="664">
        <v>29</v>
      </c>
      <c r="K259" s="664">
        <v>41174.78</v>
      </c>
      <c r="L259" s="664">
        <v>1.5263157894736841</v>
      </c>
      <c r="M259" s="664">
        <v>1419.82</v>
      </c>
      <c r="N259" s="664">
        <v>30</v>
      </c>
      <c r="O259" s="664">
        <v>42594.6</v>
      </c>
      <c r="P259" s="677">
        <v>1.5789473684210524</v>
      </c>
      <c r="Q259" s="665">
        <v>1419.82</v>
      </c>
    </row>
    <row r="260" spans="1:17" ht="14.4" customHeight="1" x14ac:dyDescent="0.3">
      <c r="A260" s="660" t="s">
        <v>577</v>
      </c>
      <c r="B260" s="661" t="s">
        <v>7088</v>
      </c>
      <c r="C260" s="661" t="s">
        <v>6905</v>
      </c>
      <c r="D260" s="661" t="s">
        <v>7392</v>
      </c>
      <c r="E260" s="661" t="s">
        <v>7391</v>
      </c>
      <c r="F260" s="664">
        <v>10</v>
      </c>
      <c r="G260" s="664">
        <v>15472.900000000001</v>
      </c>
      <c r="H260" s="664">
        <v>1</v>
      </c>
      <c r="I260" s="664">
        <v>1547.2900000000002</v>
      </c>
      <c r="J260" s="664">
        <v>1</v>
      </c>
      <c r="K260" s="664">
        <v>1547.29</v>
      </c>
      <c r="L260" s="664">
        <v>9.9999999999999992E-2</v>
      </c>
      <c r="M260" s="664">
        <v>1547.29</v>
      </c>
      <c r="N260" s="664">
        <v>15</v>
      </c>
      <c r="O260" s="664">
        <v>23209.35</v>
      </c>
      <c r="P260" s="677">
        <v>1.4999999999999998</v>
      </c>
      <c r="Q260" s="665">
        <v>1547.29</v>
      </c>
    </row>
    <row r="261" spans="1:17" ht="14.4" customHeight="1" x14ac:dyDescent="0.3">
      <c r="A261" s="660" t="s">
        <v>577</v>
      </c>
      <c r="B261" s="661" t="s">
        <v>7088</v>
      </c>
      <c r="C261" s="661" t="s">
        <v>6905</v>
      </c>
      <c r="D261" s="661" t="s">
        <v>7393</v>
      </c>
      <c r="E261" s="661" t="s">
        <v>7391</v>
      </c>
      <c r="F261" s="664">
        <v>1</v>
      </c>
      <c r="G261" s="664">
        <v>1644.71</v>
      </c>
      <c r="H261" s="664">
        <v>1</v>
      </c>
      <c r="I261" s="664">
        <v>1644.71</v>
      </c>
      <c r="J261" s="664"/>
      <c r="K261" s="664"/>
      <c r="L261" s="664"/>
      <c r="M261" s="664"/>
      <c r="N261" s="664">
        <v>11</v>
      </c>
      <c r="O261" s="664">
        <v>18091.810000000001</v>
      </c>
      <c r="P261" s="677">
        <v>11</v>
      </c>
      <c r="Q261" s="665">
        <v>1644.71</v>
      </c>
    </row>
    <row r="262" spans="1:17" ht="14.4" customHeight="1" x14ac:dyDescent="0.3">
      <c r="A262" s="660" t="s">
        <v>577</v>
      </c>
      <c r="B262" s="661" t="s">
        <v>7088</v>
      </c>
      <c r="C262" s="661" t="s">
        <v>6905</v>
      </c>
      <c r="D262" s="661" t="s">
        <v>7394</v>
      </c>
      <c r="E262" s="661" t="s">
        <v>7395</v>
      </c>
      <c r="F262" s="664">
        <v>4</v>
      </c>
      <c r="G262" s="664">
        <v>6939.48</v>
      </c>
      <c r="H262" s="664">
        <v>1</v>
      </c>
      <c r="I262" s="664">
        <v>1734.87</v>
      </c>
      <c r="J262" s="664"/>
      <c r="K262" s="664"/>
      <c r="L262" s="664"/>
      <c r="M262" s="664"/>
      <c r="N262" s="664">
        <v>6</v>
      </c>
      <c r="O262" s="664">
        <v>10409.220000000001</v>
      </c>
      <c r="P262" s="677">
        <v>1.5000000000000002</v>
      </c>
      <c r="Q262" s="665">
        <v>1734.8700000000001</v>
      </c>
    </row>
    <row r="263" spans="1:17" ht="14.4" customHeight="1" x14ac:dyDescent="0.3">
      <c r="A263" s="660" t="s">
        <v>577</v>
      </c>
      <c r="B263" s="661" t="s">
        <v>7088</v>
      </c>
      <c r="C263" s="661" t="s">
        <v>6905</v>
      </c>
      <c r="D263" s="661" t="s">
        <v>7396</v>
      </c>
      <c r="E263" s="661" t="s">
        <v>7395</v>
      </c>
      <c r="F263" s="664">
        <v>25</v>
      </c>
      <c r="G263" s="664">
        <v>47154.5</v>
      </c>
      <c r="H263" s="664">
        <v>1</v>
      </c>
      <c r="I263" s="664">
        <v>1886.18</v>
      </c>
      <c r="J263" s="664">
        <v>1</v>
      </c>
      <c r="K263" s="664">
        <v>1886.18</v>
      </c>
      <c r="L263" s="664">
        <v>0.04</v>
      </c>
      <c r="M263" s="664">
        <v>1886.18</v>
      </c>
      <c r="N263" s="664">
        <v>29</v>
      </c>
      <c r="O263" s="664">
        <v>54699.22</v>
      </c>
      <c r="P263" s="677">
        <v>1.1599999999999999</v>
      </c>
      <c r="Q263" s="665">
        <v>1886.18</v>
      </c>
    </row>
    <row r="264" spans="1:17" ht="14.4" customHeight="1" x14ac:dyDescent="0.3">
      <c r="A264" s="660" t="s">
        <v>577</v>
      </c>
      <c r="B264" s="661" t="s">
        <v>7088</v>
      </c>
      <c r="C264" s="661" t="s">
        <v>6905</v>
      </c>
      <c r="D264" s="661" t="s">
        <v>7397</v>
      </c>
      <c r="E264" s="661" t="s">
        <v>7395</v>
      </c>
      <c r="F264" s="664">
        <v>15</v>
      </c>
      <c r="G264" s="664">
        <v>30515.699999999997</v>
      </c>
      <c r="H264" s="664">
        <v>1</v>
      </c>
      <c r="I264" s="664">
        <v>2034.3799999999999</v>
      </c>
      <c r="J264" s="664">
        <v>5</v>
      </c>
      <c r="K264" s="664">
        <v>10171.900000000001</v>
      </c>
      <c r="L264" s="664">
        <v>0.33333333333333343</v>
      </c>
      <c r="M264" s="664">
        <v>2034.3800000000003</v>
      </c>
      <c r="N264" s="664">
        <v>11</v>
      </c>
      <c r="O264" s="664">
        <v>22378.18</v>
      </c>
      <c r="P264" s="677">
        <v>0.73333333333333339</v>
      </c>
      <c r="Q264" s="665">
        <v>2034.38</v>
      </c>
    </row>
    <row r="265" spans="1:17" ht="14.4" customHeight="1" x14ac:dyDescent="0.3">
      <c r="A265" s="660" t="s">
        <v>577</v>
      </c>
      <c r="B265" s="661" t="s">
        <v>7088</v>
      </c>
      <c r="C265" s="661" t="s">
        <v>6905</v>
      </c>
      <c r="D265" s="661" t="s">
        <v>7398</v>
      </c>
      <c r="E265" s="661" t="s">
        <v>7395</v>
      </c>
      <c r="F265" s="664">
        <v>15</v>
      </c>
      <c r="G265" s="664">
        <v>33422.699999999997</v>
      </c>
      <c r="H265" s="664">
        <v>1</v>
      </c>
      <c r="I265" s="664">
        <v>2228.1799999999998</v>
      </c>
      <c r="J265" s="664">
        <v>2</v>
      </c>
      <c r="K265" s="664">
        <v>4456.3599999999997</v>
      </c>
      <c r="L265" s="664">
        <v>0.13333333333333333</v>
      </c>
      <c r="M265" s="664">
        <v>2228.1799999999998</v>
      </c>
      <c r="N265" s="664">
        <v>35</v>
      </c>
      <c r="O265" s="664">
        <v>77986.3</v>
      </c>
      <c r="P265" s="677">
        <v>2.3333333333333335</v>
      </c>
      <c r="Q265" s="665">
        <v>2228.1800000000003</v>
      </c>
    </row>
    <row r="266" spans="1:17" ht="14.4" customHeight="1" x14ac:dyDescent="0.3">
      <c r="A266" s="660" t="s">
        <v>577</v>
      </c>
      <c r="B266" s="661" t="s">
        <v>7088</v>
      </c>
      <c r="C266" s="661" t="s">
        <v>6905</v>
      </c>
      <c r="D266" s="661" t="s">
        <v>7399</v>
      </c>
      <c r="E266" s="661" t="s">
        <v>7400</v>
      </c>
      <c r="F266" s="664"/>
      <c r="G266" s="664"/>
      <c r="H266" s="664"/>
      <c r="I266" s="664"/>
      <c r="J266" s="664">
        <v>1</v>
      </c>
      <c r="K266" s="664">
        <v>789.29</v>
      </c>
      <c r="L266" s="664"/>
      <c r="M266" s="664">
        <v>789.29</v>
      </c>
      <c r="N266" s="664"/>
      <c r="O266" s="664"/>
      <c r="P266" s="677"/>
      <c r="Q266" s="665"/>
    </row>
    <row r="267" spans="1:17" ht="14.4" customHeight="1" x14ac:dyDescent="0.3">
      <c r="A267" s="660" t="s">
        <v>577</v>
      </c>
      <c r="B267" s="661" t="s">
        <v>7088</v>
      </c>
      <c r="C267" s="661" t="s">
        <v>6905</v>
      </c>
      <c r="D267" s="661" t="s">
        <v>7401</v>
      </c>
      <c r="E267" s="661" t="s">
        <v>7402</v>
      </c>
      <c r="F267" s="664"/>
      <c r="G267" s="664"/>
      <c r="H267" s="664"/>
      <c r="I267" s="664"/>
      <c r="J267" s="664">
        <v>1</v>
      </c>
      <c r="K267" s="664">
        <v>2603.5500000000002</v>
      </c>
      <c r="L267" s="664"/>
      <c r="M267" s="664">
        <v>2603.5500000000002</v>
      </c>
      <c r="N267" s="664"/>
      <c r="O267" s="664"/>
      <c r="P267" s="677"/>
      <c r="Q267" s="665"/>
    </row>
    <row r="268" spans="1:17" ht="14.4" customHeight="1" x14ac:dyDescent="0.3">
      <c r="A268" s="660" t="s">
        <v>577</v>
      </c>
      <c r="B268" s="661" t="s">
        <v>7088</v>
      </c>
      <c r="C268" s="661" t="s">
        <v>6905</v>
      </c>
      <c r="D268" s="661" t="s">
        <v>7403</v>
      </c>
      <c r="E268" s="661" t="s">
        <v>7395</v>
      </c>
      <c r="F268" s="664">
        <v>1</v>
      </c>
      <c r="G268" s="664">
        <v>2478.98</v>
      </c>
      <c r="H268" s="664">
        <v>1</v>
      </c>
      <c r="I268" s="664">
        <v>2478.98</v>
      </c>
      <c r="J268" s="664">
        <v>9</v>
      </c>
      <c r="K268" s="664">
        <v>22310.82</v>
      </c>
      <c r="L268" s="664">
        <v>9</v>
      </c>
      <c r="M268" s="664">
        <v>2478.98</v>
      </c>
      <c r="N268" s="664">
        <v>9</v>
      </c>
      <c r="O268" s="664">
        <v>22310.82</v>
      </c>
      <c r="P268" s="677">
        <v>9</v>
      </c>
      <c r="Q268" s="665">
        <v>2478.98</v>
      </c>
    </row>
    <row r="269" spans="1:17" ht="14.4" customHeight="1" x14ac:dyDescent="0.3">
      <c r="A269" s="660" t="s">
        <v>577</v>
      </c>
      <c r="B269" s="661" t="s">
        <v>7088</v>
      </c>
      <c r="C269" s="661" t="s">
        <v>6905</v>
      </c>
      <c r="D269" s="661" t="s">
        <v>7404</v>
      </c>
      <c r="E269" s="661" t="s">
        <v>7405</v>
      </c>
      <c r="F269" s="664">
        <v>4</v>
      </c>
      <c r="G269" s="664">
        <v>48153.599999999999</v>
      </c>
      <c r="H269" s="664">
        <v>1</v>
      </c>
      <c r="I269" s="664">
        <v>12038.4</v>
      </c>
      <c r="J269" s="664">
        <v>4</v>
      </c>
      <c r="K269" s="664">
        <v>48153.599999999999</v>
      </c>
      <c r="L269" s="664">
        <v>1</v>
      </c>
      <c r="M269" s="664">
        <v>12038.4</v>
      </c>
      <c r="N269" s="664">
        <v>6</v>
      </c>
      <c r="O269" s="664">
        <v>72230.399999999994</v>
      </c>
      <c r="P269" s="677">
        <v>1.5</v>
      </c>
      <c r="Q269" s="665">
        <v>12038.4</v>
      </c>
    </row>
    <row r="270" spans="1:17" ht="14.4" customHeight="1" x14ac:dyDescent="0.3">
      <c r="A270" s="660" t="s">
        <v>577</v>
      </c>
      <c r="B270" s="661" t="s">
        <v>7088</v>
      </c>
      <c r="C270" s="661" t="s">
        <v>6905</v>
      </c>
      <c r="D270" s="661" t="s">
        <v>7406</v>
      </c>
      <c r="E270" s="661" t="s">
        <v>7405</v>
      </c>
      <c r="F270" s="664">
        <v>7</v>
      </c>
      <c r="G270" s="664">
        <v>93844.800000000003</v>
      </c>
      <c r="H270" s="664">
        <v>1</v>
      </c>
      <c r="I270" s="664">
        <v>13406.4</v>
      </c>
      <c r="J270" s="664">
        <v>4</v>
      </c>
      <c r="K270" s="664">
        <v>53625.599999999999</v>
      </c>
      <c r="L270" s="664">
        <v>0.5714285714285714</v>
      </c>
      <c r="M270" s="664">
        <v>13406.4</v>
      </c>
      <c r="N270" s="664">
        <v>10</v>
      </c>
      <c r="O270" s="664">
        <v>134063.99999999997</v>
      </c>
      <c r="P270" s="677">
        <v>1.4285714285714282</v>
      </c>
      <c r="Q270" s="665">
        <v>13406.399999999998</v>
      </c>
    </row>
    <row r="271" spans="1:17" ht="14.4" customHeight="1" x14ac:dyDescent="0.3">
      <c r="A271" s="660" t="s">
        <v>577</v>
      </c>
      <c r="B271" s="661" t="s">
        <v>7088</v>
      </c>
      <c r="C271" s="661" t="s">
        <v>6905</v>
      </c>
      <c r="D271" s="661" t="s">
        <v>7407</v>
      </c>
      <c r="E271" s="661" t="s">
        <v>7408</v>
      </c>
      <c r="F271" s="664">
        <v>5</v>
      </c>
      <c r="G271" s="664">
        <v>77976</v>
      </c>
      <c r="H271" s="664">
        <v>1</v>
      </c>
      <c r="I271" s="664">
        <v>15595.2</v>
      </c>
      <c r="J271" s="664">
        <v>4</v>
      </c>
      <c r="K271" s="664">
        <v>62380.800000000003</v>
      </c>
      <c r="L271" s="664">
        <v>0.8</v>
      </c>
      <c r="M271" s="664">
        <v>15595.2</v>
      </c>
      <c r="N271" s="664">
        <v>7</v>
      </c>
      <c r="O271" s="664">
        <v>109166.39999999999</v>
      </c>
      <c r="P271" s="677">
        <v>1.4</v>
      </c>
      <c r="Q271" s="665">
        <v>15595.199999999999</v>
      </c>
    </row>
    <row r="272" spans="1:17" ht="14.4" customHeight="1" x14ac:dyDescent="0.3">
      <c r="A272" s="660" t="s">
        <v>577</v>
      </c>
      <c r="B272" s="661" t="s">
        <v>7088</v>
      </c>
      <c r="C272" s="661" t="s">
        <v>6905</v>
      </c>
      <c r="D272" s="661" t="s">
        <v>7409</v>
      </c>
      <c r="E272" s="661" t="s">
        <v>7410</v>
      </c>
      <c r="F272" s="664">
        <v>15</v>
      </c>
      <c r="G272" s="664">
        <v>295488</v>
      </c>
      <c r="H272" s="664">
        <v>1</v>
      </c>
      <c r="I272" s="664">
        <v>19699.2</v>
      </c>
      <c r="J272" s="664">
        <v>14</v>
      </c>
      <c r="K272" s="664">
        <v>275788.79999999999</v>
      </c>
      <c r="L272" s="664">
        <v>0.93333333333333335</v>
      </c>
      <c r="M272" s="664">
        <v>19699.2</v>
      </c>
      <c r="N272" s="664">
        <v>18</v>
      </c>
      <c r="O272" s="664">
        <v>354585.59999999998</v>
      </c>
      <c r="P272" s="677">
        <v>1.2</v>
      </c>
      <c r="Q272" s="665">
        <v>19699.199999999997</v>
      </c>
    </row>
    <row r="273" spans="1:17" ht="14.4" customHeight="1" x14ac:dyDescent="0.3">
      <c r="A273" s="660" t="s">
        <v>577</v>
      </c>
      <c r="B273" s="661" t="s">
        <v>7088</v>
      </c>
      <c r="C273" s="661" t="s">
        <v>6905</v>
      </c>
      <c r="D273" s="661" t="s">
        <v>7411</v>
      </c>
      <c r="E273" s="661" t="s">
        <v>7412</v>
      </c>
      <c r="F273" s="664">
        <v>3</v>
      </c>
      <c r="G273" s="664">
        <v>78445.47</v>
      </c>
      <c r="H273" s="664">
        <v>1</v>
      </c>
      <c r="I273" s="664">
        <v>26148.49</v>
      </c>
      <c r="J273" s="664"/>
      <c r="K273" s="664"/>
      <c r="L273" s="664"/>
      <c r="M273" s="664"/>
      <c r="N273" s="664"/>
      <c r="O273" s="664"/>
      <c r="P273" s="677"/>
      <c r="Q273" s="665"/>
    </row>
    <row r="274" spans="1:17" ht="14.4" customHeight="1" x14ac:dyDescent="0.3">
      <c r="A274" s="660" t="s">
        <v>577</v>
      </c>
      <c r="B274" s="661" t="s">
        <v>7088</v>
      </c>
      <c r="C274" s="661" t="s">
        <v>6905</v>
      </c>
      <c r="D274" s="661" t="s">
        <v>7413</v>
      </c>
      <c r="E274" s="661" t="s">
        <v>7414</v>
      </c>
      <c r="F274" s="664">
        <v>17</v>
      </c>
      <c r="G274" s="664">
        <v>146512.79999999999</v>
      </c>
      <c r="H274" s="664">
        <v>1</v>
      </c>
      <c r="I274" s="664">
        <v>8618.4</v>
      </c>
      <c r="J274" s="664">
        <v>16</v>
      </c>
      <c r="K274" s="664">
        <v>137894.39999999999</v>
      </c>
      <c r="L274" s="664">
        <v>0.94117647058823528</v>
      </c>
      <c r="M274" s="664">
        <v>8618.4</v>
      </c>
      <c r="N274" s="664">
        <v>23</v>
      </c>
      <c r="O274" s="664">
        <v>198223.2</v>
      </c>
      <c r="P274" s="677">
        <v>1.3529411764705883</v>
      </c>
      <c r="Q274" s="665">
        <v>8618.4</v>
      </c>
    </row>
    <row r="275" spans="1:17" ht="14.4" customHeight="1" x14ac:dyDescent="0.3">
      <c r="A275" s="660" t="s">
        <v>577</v>
      </c>
      <c r="B275" s="661" t="s">
        <v>7088</v>
      </c>
      <c r="C275" s="661" t="s">
        <v>6905</v>
      </c>
      <c r="D275" s="661" t="s">
        <v>7415</v>
      </c>
      <c r="E275" s="661" t="s">
        <v>7416</v>
      </c>
      <c r="F275" s="664">
        <v>3</v>
      </c>
      <c r="G275" s="664">
        <v>30985.199999999997</v>
      </c>
      <c r="H275" s="664">
        <v>1</v>
      </c>
      <c r="I275" s="664">
        <v>10328.4</v>
      </c>
      <c r="J275" s="664"/>
      <c r="K275" s="664"/>
      <c r="L275" s="664"/>
      <c r="M275" s="664"/>
      <c r="N275" s="664">
        <v>1</v>
      </c>
      <c r="O275" s="664">
        <v>10328.4</v>
      </c>
      <c r="P275" s="677">
        <v>0.33333333333333337</v>
      </c>
      <c r="Q275" s="665">
        <v>10328.4</v>
      </c>
    </row>
    <row r="276" spans="1:17" ht="14.4" customHeight="1" x14ac:dyDescent="0.3">
      <c r="A276" s="660" t="s">
        <v>577</v>
      </c>
      <c r="B276" s="661" t="s">
        <v>7088</v>
      </c>
      <c r="C276" s="661" t="s">
        <v>6905</v>
      </c>
      <c r="D276" s="661" t="s">
        <v>7417</v>
      </c>
      <c r="E276" s="661" t="s">
        <v>7418</v>
      </c>
      <c r="F276" s="664"/>
      <c r="G276" s="664"/>
      <c r="H276" s="664"/>
      <c r="I276" s="664"/>
      <c r="J276" s="664">
        <v>1</v>
      </c>
      <c r="K276" s="664">
        <v>3174.9</v>
      </c>
      <c r="L276" s="664"/>
      <c r="M276" s="664">
        <v>3174.9</v>
      </c>
      <c r="N276" s="664"/>
      <c r="O276" s="664"/>
      <c r="P276" s="677"/>
      <c r="Q276" s="665"/>
    </row>
    <row r="277" spans="1:17" ht="14.4" customHeight="1" x14ac:dyDescent="0.3">
      <c r="A277" s="660" t="s">
        <v>577</v>
      </c>
      <c r="B277" s="661" t="s">
        <v>7088</v>
      </c>
      <c r="C277" s="661" t="s">
        <v>6905</v>
      </c>
      <c r="D277" s="661" t="s">
        <v>7419</v>
      </c>
      <c r="E277" s="661" t="s">
        <v>7420</v>
      </c>
      <c r="F277" s="664">
        <v>11</v>
      </c>
      <c r="G277" s="664">
        <v>13453</v>
      </c>
      <c r="H277" s="664">
        <v>1</v>
      </c>
      <c r="I277" s="664">
        <v>1223</v>
      </c>
      <c r="J277" s="664">
        <v>7</v>
      </c>
      <c r="K277" s="664">
        <v>8561</v>
      </c>
      <c r="L277" s="664">
        <v>0.63636363636363635</v>
      </c>
      <c r="M277" s="664">
        <v>1223</v>
      </c>
      <c r="N277" s="664">
        <v>11</v>
      </c>
      <c r="O277" s="664">
        <v>13453</v>
      </c>
      <c r="P277" s="677">
        <v>1</v>
      </c>
      <c r="Q277" s="665">
        <v>1223</v>
      </c>
    </row>
    <row r="278" spans="1:17" ht="14.4" customHeight="1" x14ac:dyDescent="0.3">
      <c r="A278" s="660" t="s">
        <v>577</v>
      </c>
      <c r="B278" s="661" t="s">
        <v>7088</v>
      </c>
      <c r="C278" s="661" t="s">
        <v>6905</v>
      </c>
      <c r="D278" s="661" t="s">
        <v>7421</v>
      </c>
      <c r="E278" s="661" t="s">
        <v>7422</v>
      </c>
      <c r="F278" s="664"/>
      <c r="G278" s="664"/>
      <c r="H278" s="664"/>
      <c r="I278" s="664"/>
      <c r="J278" s="664">
        <v>2</v>
      </c>
      <c r="K278" s="664">
        <v>14233.42</v>
      </c>
      <c r="L278" s="664"/>
      <c r="M278" s="664">
        <v>7116.71</v>
      </c>
      <c r="N278" s="664">
        <v>2</v>
      </c>
      <c r="O278" s="664">
        <v>14233.42</v>
      </c>
      <c r="P278" s="677"/>
      <c r="Q278" s="665">
        <v>7116.71</v>
      </c>
    </row>
    <row r="279" spans="1:17" ht="14.4" customHeight="1" x14ac:dyDescent="0.3">
      <c r="A279" s="660" t="s">
        <v>577</v>
      </c>
      <c r="B279" s="661" t="s">
        <v>7088</v>
      </c>
      <c r="C279" s="661" t="s">
        <v>6905</v>
      </c>
      <c r="D279" s="661" t="s">
        <v>7423</v>
      </c>
      <c r="E279" s="661" t="s">
        <v>7391</v>
      </c>
      <c r="F279" s="664">
        <v>6</v>
      </c>
      <c r="G279" s="664">
        <v>7648.38</v>
      </c>
      <c r="H279" s="664">
        <v>1</v>
      </c>
      <c r="I279" s="664">
        <v>1274.73</v>
      </c>
      <c r="J279" s="664">
        <v>8</v>
      </c>
      <c r="K279" s="664">
        <v>10197.84</v>
      </c>
      <c r="L279" s="664">
        <v>1.3333333333333333</v>
      </c>
      <c r="M279" s="664">
        <v>1274.73</v>
      </c>
      <c r="N279" s="664">
        <v>13</v>
      </c>
      <c r="O279" s="664">
        <v>16571.489999999998</v>
      </c>
      <c r="P279" s="677">
        <v>2.1666666666666665</v>
      </c>
      <c r="Q279" s="665">
        <v>1274.7299999999998</v>
      </c>
    </row>
    <row r="280" spans="1:17" ht="14.4" customHeight="1" x14ac:dyDescent="0.3">
      <c r="A280" s="660" t="s">
        <v>577</v>
      </c>
      <c r="B280" s="661" t="s">
        <v>7088</v>
      </c>
      <c r="C280" s="661" t="s">
        <v>6905</v>
      </c>
      <c r="D280" s="661" t="s">
        <v>6910</v>
      </c>
      <c r="E280" s="661" t="s">
        <v>6911</v>
      </c>
      <c r="F280" s="664">
        <v>1</v>
      </c>
      <c r="G280" s="664">
        <v>1048.8</v>
      </c>
      <c r="H280" s="664">
        <v>1</v>
      </c>
      <c r="I280" s="664">
        <v>1048.8</v>
      </c>
      <c r="J280" s="664"/>
      <c r="K280" s="664"/>
      <c r="L280" s="664"/>
      <c r="M280" s="664"/>
      <c r="N280" s="664"/>
      <c r="O280" s="664"/>
      <c r="P280" s="677"/>
      <c r="Q280" s="665"/>
    </row>
    <row r="281" spans="1:17" ht="14.4" customHeight="1" x14ac:dyDescent="0.3">
      <c r="A281" s="660" t="s">
        <v>577</v>
      </c>
      <c r="B281" s="661" t="s">
        <v>7088</v>
      </c>
      <c r="C281" s="661" t="s">
        <v>6905</v>
      </c>
      <c r="D281" s="661" t="s">
        <v>7424</v>
      </c>
      <c r="E281" s="661" t="s">
        <v>7425</v>
      </c>
      <c r="F281" s="664">
        <v>1</v>
      </c>
      <c r="G281" s="664">
        <v>13282.04</v>
      </c>
      <c r="H281" s="664">
        <v>1</v>
      </c>
      <c r="I281" s="664">
        <v>13282.04</v>
      </c>
      <c r="J281" s="664"/>
      <c r="K281" s="664"/>
      <c r="L281" s="664"/>
      <c r="M281" s="664"/>
      <c r="N281" s="664"/>
      <c r="O281" s="664"/>
      <c r="P281" s="677"/>
      <c r="Q281" s="665"/>
    </row>
    <row r="282" spans="1:17" ht="14.4" customHeight="1" x14ac:dyDescent="0.3">
      <c r="A282" s="660" t="s">
        <v>577</v>
      </c>
      <c r="B282" s="661" t="s">
        <v>7088</v>
      </c>
      <c r="C282" s="661" t="s">
        <v>6905</v>
      </c>
      <c r="D282" s="661" t="s">
        <v>7426</v>
      </c>
      <c r="E282" s="661" t="s">
        <v>7427</v>
      </c>
      <c r="F282" s="664">
        <v>2</v>
      </c>
      <c r="G282" s="664">
        <v>21257.9</v>
      </c>
      <c r="H282" s="664">
        <v>1</v>
      </c>
      <c r="I282" s="664">
        <v>10628.95</v>
      </c>
      <c r="J282" s="664">
        <v>2</v>
      </c>
      <c r="K282" s="664">
        <v>21257.9</v>
      </c>
      <c r="L282" s="664">
        <v>1</v>
      </c>
      <c r="M282" s="664">
        <v>10628.95</v>
      </c>
      <c r="N282" s="664">
        <v>4</v>
      </c>
      <c r="O282" s="664">
        <v>42515.8</v>
      </c>
      <c r="P282" s="677">
        <v>2</v>
      </c>
      <c r="Q282" s="665">
        <v>10628.95</v>
      </c>
    </row>
    <row r="283" spans="1:17" ht="14.4" customHeight="1" x14ac:dyDescent="0.3">
      <c r="A283" s="660" t="s">
        <v>577</v>
      </c>
      <c r="B283" s="661" t="s">
        <v>7088</v>
      </c>
      <c r="C283" s="661" t="s">
        <v>6905</v>
      </c>
      <c r="D283" s="661" t="s">
        <v>7428</v>
      </c>
      <c r="E283" s="661" t="s">
        <v>7429</v>
      </c>
      <c r="F283" s="664">
        <v>1</v>
      </c>
      <c r="G283" s="664">
        <v>12409</v>
      </c>
      <c r="H283" s="664">
        <v>1</v>
      </c>
      <c r="I283" s="664">
        <v>12409</v>
      </c>
      <c r="J283" s="664"/>
      <c r="K283" s="664"/>
      <c r="L283" s="664"/>
      <c r="M283" s="664"/>
      <c r="N283" s="664"/>
      <c r="O283" s="664"/>
      <c r="P283" s="677"/>
      <c r="Q283" s="665"/>
    </row>
    <row r="284" spans="1:17" ht="14.4" customHeight="1" x14ac:dyDescent="0.3">
      <c r="A284" s="660" t="s">
        <v>577</v>
      </c>
      <c r="B284" s="661" t="s">
        <v>7088</v>
      </c>
      <c r="C284" s="661" t="s">
        <v>6905</v>
      </c>
      <c r="D284" s="661" t="s">
        <v>7430</v>
      </c>
      <c r="E284" s="661" t="s">
        <v>7431</v>
      </c>
      <c r="F284" s="664"/>
      <c r="G284" s="664"/>
      <c r="H284" s="664"/>
      <c r="I284" s="664"/>
      <c r="J284" s="664">
        <v>1</v>
      </c>
      <c r="K284" s="664">
        <v>37159</v>
      </c>
      <c r="L284" s="664"/>
      <c r="M284" s="664">
        <v>37159</v>
      </c>
      <c r="N284" s="664">
        <v>3</v>
      </c>
      <c r="O284" s="664">
        <v>111477</v>
      </c>
      <c r="P284" s="677"/>
      <c r="Q284" s="665">
        <v>37159</v>
      </c>
    </row>
    <row r="285" spans="1:17" ht="14.4" customHeight="1" x14ac:dyDescent="0.3">
      <c r="A285" s="660" t="s">
        <v>577</v>
      </c>
      <c r="B285" s="661" t="s">
        <v>7088</v>
      </c>
      <c r="C285" s="661" t="s">
        <v>6905</v>
      </c>
      <c r="D285" s="661" t="s">
        <v>7432</v>
      </c>
      <c r="E285" s="661" t="s">
        <v>7433</v>
      </c>
      <c r="F285" s="664">
        <v>5</v>
      </c>
      <c r="G285" s="664">
        <v>216735</v>
      </c>
      <c r="H285" s="664">
        <v>1</v>
      </c>
      <c r="I285" s="664">
        <v>43347</v>
      </c>
      <c r="J285" s="664">
        <v>4</v>
      </c>
      <c r="K285" s="664">
        <v>173388</v>
      </c>
      <c r="L285" s="664">
        <v>0.8</v>
      </c>
      <c r="M285" s="664">
        <v>43347</v>
      </c>
      <c r="N285" s="664">
        <v>4</v>
      </c>
      <c r="O285" s="664">
        <v>156048</v>
      </c>
      <c r="P285" s="677">
        <v>0.71999446328465633</v>
      </c>
      <c r="Q285" s="665">
        <v>39012</v>
      </c>
    </row>
    <row r="286" spans="1:17" ht="14.4" customHeight="1" x14ac:dyDescent="0.3">
      <c r="A286" s="660" t="s">
        <v>577</v>
      </c>
      <c r="B286" s="661" t="s">
        <v>7088</v>
      </c>
      <c r="C286" s="661" t="s">
        <v>6905</v>
      </c>
      <c r="D286" s="661" t="s">
        <v>7434</v>
      </c>
      <c r="E286" s="661" t="s">
        <v>7435</v>
      </c>
      <c r="F286" s="664">
        <v>2</v>
      </c>
      <c r="G286" s="664">
        <v>11226</v>
      </c>
      <c r="H286" s="664">
        <v>1</v>
      </c>
      <c r="I286" s="664">
        <v>5613</v>
      </c>
      <c r="J286" s="664">
        <v>3</v>
      </c>
      <c r="K286" s="664">
        <v>16839</v>
      </c>
      <c r="L286" s="664">
        <v>1.5</v>
      </c>
      <c r="M286" s="664">
        <v>5613</v>
      </c>
      <c r="N286" s="664">
        <v>2</v>
      </c>
      <c r="O286" s="664">
        <v>11226</v>
      </c>
      <c r="P286" s="677">
        <v>1</v>
      </c>
      <c r="Q286" s="665">
        <v>5613</v>
      </c>
    </row>
    <row r="287" spans="1:17" ht="14.4" customHeight="1" x14ac:dyDescent="0.3">
      <c r="A287" s="660" t="s">
        <v>577</v>
      </c>
      <c r="B287" s="661" t="s">
        <v>7088</v>
      </c>
      <c r="C287" s="661" t="s">
        <v>6905</v>
      </c>
      <c r="D287" s="661" t="s">
        <v>7436</v>
      </c>
      <c r="E287" s="661" t="s">
        <v>7437</v>
      </c>
      <c r="F287" s="664"/>
      <c r="G287" s="664"/>
      <c r="H287" s="664"/>
      <c r="I287" s="664"/>
      <c r="J287" s="664">
        <v>3</v>
      </c>
      <c r="K287" s="664">
        <v>111477</v>
      </c>
      <c r="L287" s="664"/>
      <c r="M287" s="664">
        <v>37159</v>
      </c>
      <c r="N287" s="664"/>
      <c r="O287" s="664"/>
      <c r="P287" s="677"/>
      <c r="Q287" s="665"/>
    </row>
    <row r="288" spans="1:17" ht="14.4" customHeight="1" x14ac:dyDescent="0.3">
      <c r="A288" s="660" t="s">
        <v>577</v>
      </c>
      <c r="B288" s="661" t="s">
        <v>7088</v>
      </c>
      <c r="C288" s="661" t="s">
        <v>6905</v>
      </c>
      <c r="D288" s="661" t="s">
        <v>7438</v>
      </c>
      <c r="E288" s="661" t="s">
        <v>7439</v>
      </c>
      <c r="F288" s="664">
        <v>2</v>
      </c>
      <c r="G288" s="664">
        <v>19972.8</v>
      </c>
      <c r="H288" s="664">
        <v>1</v>
      </c>
      <c r="I288" s="664">
        <v>9986.4</v>
      </c>
      <c r="J288" s="664">
        <v>0.1</v>
      </c>
      <c r="K288" s="664">
        <v>998.64</v>
      </c>
      <c r="L288" s="664">
        <v>0.05</v>
      </c>
      <c r="M288" s="664">
        <v>9986.4</v>
      </c>
      <c r="N288" s="664"/>
      <c r="O288" s="664"/>
      <c r="P288" s="677"/>
      <c r="Q288" s="665"/>
    </row>
    <row r="289" spans="1:17" ht="14.4" customHeight="1" x14ac:dyDescent="0.3">
      <c r="A289" s="660" t="s">
        <v>577</v>
      </c>
      <c r="B289" s="661" t="s">
        <v>7088</v>
      </c>
      <c r="C289" s="661" t="s">
        <v>6905</v>
      </c>
      <c r="D289" s="661" t="s">
        <v>7440</v>
      </c>
      <c r="E289" s="661" t="s">
        <v>7441</v>
      </c>
      <c r="F289" s="664">
        <v>3</v>
      </c>
      <c r="G289" s="664">
        <v>62283</v>
      </c>
      <c r="H289" s="664">
        <v>1</v>
      </c>
      <c r="I289" s="664">
        <v>20761</v>
      </c>
      <c r="J289" s="664">
        <v>6</v>
      </c>
      <c r="K289" s="664">
        <v>124566</v>
      </c>
      <c r="L289" s="664">
        <v>2</v>
      </c>
      <c r="M289" s="664">
        <v>20761</v>
      </c>
      <c r="N289" s="664">
        <v>8</v>
      </c>
      <c r="O289" s="664">
        <v>166088</v>
      </c>
      <c r="P289" s="677">
        <v>2.6666666666666665</v>
      </c>
      <c r="Q289" s="665">
        <v>20761</v>
      </c>
    </row>
    <row r="290" spans="1:17" ht="14.4" customHeight="1" x14ac:dyDescent="0.3">
      <c r="A290" s="660" t="s">
        <v>577</v>
      </c>
      <c r="B290" s="661" t="s">
        <v>7088</v>
      </c>
      <c r="C290" s="661" t="s">
        <v>6905</v>
      </c>
      <c r="D290" s="661" t="s">
        <v>7442</v>
      </c>
      <c r="E290" s="661" t="s">
        <v>7443</v>
      </c>
      <c r="F290" s="664"/>
      <c r="G290" s="664"/>
      <c r="H290" s="664"/>
      <c r="I290" s="664"/>
      <c r="J290" s="664">
        <v>2</v>
      </c>
      <c r="K290" s="664">
        <v>4694.72</v>
      </c>
      <c r="L290" s="664"/>
      <c r="M290" s="664">
        <v>2347.36</v>
      </c>
      <c r="N290" s="664">
        <v>2</v>
      </c>
      <c r="O290" s="664">
        <v>4694</v>
      </c>
      <c r="P290" s="677"/>
      <c r="Q290" s="665">
        <v>2347</v>
      </c>
    </row>
    <row r="291" spans="1:17" ht="14.4" customHeight="1" x14ac:dyDescent="0.3">
      <c r="A291" s="660" t="s">
        <v>577</v>
      </c>
      <c r="B291" s="661" t="s">
        <v>7088</v>
      </c>
      <c r="C291" s="661" t="s">
        <v>6905</v>
      </c>
      <c r="D291" s="661" t="s">
        <v>7444</v>
      </c>
      <c r="E291" s="661" t="s">
        <v>7445</v>
      </c>
      <c r="F291" s="664"/>
      <c r="G291" s="664"/>
      <c r="H291" s="664"/>
      <c r="I291" s="664"/>
      <c r="J291" s="664">
        <v>1</v>
      </c>
      <c r="K291" s="664">
        <v>6086</v>
      </c>
      <c r="L291" s="664"/>
      <c r="M291" s="664">
        <v>6086</v>
      </c>
      <c r="N291" s="664">
        <v>1</v>
      </c>
      <c r="O291" s="664">
        <v>6086</v>
      </c>
      <c r="P291" s="677"/>
      <c r="Q291" s="665">
        <v>6086</v>
      </c>
    </row>
    <row r="292" spans="1:17" ht="14.4" customHeight="1" x14ac:dyDescent="0.3">
      <c r="A292" s="660" t="s">
        <v>577</v>
      </c>
      <c r="B292" s="661" t="s">
        <v>7088</v>
      </c>
      <c r="C292" s="661" t="s">
        <v>6905</v>
      </c>
      <c r="D292" s="661" t="s">
        <v>7446</v>
      </c>
      <c r="E292" s="661" t="s">
        <v>7363</v>
      </c>
      <c r="F292" s="664">
        <v>6</v>
      </c>
      <c r="G292" s="664">
        <v>1094.4000000000001</v>
      </c>
      <c r="H292" s="664">
        <v>1</v>
      </c>
      <c r="I292" s="664">
        <v>182.4</v>
      </c>
      <c r="J292" s="664">
        <v>5</v>
      </c>
      <c r="K292" s="664">
        <v>912</v>
      </c>
      <c r="L292" s="664">
        <v>0.83333333333333326</v>
      </c>
      <c r="M292" s="664">
        <v>182.4</v>
      </c>
      <c r="N292" s="664">
        <v>5</v>
      </c>
      <c r="O292" s="664">
        <v>912</v>
      </c>
      <c r="P292" s="677">
        <v>0.83333333333333326</v>
      </c>
      <c r="Q292" s="665">
        <v>182.4</v>
      </c>
    </row>
    <row r="293" spans="1:17" ht="14.4" customHeight="1" x14ac:dyDescent="0.3">
      <c r="A293" s="660" t="s">
        <v>577</v>
      </c>
      <c r="B293" s="661" t="s">
        <v>7088</v>
      </c>
      <c r="C293" s="661" t="s">
        <v>6905</v>
      </c>
      <c r="D293" s="661" t="s">
        <v>7447</v>
      </c>
      <c r="E293" s="661" t="s">
        <v>7448</v>
      </c>
      <c r="F293" s="664">
        <v>12</v>
      </c>
      <c r="G293" s="664">
        <v>555383.16</v>
      </c>
      <c r="H293" s="664">
        <v>1</v>
      </c>
      <c r="I293" s="664">
        <v>46281.93</v>
      </c>
      <c r="J293" s="664">
        <v>17</v>
      </c>
      <c r="K293" s="664">
        <v>786792.81</v>
      </c>
      <c r="L293" s="664">
        <v>1.4166666666666667</v>
      </c>
      <c r="M293" s="664">
        <v>46281.93</v>
      </c>
      <c r="N293" s="664">
        <v>15</v>
      </c>
      <c r="O293" s="664">
        <v>694228.95000000007</v>
      </c>
      <c r="P293" s="677">
        <v>1.25</v>
      </c>
      <c r="Q293" s="665">
        <v>46281.930000000008</v>
      </c>
    </row>
    <row r="294" spans="1:17" ht="14.4" customHeight="1" x14ac:dyDescent="0.3">
      <c r="A294" s="660" t="s">
        <v>577</v>
      </c>
      <c r="B294" s="661" t="s">
        <v>7088</v>
      </c>
      <c r="C294" s="661" t="s">
        <v>6905</v>
      </c>
      <c r="D294" s="661" t="s">
        <v>7449</v>
      </c>
      <c r="E294" s="661" t="s">
        <v>7450</v>
      </c>
      <c r="F294" s="664"/>
      <c r="G294" s="664"/>
      <c r="H294" s="664"/>
      <c r="I294" s="664"/>
      <c r="J294" s="664"/>
      <c r="K294" s="664"/>
      <c r="L294" s="664"/>
      <c r="M294" s="664"/>
      <c r="N294" s="664">
        <v>6</v>
      </c>
      <c r="O294" s="664">
        <v>3674.94</v>
      </c>
      <c r="P294" s="677"/>
      <c r="Q294" s="665">
        <v>612.49</v>
      </c>
    </row>
    <row r="295" spans="1:17" ht="14.4" customHeight="1" x14ac:dyDescent="0.3">
      <c r="A295" s="660" t="s">
        <v>577</v>
      </c>
      <c r="B295" s="661" t="s">
        <v>7088</v>
      </c>
      <c r="C295" s="661" t="s">
        <v>6905</v>
      </c>
      <c r="D295" s="661" t="s">
        <v>7451</v>
      </c>
      <c r="E295" s="661" t="s">
        <v>7450</v>
      </c>
      <c r="F295" s="664"/>
      <c r="G295" s="664"/>
      <c r="H295" s="664"/>
      <c r="I295" s="664"/>
      <c r="J295" s="664"/>
      <c r="K295" s="664"/>
      <c r="L295" s="664"/>
      <c r="M295" s="664"/>
      <c r="N295" s="664">
        <v>4</v>
      </c>
      <c r="O295" s="664">
        <v>2532.88</v>
      </c>
      <c r="P295" s="677"/>
      <c r="Q295" s="665">
        <v>633.22</v>
      </c>
    </row>
    <row r="296" spans="1:17" ht="14.4" customHeight="1" x14ac:dyDescent="0.3">
      <c r="A296" s="660" t="s">
        <v>577</v>
      </c>
      <c r="B296" s="661" t="s">
        <v>7088</v>
      </c>
      <c r="C296" s="661" t="s">
        <v>6905</v>
      </c>
      <c r="D296" s="661" t="s">
        <v>7452</v>
      </c>
      <c r="E296" s="661" t="s">
        <v>7453</v>
      </c>
      <c r="F296" s="664"/>
      <c r="G296" s="664"/>
      <c r="H296" s="664"/>
      <c r="I296" s="664"/>
      <c r="J296" s="664"/>
      <c r="K296" s="664"/>
      <c r="L296" s="664"/>
      <c r="M296" s="664"/>
      <c r="N296" s="664">
        <v>8</v>
      </c>
      <c r="O296" s="664">
        <v>7146.8</v>
      </c>
      <c r="P296" s="677"/>
      <c r="Q296" s="665">
        <v>893.35</v>
      </c>
    </row>
    <row r="297" spans="1:17" ht="14.4" customHeight="1" x14ac:dyDescent="0.3">
      <c r="A297" s="660" t="s">
        <v>577</v>
      </c>
      <c r="B297" s="661" t="s">
        <v>7088</v>
      </c>
      <c r="C297" s="661" t="s">
        <v>6905</v>
      </c>
      <c r="D297" s="661" t="s">
        <v>7454</v>
      </c>
      <c r="E297" s="661" t="s">
        <v>7453</v>
      </c>
      <c r="F297" s="664"/>
      <c r="G297" s="664"/>
      <c r="H297" s="664"/>
      <c r="I297" s="664"/>
      <c r="J297" s="664"/>
      <c r="K297" s="664"/>
      <c r="L297" s="664"/>
      <c r="M297" s="664"/>
      <c r="N297" s="664">
        <v>4</v>
      </c>
      <c r="O297" s="664">
        <v>3320.52</v>
      </c>
      <c r="P297" s="677"/>
      <c r="Q297" s="665">
        <v>830.13</v>
      </c>
    </row>
    <row r="298" spans="1:17" ht="14.4" customHeight="1" x14ac:dyDescent="0.3">
      <c r="A298" s="660" t="s">
        <v>577</v>
      </c>
      <c r="B298" s="661" t="s">
        <v>7088</v>
      </c>
      <c r="C298" s="661" t="s">
        <v>6905</v>
      </c>
      <c r="D298" s="661" t="s">
        <v>7455</v>
      </c>
      <c r="E298" s="661" t="s">
        <v>7456</v>
      </c>
      <c r="F298" s="664">
        <v>7</v>
      </c>
      <c r="G298" s="664">
        <v>31448.829999999998</v>
      </c>
      <c r="H298" s="664">
        <v>1</v>
      </c>
      <c r="I298" s="664">
        <v>4492.6899999999996</v>
      </c>
      <c r="J298" s="664">
        <v>11</v>
      </c>
      <c r="K298" s="664">
        <v>49419.59</v>
      </c>
      <c r="L298" s="664">
        <v>1.5714285714285714</v>
      </c>
      <c r="M298" s="664">
        <v>4492.6899999999996</v>
      </c>
      <c r="N298" s="664">
        <v>3</v>
      </c>
      <c r="O298" s="664">
        <v>13478.07</v>
      </c>
      <c r="P298" s="677">
        <v>0.4285714285714286</v>
      </c>
      <c r="Q298" s="665">
        <v>4492.6899999999996</v>
      </c>
    </row>
    <row r="299" spans="1:17" ht="14.4" customHeight="1" x14ac:dyDescent="0.3">
      <c r="A299" s="660" t="s">
        <v>577</v>
      </c>
      <c r="B299" s="661" t="s">
        <v>7088</v>
      </c>
      <c r="C299" s="661" t="s">
        <v>6905</v>
      </c>
      <c r="D299" s="661" t="s">
        <v>7457</v>
      </c>
      <c r="E299" s="661" t="s">
        <v>7458</v>
      </c>
      <c r="F299" s="664">
        <v>5</v>
      </c>
      <c r="G299" s="664">
        <v>217974</v>
      </c>
      <c r="H299" s="664">
        <v>1</v>
      </c>
      <c r="I299" s="664">
        <v>43594.8</v>
      </c>
      <c r="J299" s="664">
        <v>6</v>
      </c>
      <c r="K299" s="664">
        <v>261568.8</v>
      </c>
      <c r="L299" s="664">
        <v>1.2</v>
      </c>
      <c r="M299" s="664">
        <v>43594.799999999996</v>
      </c>
      <c r="N299" s="664">
        <v>6</v>
      </c>
      <c r="O299" s="664">
        <v>261568.8</v>
      </c>
      <c r="P299" s="677">
        <v>1.2</v>
      </c>
      <c r="Q299" s="665">
        <v>43594.799999999996</v>
      </c>
    </row>
    <row r="300" spans="1:17" ht="14.4" customHeight="1" x14ac:dyDescent="0.3">
      <c r="A300" s="660" t="s">
        <v>577</v>
      </c>
      <c r="B300" s="661" t="s">
        <v>7088</v>
      </c>
      <c r="C300" s="661" t="s">
        <v>6905</v>
      </c>
      <c r="D300" s="661" t="s">
        <v>7459</v>
      </c>
      <c r="E300" s="661" t="s">
        <v>7460</v>
      </c>
      <c r="F300" s="664"/>
      <c r="G300" s="664"/>
      <c r="H300" s="664"/>
      <c r="I300" s="664"/>
      <c r="J300" s="664">
        <v>3</v>
      </c>
      <c r="K300" s="664">
        <v>55596.299999999996</v>
      </c>
      <c r="L300" s="664"/>
      <c r="M300" s="664">
        <v>18532.099999999999</v>
      </c>
      <c r="N300" s="664">
        <v>4</v>
      </c>
      <c r="O300" s="664">
        <v>74128.399999999994</v>
      </c>
      <c r="P300" s="677"/>
      <c r="Q300" s="665">
        <v>18532.099999999999</v>
      </c>
    </row>
    <row r="301" spans="1:17" ht="14.4" customHeight="1" x14ac:dyDescent="0.3">
      <c r="A301" s="660" t="s">
        <v>577</v>
      </c>
      <c r="B301" s="661" t="s">
        <v>7088</v>
      </c>
      <c r="C301" s="661" t="s">
        <v>6905</v>
      </c>
      <c r="D301" s="661" t="s">
        <v>7461</v>
      </c>
      <c r="E301" s="661" t="s">
        <v>7460</v>
      </c>
      <c r="F301" s="664">
        <v>1</v>
      </c>
      <c r="G301" s="664">
        <v>27256.2</v>
      </c>
      <c r="H301" s="664">
        <v>1</v>
      </c>
      <c r="I301" s="664">
        <v>27256.2</v>
      </c>
      <c r="J301" s="664">
        <v>1</v>
      </c>
      <c r="K301" s="664">
        <v>27256.2</v>
      </c>
      <c r="L301" s="664">
        <v>1</v>
      </c>
      <c r="M301" s="664">
        <v>27256.2</v>
      </c>
      <c r="N301" s="664">
        <v>4</v>
      </c>
      <c r="O301" s="664">
        <v>109024.8</v>
      </c>
      <c r="P301" s="677">
        <v>4</v>
      </c>
      <c r="Q301" s="665">
        <v>27256.2</v>
      </c>
    </row>
    <row r="302" spans="1:17" ht="14.4" customHeight="1" x14ac:dyDescent="0.3">
      <c r="A302" s="660" t="s">
        <v>577</v>
      </c>
      <c r="B302" s="661" t="s">
        <v>7088</v>
      </c>
      <c r="C302" s="661" t="s">
        <v>6905</v>
      </c>
      <c r="D302" s="661" t="s">
        <v>7462</v>
      </c>
      <c r="E302" s="661" t="s">
        <v>7463</v>
      </c>
      <c r="F302" s="664">
        <v>14</v>
      </c>
      <c r="G302" s="664">
        <v>5952.8</v>
      </c>
      <c r="H302" s="664">
        <v>1</v>
      </c>
      <c r="I302" s="664">
        <v>425.2</v>
      </c>
      <c r="J302" s="664"/>
      <c r="K302" s="664"/>
      <c r="L302" s="664"/>
      <c r="M302" s="664"/>
      <c r="N302" s="664"/>
      <c r="O302" s="664"/>
      <c r="P302" s="677"/>
      <c r="Q302" s="665"/>
    </row>
    <row r="303" spans="1:17" ht="14.4" customHeight="1" x14ac:dyDescent="0.3">
      <c r="A303" s="660" t="s">
        <v>577</v>
      </c>
      <c r="B303" s="661" t="s">
        <v>7088</v>
      </c>
      <c r="C303" s="661" t="s">
        <v>6905</v>
      </c>
      <c r="D303" s="661" t="s">
        <v>7464</v>
      </c>
      <c r="E303" s="661" t="s">
        <v>7465</v>
      </c>
      <c r="F303" s="664">
        <v>6</v>
      </c>
      <c r="G303" s="664">
        <v>39546</v>
      </c>
      <c r="H303" s="664">
        <v>1</v>
      </c>
      <c r="I303" s="664">
        <v>6591</v>
      </c>
      <c r="J303" s="664"/>
      <c r="K303" s="664"/>
      <c r="L303" s="664"/>
      <c r="M303" s="664"/>
      <c r="N303" s="664"/>
      <c r="O303" s="664"/>
      <c r="P303" s="677"/>
      <c r="Q303" s="665"/>
    </row>
    <row r="304" spans="1:17" ht="14.4" customHeight="1" x14ac:dyDescent="0.3">
      <c r="A304" s="660" t="s">
        <v>577</v>
      </c>
      <c r="B304" s="661" t="s">
        <v>7088</v>
      </c>
      <c r="C304" s="661" t="s">
        <v>6905</v>
      </c>
      <c r="D304" s="661" t="s">
        <v>7466</v>
      </c>
      <c r="E304" s="661" t="s">
        <v>7467</v>
      </c>
      <c r="F304" s="664">
        <v>247</v>
      </c>
      <c r="G304" s="664">
        <v>14596</v>
      </c>
      <c r="H304" s="664">
        <v>1</v>
      </c>
      <c r="I304" s="664">
        <v>59.093117408906885</v>
      </c>
      <c r="J304" s="664">
        <v>42</v>
      </c>
      <c r="K304" s="664">
        <v>3444</v>
      </c>
      <c r="L304" s="664">
        <v>0.23595505617977527</v>
      </c>
      <c r="M304" s="664">
        <v>82</v>
      </c>
      <c r="N304" s="664">
        <v>76</v>
      </c>
      <c r="O304" s="664">
        <v>6232</v>
      </c>
      <c r="P304" s="677">
        <v>0.42696629213483145</v>
      </c>
      <c r="Q304" s="665">
        <v>82</v>
      </c>
    </row>
    <row r="305" spans="1:17" ht="14.4" customHeight="1" x14ac:dyDescent="0.3">
      <c r="A305" s="660" t="s">
        <v>577</v>
      </c>
      <c r="B305" s="661" t="s">
        <v>7088</v>
      </c>
      <c r="C305" s="661" t="s">
        <v>6905</v>
      </c>
      <c r="D305" s="661" t="s">
        <v>7468</v>
      </c>
      <c r="E305" s="661" t="s">
        <v>7469</v>
      </c>
      <c r="F305" s="664">
        <v>14</v>
      </c>
      <c r="G305" s="664">
        <v>175104</v>
      </c>
      <c r="H305" s="664">
        <v>1</v>
      </c>
      <c r="I305" s="664">
        <v>12507.428571428571</v>
      </c>
      <c r="J305" s="664">
        <v>7</v>
      </c>
      <c r="K305" s="664">
        <v>111300</v>
      </c>
      <c r="L305" s="664">
        <v>0.63562225877192979</v>
      </c>
      <c r="M305" s="664">
        <v>15900</v>
      </c>
      <c r="N305" s="664">
        <v>9</v>
      </c>
      <c r="O305" s="664">
        <v>143100</v>
      </c>
      <c r="P305" s="677">
        <v>0.81722861842105265</v>
      </c>
      <c r="Q305" s="665">
        <v>15900</v>
      </c>
    </row>
    <row r="306" spans="1:17" ht="14.4" customHeight="1" x14ac:dyDescent="0.3">
      <c r="A306" s="660" t="s">
        <v>577</v>
      </c>
      <c r="B306" s="661" t="s">
        <v>7088</v>
      </c>
      <c r="C306" s="661" t="s">
        <v>6905</v>
      </c>
      <c r="D306" s="661" t="s">
        <v>7470</v>
      </c>
      <c r="E306" s="661" t="s">
        <v>7471</v>
      </c>
      <c r="F306" s="664">
        <v>27</v>
      </c>
      <c r="G306" s="664">
        <v>165105</v>
      </c>
      <c r="H306" s="664">
        <v>1</v>
      </c>
      <c r="I306" s="664">
        <v>6115</v>
      </c>
      <c r="J306" s="664">
        <v>16</v>
      </c>
      <c r="K306" s="664">
        <v>97840</v>
      </c>
      <c r="L306" s="664">
        <v>0.59259259259259256</v>
      </c>
      <c r="M306" s="664">
        <v>6115</v>
      </c>
      <c r="N306" s="664">
        <v>29</v>
      </c>
      <c r="O306" s="664">
        <v>177335</v>
      </c>
      <c r="P306" s="677">
        <v>1.0740740740740742</v>
      </c>
      <c r="Q306" s="665">
        <v>6115</v>
      </c>
    </row>
    <row r="307" spans="1:17" ht="14.4" customHeight="1" x14ac:dyDescent="0.3">
      <c r="A307" s="660" t="s">
        <v>577</v>
      </c>
      <c r="B307" s="661" t="s">
        <v>7088</v>
      </c>
      <c r="C307" s="661" t="s">
        <v>6905</v>
      </c>
      <c r="D307" s="661" t="s">
        <v>7472</v>
      </c>
      <c r="E307" s="661" t="s">
        <v>7473</v>
      </c>
      <c r="F307" s="664"/>
      <c r="G307" s="664"/>
      <c r="H307" s="664"/>
      <c r="I307" s="664"/>
      <c r="J307" s="664">
        <v>16</v>
      </c>
      <c r="K307" s="664">
        <v>143040</v>
      </c>
      <c r="L307" s="664"/>
      <c r="M307" s="664">
        <v>8940</v>
      </c>
      <c r="N307" s="664">
        <v>16</v>
      </c>
      <c r="O307" s="664">
        <v>143040</v>
      </c>
      <c r="P307" s="677"/>
      <c r="Q307" s="665">
        <v>8940</v>
      </c>
    </row>
    <row r="308" spans="1:17" ht="14.4" customHeight="1" x14ac:dyDescent="0.3">
      <c r="A308" s="660" t="s">
        <v>577</v>
      </c>
      <c r="B308" s="661" t="s">
        <v>7088</v>
      </c>
      <c r="C308" s="661" t="s">
        <v>6905</v>
      </c>
      <c r="D308" s="661" t="s">
        <v>7474</v>
      </c>
      <c r="E308" s="661" t="s">
        <v>7475</v>
      </c>
      <c r="F308" s="664">
        <v>13</v>
      </c>
      <c r="G308" s="664">
        <v>4701.9699999999993</v>
      </c>
      <c r="H308" s="664">
        <v>1</v>
      </c>
      <c r="I308" s="664">
        <v>361.68999999999994</v>
      </c>
      <c r="J308" s="664">
        <v>42</v>
      </c>
      <c r="K308" s="664">
        <v>15190.98</v>
      </c>
      <c r="L308" s="664">
        <v>3.2307692307692313</v>
      </c>
      <c r="M308" s="664">
        <v>361.69</v>
      </c>
      <c r="N308" s="664">
        <v>21</v>
      </c>
      <c r="O308" s="664">
        <v>7595.49</v>
      </c>
      <c r="P308" s="677">
        <v>1.6153846153846156</v>
      </c>
      <c r="Q308" s="665">
        <v>361.69</v>
      </c>
    </row>
    <row r="309" spans="1:17" ht="14.4" customHeight="1" x14ac:dyDescent="0.3">
      <c r="A309" s="660" t="s">
        <v>577</v>
      </c>
      <c r="B309" s="661" t="s">
        <v>7088</v>
      </c>
      <c r="C309" s="661" t="s">
        <v>6905</v>
      </c>
      <c r="D309" s="661" t="s">
        <v>7476</v>
      </c>
      <c r="E309" s="661" t="s">
        <v>7477</v>
      </c>
      <c r="F309" s="664">
        <v>3</v>
      </c>
      <c r="G309" s="664">
        <v>32138.67</v>
      </c>
      <c r="H309" s="664">
        <v>1</v>
      </c>
      <c r="I309" s="664">
        <v>10712.89</v>
      </c>
      <c r="J309" s="664"/>
      <c r="K309" s="664"/>
      <c r="L309" s="664"/>
      <c r="M309" s="664"/>
      <c r="N309" s="664">
        <v>1</v>
      </c>
      <c r="O309" s="664">
        <v>10712.89</v>
      </c>
      <c r="P309" s="677">
        <v>0.33333333333333331</v>
      </c>
      <c r="Q309" s="665">
        <v>10712.89</v>
      </c>
    </row>
    <row r="310" spans="1:17" ht="14.4" customHeight="1" x14ac:dyDescent="0.3">
      <c r="A310" s="660" t="s">
        <v>577</v>
      </c>
      <c r="B310" s="661" t="s">
        <v>7088</v>
      </c>
      <c r="C310" s="661" t="s">
        <v>6905</v>
      </c>
      <c r="D310" s="661" t="s">
        <v>7478</v>
      </c>
      <c r="E310" s="661" t="s">
        <v>7479</v>
      </c>
      <c r="F310" s="664"/>
      <c r="G310" s="664"/>
      <c r="H310" s="664"/>
      <c r="I310" s="664"/>
      <c r="J310" s="664">
        <v>2</v>
      </c>
      <c r="K310" s="664">
        <v>16206</v>
      </c>
      <c r="L310" s="664"/>
      <c r="M310" s="664">
        <v>8103</v>
      </c>
      <c r="N310" s="664"/>
      <c r="O310" s="664"/>
      <c r="P310" s="677"/>
      <c r="Q310" s="665"/>
    </row>
    <row r="311" spans="1:17" ht="14.4" customHeight="1" x14ac:dyDescent="0.3">
      <c r="A311" s="660" t="s">
        <v>577</v>
      </c>
      <c r="B311" s="661" t="s">
        <v>7088</v>
      </c>
      <c r="C311" s="661" t="s">
        <v>6905</v>
      </c>
      <c r="D311" s="661" t="s">
        <v>7480</v>
      </c>
      <c r="E311" s="661" t="s">
        <v>7481</v>
      </c>
      <c r="F311" s="664">
        <v>4</v>
      </c>
      <c r="G311" s="664">
        <v>26380</v>
      </c>
      <c r="H311" s="664">
        <v>1</v>
      </c>
      <c r="I311" s="664">
        <v>6595</v>
      </c>
      <c r="J311" s="664"/>
      <c r="K311" s="664"/>
      <c r="L311" s="664"/>
      <c r="M311" s="664"/>
      <c r="N311" s="664"/>
      <c r="O311" s="664"/>
      <c r="P311" s="677"/>
      <c r="Q311" s="665"/>
    </row>
    <row r="312" spans="1:17" ht="14.4" customHeight="1" x14ac:dyDescent="0.3">
      <c r="A312" s="660" t="s">
        <v>577</v>
      </c>
      <c r="B312" s="661" t="s">
        <v>7088</v>
      </c>
      <c r="C312" s="661" t="s">
        <v>6905</v>
      </c>
      <c r="D312" s="661" t="s">
        <v>7482</v>
      </c>
      <c r="E312" s="661" t="s">
        <v>7483</v>
      </c>
      <c r="F312" s="664"/>
      <c r="G312" s="664"/>
      <c r="H312" s="664"/>
      <c r="I312" s="664"/>
      <c r="J312" s="664"/>
      <c r="K312" s="664"/>
      <c r="L312" s="664"/>
      <c r="M312" s="664"/>
      <c r="N312" s="664">
        <v>1</v>
      </c>
      <c r="O312" s="664">
        <v>4735.3500000000004</v>
      </c>
      <c r="P312" s="677"/>
      <c r="Q312" s="665">
        <v>4735.3500000000004</v>
      </c>
    </row>
    <row r="313" spans="1:17" ht="14.4" customHeight="1" x14ac:dyDescent="0.3">
      <c r="A313" s="660" t="s">
        <v>577</v>
      </c>
      <c r="B313" s="661" t="s">
        <v>7088</v>
      </c>
      <c r="C313" s="661" t="s">
        <v>6905</v>
      </c>
      <c r="D313" s="661" t="s">
        <v>7484</v>
      </c>
      <c r="E313" s="661" t="s">
        <v>7485</v>
      </c>
      <c r="F313" s="664"/>
      <c r="G313" s="664"/>
      <c r="H313" s="664"/>
      <c r="I313" s="664"/>
      <c r="J313" s="664"/>
      <c r="K313" s="664"/>
      <c r="L313" s="664"/>
      <c r="M313" s="664"/>
      <c r="N313" s="664">
        <v>1</v>
      </c>
      <c r="O313" s="664">
        <v>7993.16</v>
      </c>
      <c r="P313" s="677"/>
      <c r="Q313" s="665">
        <v>7993.16</v>
      </c>
    </row>
    <row r="314" spans="1:17" ht="14.4" customHeight="1" x14ac:dyDescent="0.3">
      <c r="A314" s="660" t="s">
        <v>577</v>
      </c>
      <c r="B314" s="661" t="s">
        <v>7088</v>
      </c>
      <c r="C314" s="661" t="s">
        <v>6905</v>
      </c>
      <c r="D314" s="661" t="s">
        <v>7486</v>
      </c>
      <c r="E314" s="661" t="s">
        <v>7487</v>
      </c>
      <c r="F314" s="664"/>
      <c r="G314" s="664"/>
      <c r="H314" s="664"/>
      <c r="I314" s="664"/>
      <c r="J314" s="664"/>
      <c r="K314" s="664"/>
      <c r="L314" s="664"/>
      <c r="M314" s="664"/>
      <c r="N314" s="664">
        <v>1</v>
      </c>
      <c r="O314" s="664">
        <v>2866.27</v>
      </c>
      <c r="P314" s="677"/>
      <c r="Q314" s="665">
        <v>2866.27</v>
      </c>
    </row>
    <row r="315" spans="1:17" ht="14.4" customHeight="1" x14ac:dyDescent="0.3">
      <c r="A315" s="660" t="s">
        <v>577</v>
      </c>
      <c r="B315" s="661" t="s">
        <v>7088</v>
      </c>
      <c r="C315" s="661" t="s">
        <v>6905</v>
      </c>
      <c r="D315" s="661" t="s">
        <v>7488</v>
      </c>
      <c r="E315" s="661" t="s">
        <v>7489</v>
      </c>
      <c r="F315" s="664">
        <v>74</v>
      </c>
      <c r="G315" s="664">
        <v>371797.45999999996</v>
      </c>
      <c r="H315" s="664">
        <v>1</v>
      </c>
      <c r="I315" s="664">
        <v>5024.2899999999991</v>
      </c>
      <c r="J315" s="664">
        <v>179</v>
      </c>
      <c r="K315" s="664">
        <v>899347.90999999992</v>
      </c>
      <c r="L315" s="664">
        <v>2.4189189189189189</v>
      </c>
      <c r="M315" s="664">
        <v>5024.29</v>
      </c>
      <c r="N315" s="664">
        <v>151</v>
      </c>
      <c r="O315" s="664">
        <v>758667.79000000015</v>
      </c>
      <c r="P315" s="677">
        <v>2.0405405405405412</v>
      </c>
      <c r="Q315" s="665">
        <v>5024.2900000000009</v>
      </c>
    </row>
    <row r="316" spans="1:17" ht="14.4" customHeight="1" x14ac:dyDescent="0.3">
      <c r="A316" s="660" t="s">
        <v>577</v>
      </c>
      <c r="B316" s="661" t="s">
        <v>7088</v>
      </c>
      <c r="C316" s="661" t="s">
        <v>6905</v>
      </c>
      <c r="D316" s="661" t="s">
        <v>7490</v>
      </c>
      <c r="E316" s="661" t="s">
        <v>7491</v>
      </c>
      <c r="F316" s="664">
        <v>23</v>
      </c>
      <c r="G316" s="664">
        <v>115558.66999999998</v>
      </c>
      <c r="H316" s="664">
        <v>1</v>
      </c>
      <c r="I316" s="664">
        <v>5024.2899999999991</v>
      </c>
      <c r="J316" s="664">
        <v>20</v>
      </c>
      <c r="K316" s="664">
        <v>100485.8</v>
      </c>
      <c r="L316" s="664">
        <v>0.86956521739130455</v>
      </c>
      <c r="M316" s="664">
        <v>5024.29</v>
      </c>
      <c r="N316" s="664">
        <v>25</v>
      </c>
      <c r="O316" s="664">
        <v>125607.25</v>
      </c>
      <c r="P316" s="677">
        <v>1.0869565217391306</v>
      </c>
      <c r="Q316" s="665">
        <v>5024.29</v>
      </c>
    </row>
    <row r="317" spans="1:17" ht="14.4" customHeight="1" x14ac:dyDescent="0.3">
      <c r="A317" s="660" t="s">
        <v>577</v>
      </c>
      <c r="B317" s="661" t="s">
        <v>7088</v>
      </c>
      <c r="C317" s="661" t="s">
        <v>6905</v>
      </c>
      <c r="D317" s="661" t="s">
        <v>7492</v>
      </c>
      <c r="E317" s="661" t="s">
        <v>7493</v>
      </c>
      <c r="F317" s="664"/>
      <c r="G317" s="664"/>
      <c r="H317" s="664"/>
      <c r="I317" s="664"/>
      <c r="J317" s="664">
        <v>7</v>
      </c>
      <c r="K317" s="664">
        <v>18020.309999999998</v>
      </c>
      <c r="L317" s="664"/>
      <c r="M317" s="664">
        <v>2574.3299999999995</v>
      </c>
      <c r="N317" s="664">
        <v>4</v>
      </c>
      <c r="O317" s="664">
        <v>10297.32</v>
      </c>
      <c r="P317" s="677"/>
      <c r="Q317" s="665">
        <v>2574.33</v>
      </c>
    </row>
    <row r="318" spans="1:17" ht="14.4" customHeight="1" x14ac:dyDescent="0.3">
      <c r="A318" s="660" t="s">
        <v>577</v>
      </c>
      <c r="B318" s="661" t="s">
        <v>7088</v>
      </c>
      <c r="C318" s="661" t="s">
        <v>6905</v>
      </c>
      <c r="D318" s="661" t="s">
        <v>7494</v>
      </c>
      <c r="E318" s="661" t="s">
        <v>7495</v>
      </c>
      <c r="F318" s="664">
        <v>1</v>
      </c>
      <c r="G318" s="664">
        <v>30363</v>
      </c>
      <c r="H318" s="664">
        <v>1</v>
      </c>
      <c r="I318" s="664">
        <v>30363</v>
      </c>
      <c r="J318" s="664">
        <v>2</v>
      </c>
      <c r="K318" s="664">
        <v>60726</v>
      </c>
      <c r="L318" s="664">
        <v>2</v>
      </c>
      <c r="M318" s="664">
        <v>30363</v>
      </c>
      <c r="N318" s="664">
        <v>14</v>
      </c>
      <c r="O318" s="664">
        <v>425082</v>
      </c>
      <c r="P318" s="677">
        <v>14</v>
      </c>
      <c r="Q318" s="665">
        <v>30363</v>
      </c>
    </row>
    <row r="319" spans="1:17" ht="14.4" customHeight="1" x14ac:dyDescent="0.3">
      <c r="A319" s="660" t="s">
        <v>577</v>
      </c>
      <c r="B319" s="661" t="s">
        <v>7088</v>
      </c>
      <c r="C319" s="661" t="s">
        <v>6905</v>
      </c>
      <c r="D319" s="661" t="s">
        <v>7496</v>
      </c>
      <c r="E319" s="661" t="s">
        <v>7497</v>
      </c>
      <c r="F319" s="664"/>
      <c r="G319" s="664"/>
      <c r="H319" s="664"/>
      <c r="I319" s="664"/>
      <c r="J319" s="664">
        <v>1</v>
      </c>
      <c r="K319" s="664">
        <v>8294.4</v>
      </c>
      <c r="L319" s="664"/>
      <c r="M319" s="664">
        <v>8294.4</v>
      </c>
      <c r="N319" s="664"/>
      <c r="O319" s="664"/>
      <c r="P319" s="677"/>
      <c r="Q319" s="665"/>
    </row>
    <row r="320" spans="1:17" ht="14.4" customHeight="1" x14ac:dyDescent="0.3">
      <c r="A320" s="660" t="s">
        <v>577</v>
      </c>
      <c r="B320" s="661" t="s">
        <v>7088</v>
      </c>
      <c r="C320" s="661" t="s">
        <v>6905</v>
      </c>
      <c r="D320" s="661" t="s">
        <v>7498</v>
      </c>
      <c r="E320" s="661" t="s">
        <v>7499</v>
      </c>
      <c r="F320" s="664"/>
      <c r="G320" s="664"/>
      <c r="H320" s="664"/>
      <c r="I320" s="664"/>
      <c r="J320" s="664">
        <v>7</v>
      </c>
      <c r="K320" s="664">
        <v>121737</v>
      </c>
      <c r="L320" s="664"/>
      <c r="M320" s="664">
        <v>17391</v>
      </c>
      <c r="N320" s="664">
        <v>10</v>
      </c>
      <c r="O320" s="664">
        <v>173910</v>
      </c>
      <c r="P320" s="677"/>
      <c r="Q320" s="665">
        <v>17391</v>
      </c>
    </row>
    <row r="321" spans="1:17" ht="14.4" customHeight="1" x14ac:dyDescent="0.3">
      <c r="A321" s="660" t="s">
        <v>577</v>
      </c>
      <c r="B321" s="661" t="s">
        <v>7088</v>
      </c>
      <c r="C321" s="661" t="s">
        <v>6905</v>
      </c>
      <c r="D321" s="661" t="s">
        <v>7500</v>
      </c>
      <c r="E321" s="661" t="s">
        <v>7501</v>
      </c>
      <c r="F321" s="664"/>
      <c r="G321" s="664"/>
      <c r="H321" s="664"/>
      <c r="I321" s="664"/>
      <c r="J321" s="664">
        <v>3</v>
      </c>
      <c r="K321" s="664">
        <v>199239</v>
      </c>
      <c r="L321" s="664"/>
      <c r="M321" s="664">
        <v>66413</v>
      </c>
      <c r="N321" s="664">
        <v>3</v>
      </c>
      <c r="O321" s="664">
        <v>199239</v>
      </c>
      <c r="P321" s="677"/>
      <c r="Q321" s="665">
        <v>66413</v>
      </c>
    </row>
    <row r="322" spans="1:17" ht="14.4" customHeight="1" x14ac:dyDescent="0.3">
      <c r="A322" s="660" t="s">
        <v>577</v>
      </c>
      <c r="B322" s="661" t="s">
        <v>7088</v>
      </c>
      <c r="C322" s="661" t="s">
        <v>6905</v>
      </c>
      <c r="D322" s="661" t="s">
        <v>7502</v>
      </c>
      <c r="E322" s="661" t="s">
        <v>7503</v>
      </c>
      <c r="F322" s="664"/>
      <c r="G322" s="664"/>
      <c r="H322" s="664"/>
      <c r="I322" s="664"/>
      <c r="J322" s="664">
        <v>9</v>
      </c>
      <c r="K322" s="664">
        <v>114111</v>
      </c>
      <c r="L322" s="664"/>
      <c r="M322" s="664">
        <v>12679</v>
      </c>
      <c r="N322" s="664">
        <v>8</v>
      </c>
      <c r="O322" s="664">
        <v>101432</v>
      </c>
      <c r="P322" s="677"/>
      <c r="Q322" s="665">
        <v>12679</v>
      </c>
    </row>
    <row r="323" spans="1:17" ht="14.4" customHeight="1" x14ac:dyDescent="0.3">
      <c r="A323" s="660" t="s">
        <v>577</v>
      </c>
      <c r="B323" s="661" t="s">
        <v>7088</v>
      </c>
      <c r="C323" s="661" t="s">
        <v>6905</v>
      </c>
      <c r="D323" s="661" t="s">
        <v>7504</v>
      </c>
      <c r="E323" s="661" t="s">
        <v>7505</v>
      </c>
      <c r="F323" s="664">
        <v>44</v>
      </c>
      <c r="G323" s="664">
        <v>326541.59999999998</v>
      </c>
      <c r="H323" s="664">
        <v>1</v>
      </c>
      <c r="I323" s="664">
        <v>7421.4</v>
      </c>
      <c r="J323" s="664">
        <v>1</v>
      </c>
      <c r="K323" s="664">
        <v>7421.4</v>
      </c>
      <c r="L323" s="664">
        <v>2.2727272727272728E-2</v>
      </c>
      <c r="M323" s="664">
        <v>7421.4</v>
      </c>
      <c r="N323" s="664">
        <v>3</v>
      </c>
      <c r="O323" s="664">
        <v>22264.199999999997</v>
      </c>
      <c r="P323" s="677">
        <v>6.8181818181818177E-2</v>
      </c>
      <c r="Q323" s="665">
        <v>7421.3999999999987</v>
      </c>
    </row>
    <row r="324" spans="1:17" ht="14.4" customHeight="1" x14ac:dyDescent="0.3">
      <c r="A324" s="660" t="s">
        <v>577</v>
      </c>
      <c r="B324" s="661" t="s">
        <v>7088</v>
      </c>
      <c r="C324" s="661" t="s">
        <v>6905</v>
      </c>
      <c r="D324" s="661" t="s">
        <v>7506</v>
      </c>
      <c r="E324" s="661" t="s">
        <v>6889</v>
      </c>
      <c r="F324" s="664">
        <v>1</v>
      </c>
      <c r="G324" s="664">
        <v>22657</v>
      </c>
      <c r="H324" s="664">
        <v>1</v>
      </c>
      <c r="I324" s="664">
        <v>22657</v>
      </c>
      <c r="J324" s="664"/>
      <c r="K324" s="664"/>
      <c r="L324" s="664"/>
      <c r="M324" s="664"/>
      <c r="N324" s="664"/>
      <c r="O324" s="664"/>
      <c r="P324" s="677"/>
      <c r="Q324" s="665"/>
    </row>
    <row r="325" spans="1:17" ht="14.4" customHeight="1" x14ac:dyDescent="0.3">
      <c r="A325" s="660" t="s">
        <v>577</v>
      </c>
      <c r="B325" s="661" t="s">
        <v>7088</v>
      </c>
      <c r="C325" s="661" t="s">
        <v>6905</v>
      </c>
      <c r="D325" s="661" t="s">
        <v>7507</v>
      </c>
      <c r="E325" s="661" t="s">
        <v>7508</v>
      </c>
      <c r="F325" s="664">
        <v>120</v>
      </c>
      <c r="G325" s="664">
        <v>1903509.5999999999</v>
      </c>
      <c r="H325" s="664">
        <v>1</v>
      </c>
      <c r="I325" s="664">
        <v>15862.579999999998</v>
      </c>
      <c r="J325" s="664">
        <v>111</v>
      </c>
      <c r="K325" s="664">
        <v>1760746.38</v>
      </c>
      <c r="L325" s="664">
        <v>0.92500000000000004</v>
      </c>
      <c r="M325" s="664">
        <v>15862.579999999998</v>
      </c>
      <c r="N325" s="664">
        <v>86</v>
      </c>
      <c r="O325" s="664">
        <v>1364181.88</v>
      </c>
      <c r="P325" s="677">
        <v>0.71666666666666667</v>
      </c>
      <c r="Q325" s="665">
        <v>15862.579999999998</v>
      </c>
    </row>
    <row r="326" spans="1:17" ht="14.4" customHeight="1" x14ac:dyDescent="0.3">
      <c r="A326" s="660" t="s">
        <v>577</v>
      </c>
      <c r="B326" s="661" t="s">
        <v>7088</v>
      </c>
      <c r="C326" s="661" t="s">
        <v>6905</v>
      </c>
      <c r="D326" s="661" t="s">
        <v>7509</v>
      </c>
      <c r="E326" s="661" t="s">
        <v>7510</v>
      </c>
      <c r="F326" s="664">
        <v>59</v>
      </c>
      <c r="G326" s="664">
        <v>240545.95</v>
      </c>
      <c r="H326" s="664">
        <v>1</v>
      </c>
      <c r="I326" s="664">
        <v>4077.05</v>
      </c>
      <c r="J326" s="664">
        <v>36</v>
      </c>
      <c r="K326" s="664">
        <v>146773.79999999999</v>
      </c>
      <c r="L326" s="664">
        <v>0.61016949152542366</v>
      </c>
      <c r="M326" s="664">
        <v>4077.0499999999997</v>
      </c>
      <c r="N326" s="664">
        <v>15</v>
      </c>
      <c r="O326" s="664">
        <v>61155.75</v>
      </c>
      <c r="P326" s="677">
        <v>0.25423728813559321</v>
      </c>
      <c r="Q326" s="665">
        <v>4077.05</v>
      </c>
    </row>
    <row r="327" spans="1:17" ht="14.4" customHeight="1" x14ac:dyDescent="0.3">
      <c r="A327" s="660" t="s">
        <v>577</v>
      </c>
      <c r="B327" s="661" t="s">
        <v>7088</v>
      </c>
      <c r="C327" s="661" t="s">
        <v>6905</v>
      </c>
      <c r="D327" s="661" t="s">
        <v>7511</v>
      </c>
      <c r="E327" s="661" t="s">
        <v>7512</v>
      </c>
      <c r="F327" s="664"/>
      <c r="G327" s="664"/>
      <c r="H327" s="664"/>
      <c r="I327" s="664"/>
      <c r="J327" s="664">
        <v>1</v>
      </c>
      <c r="K327" s="664">
        <v>30150.93</v>
      </c>
      <c r="L327" s="664"/>
      <c r="M327" s="664">
        <v>30150.93</v>
      </c>
      <c r="N327" s="664">
        <v>2</v>
      </c>
      <c r="O327" s="664">
        <v>60301.86</v>
      </c>
      <c r="P327" s="677"/>
      <c r="Q327" s="665">
        <v>30150.93</v>
      </c>
    </row>
    <row r="328" spans="1:17" ht="14.4" customHeight="1" x14ac:dyDescent="0.3">
      <c r="A328" s="660" t="s">
        <v>577</v>
      </c>
      <c r="B328" s="661" t="s">
        <v>7088</v>
      </c>
      <c r="C328" s="661" t="s">
        <v>6905</v>
      </c>
      <c r="D328" s="661" t="s">
        <v>7513</v>
      </c>
      <c r="E328" s="661" t="s">
        <v>7514</v>
      </c>
      <c r="F328" s="664"/>
      <c r="G328" s="664"/>
      <c r="H328" s="664"/>
      <c r="I328" s="664"/>
      <c r="J328" s="664">
        <v>2</v>
      </c>
      <c r="K328" s="664">
        <v>56726.400000000001</v>
      </c>
      <c r="L328" s="664"/>
      <c r="M328" s="664">
        <v>28363.200000000001</v>
      </c>
      <c r="N328" s="664"/>
      <c r="O328" s="664"/>
      <c r="P328" s="677"/>
      <c r="Q328" s="665"/>
    </row>
    <row r="329" spans="1:17" ht="14.4" customHeight="1" x14ac:dyDescent="0.3">
      <c r="A329" s="660" t="s">
        <v>577</v>
      </c>
      <c r="B329" s="661" t="s">
        <v>7088</v>
      </c>
      <c r="C329" s="661" t="s">
        <v>6905</v>
      </c>
      <c r="D329" s="661" t="s">
        <v>7515</v>
      </c>
      <c r="E329" s="661" t="s">
        <v>7516</v>
      </c>
      <c r="F329" s="664">
        <v>4</v>
      </c>
      <c r="G329" s="664">
        <v>3429.2</v>
      </c>
      <c r="H329" s="664">
        <v>1</v>
      </c>
      <c r="I329" s="664">
        <v>857.3</v>
      </c>
      <c r="J329" s="664">
        <v>1</v>
      </c>
      <c r="K329" s="664">
        <v>857.3</v>
      </c>
      <c r="L329" s="664">
        <v>0.25</v>
      </c>
      <c r="M329" s="664">
        <v>857.3</v>
      </c>
      <c r="N329" s="664"/>
      <c r="O329" s="664"/>
      <c r="P329" s="677"/>
      <c r="Q329" s="665"/>
    </row>
    <row r="330" spans="1:17" ht="14.4" customHeight="1" x14ac:dyDescent="0.3">
      <c r="A330" s="660" t="s">
        <v>577</v>
      </c>
      <c r="B330" s="661" t="s">
        <v>7088</v>
      </c>
      <c r="C330" s="661" t="s">
        <v>6905</v>
      </c>
      <c r="D330" s="661" t="s">
        <v>7205</v>
      </c>
      <c r="E330" s="661" t="s">
        <v>7517</v>
      </c>
      <c r="F330" s="664">
        <v>0.6</v>
      </c>
      <c r="G330" s="664">
        <v>2874.37</v>
      </c>
      <c r="H330" s="664">
        <v>1</v>
      </c>
      <c r="I330" s="664">
        <v>4790.6166666666668</v>
      </c>
      <c r="J330" s="664">
        <v>0.4</v>
      </c>
      <c r="K330" s="664">
        <v>1916.24</v>
      </c>
      <c r="L330" s="664">
        <v>0.66666434731784707</v>
      </c>
      <c r="M330" s="664">
        <v>4790.5999999999995</v>
      </c>
      <c r="N330" s="664">
        <v>0.6</v>
      </c>
      <c r="O330" s="664">
        <v>2874.36</v>
      </c>
      <c r="P330" s="677">
        <v>0.99999652097677061</v>
      </c>
      <c r="Q330" s="665">
        <v>4790.6000000000004</v>
      </c>
    </row>
    <row r="331" spans="1:17" ht="14.4" customHeight="1" x14ac:dyDescent="0.3">
      <c r="A331" s="660" t="s">
        <v>577</v>
      </c>
      <c r="B331" s="661" t="s">
        <v>7088</v>
      </c>
      <c r="C331" s="661" t="s">
        <v>6905</v>
      </c>
      <c r="D331" s="661" t="s">
        <v>7518</v>
      </c>
      <c r="E331" s="661" t="s">
        <v>7519</v>
      </c>
      <c r="F331" s="664">
        <v>13</v>
      </c>
      <c r="G331" s="664">
        <v>5208.58</v>
      </c>
      <c r="H331" s="664">
        <v>1</v>
      </c>
      <c r="I331" s="664">
        <v>400.65999999999997</v>
      </c>
      <c r="J331" s="664">
        <v>1</v>
      </c>
      <c r="K331" s="664">
        <v>400.66</v>
      </c>
      <c r="L331" s="664">
        <v>7.6923076923076927E-2</v>
      </c>
      <c r="M331" s="664">
        <v>400.66</v>
      </c>
      <c r="N331" s="664"/>
      <c r="O331" s="664"/>
      <c r="P331" s="677"/>
      <c r="Q331" s="665"/>
    </row>
    <row r="332" spans="1:17" ht="14.4" customHeight="1" x14ac:dyDescent="0.3">
      <c r="A332" s="660" t="s">
        <v>577</v>
      </c>
      <c r="B332" s="661" t="s">
        <v>7088</v>
      </c>
      <c r="C332" s="661" t="s">
        <v>6905</v>
      </c>
      <c r="D332" s="661" t="s">
        <v>7520</v>
      </c>
      <c r="E332" s="661" t="s">
        <v>7519</v>
      </c>
      <c r="F332" s="664">
        <v>2</v>
      </c>
      <c r="G332" s="664">
        <v>1007.96</v>
      </c>
      <c r="H332" s="664">
        <v>1</v>
      </c>
      <c r="I332" s="664">
        <v>503.98</v>
      </c>
      <c r="J332" s="664"/>
      <c r="K332" s="664"/>
      <c r="L332" s="664"/>
      <c r="M332" s="664"/>
      <c r="N332" s="664"/>
      <c r="O332" s="664"/>
      <c r="P332" s="677"/>
      <c r="Q332" s="665"/>
    </row>
    <row r="333" spans="1:17" ht="14.4" customHeight="1" x14ac:dyDescent="0.3">
      <c r="A333" s="660" t="s">
        <v>577</v>
      </c>
      <c r="B333" s="661" t="s">
        <v>7088</v>
      </c>
      <c r="C333" s="661" t="s">
        <v>6905</v>
      </c>
      <c r="D333" s="661" t="s">
        <v>6912</v>
      </c>
      <c r="E333" s="661" t="s">
        <v>6913</v>
      </c>
      <c r="F333" s="664">
        <v>1</v>
      </c>
      <c r="G333" s="664">
        <v>3583.75</v>
      </c>
      <c r="H333" s="664">
        <v>1</v>
      </c>
      <c r="I333" s="664">
        <v>3583.75</v>
      </c>
      <c r="J333" s="664"/>
      <c r="K333" s="664"/>
      <c r="L333" s="664"/>
      <c r="M333" s="664"/>
      <c r="N333" s="664"/>
      <c r="O333" s="664"/>
      <c r="P333" s="677"/>
      <c r="Q333" s="665"/>
    </row>
    <row r="334" spans="1:17" ht="14.4" customHeight="1" x14ac:dyDescent="0.3">
      <c r="A334" s="660" t="s">
        <v>577</v>
      </c>
      <c r="B334" s="661" t="s">
        <v>7088</v>
      </c>
      <c r="C334" s="661" t="s">
        <v>6905</v>
      </c>
      <c r="D334" s="661" t="s">
        <v>7521</v>
      </c>
      <c r="E334" s="661" t="s">
        <v>6913</v>
      </c>
      <c r="F334" s="664"/>
      <c r="G334" s="664"/>
      <c r="H334" s="664"/>
      <c r="I334" s="664"/>
      <c r="J334" s="664">
        <v>1</v>
      </c>
      <c r="K334" s="664">
        <v>3816.93</v>
      </c>
      <c r="L334" s="664"/>
      <c r="M334" s="664">
        <v>3816.93</v>
      </c>
      <c r="N334" s="664"/>
      <c r="O334" s="664"/>
      <c r="P334" s="677"/>
      <c r="Q334" s="665"/>
    </row>
    <row r="335" spans="1:17" ht="14.4" customHeight="1" x14ac:dyDescent="0.3">
      <c r="A335" s="660" t="s">
        <v>577</v>
      </c>
      <c r="B335" s="661" t="s">
        <v>7088</v>
      </c>
      <c r="C335" s="661" t="s">
        <v>6905</v>
      </c>
      <c r="D335" s="661" t="s">
        <v>7522</v>
      </c>
      <c r="E335" s="661" t="s">
        <v>7280</v>
      </c>
      <c r="F335" s="664"/>
      <c r="G335" s="664"/>
      <c r="H335" s="664"/>
      <c r="I335" s="664"/>
      <c r="J335" s="664"/>
      <c r="K335" s="664"/>
      <c r="L335" s="664"/>
      <c r="M335" s="664"/>
      <c r="N335" s="664">
        <v>4</v>
      </c>
      <c r="O335" s="664">
        <v>7395.48</v>
      </c>
      <c r="P335" s="677"/>
      <c r="Q335" s="665">
        <v>1848.87</v>
      </c>
    </row>
    <row r="336" spans="1:17" ht="14.4" customHeight="1" x14ac:dyDescent="0.3">
      <c r="A336" s="660" t="s">
        <v>577</v>
      </c>
      <c r="B336" s="661" t="s">
        <v>7088</v>
      </c>
      <c r="C336" s="661" t="s">
        <v>6905</v>
      </c>
      <c r="D336" s="661" t="s">
        <v>7523</v>
      </c>
      <c r="E336" s="661" t="s">
        <v>7524</v>
      </c>
      <c r="F336" s="664">
        <v>4</v>
      </c>
      <c r="G336" s="664">
        <v>2081</v>
      </c>
      <c r="H336" s="664">
        <v>1</v>
      </c>
      <c r="I336" s="664">
        <v>520.25</v>
      </c>
      <c r="J336" s="664"/>
      <c r="K336" s="664"/>
      <c r="L336" s="664"/>
      <c r="M336" s="664"/>
      <c r="N336" s="664">
        <v>4</v>
      </c>
      <c r="O336" s="664">
        <v>2081</v>
      </c>
      <c r="P336" s="677">
        <v>1</v>
      </c>
      <c r="Q336" s="665">
        <v>520.25</v>
      </c>
    </row>
    <row r="337" spans="1:17" ht="14.4" customHeight="1" x14ac:dyDescent="0.3">
      <c r="A337" s="660" t="s">
        <v>577</v>
      </c>
      <c r="B337" s="661" t="s">
        <v>7088</v>
      </c>
      <c r="C337" s="661" t="s">
        <v>6905</v>
      </c>
      <c r="D337" s="661" t="s">
        <v>7525</v>
      </c>
      <c r="E337" s="661" t="s">
        <v>7524</v>
      </c>
      <c r="F337" s="664">
        <v>4</v>
      </c>
      <c r="G337" s="664">
        <v>2508</v>
      </c>
      <c r="H337" s="664">
        <v>1</v>
      </c>
      <c r="I337" s="664">
        <v>627</v>
      </c>
      <c r="J337" s="664">
        <v>3</v>
      </c>
      <c r="K337" s="664">
        <v>1881</v>
      </c>
      <c r="L337" s="664">
        <v>0.75</v>
      </c>
      <c r="M337" s="664">
        <v>627</v>
      </c>
      <c r="N337" s="664">
        <v>9</v>
      </c>
      <c r="O337" s="664">
        <v>5643</v>
      </c>
      <c r="P337" s="677">
        <v>2.25</v>
      </c>
      <c r="Q337" s="665">
        <v>627</v>
      </c>
    </row>
    <row r="338" spans="1:17" ht="14.4" customHeight="1" x14ac:dyDescent="0.3">
      <c r="A338" s="660" t="s">
        <v>577</v>
      </c>
      <c r="B338" s="661" t="s">
        <v>7088</v>
      </c>
      <c r="C338" s="661" t="s">
        <v>6905</v>
      </c>
      <c r="D338" s="661" t="s">
        <v>7526</v>
      </c>
      <c r="E338" s="661" t="s">
        <v>7527</v>
      </c>
      <c r="F338" s="664">
        <v>2</v>
      </c>
      <c r="G338" s="664">
        <v>16789.099999999999</v>
      </c>
      <c r="H338" s="664">
        <v>1</v>
      </c>
      <c r="I338" s="664">
        <v>8394.5499999999993</v>
      </c>
      <c r="J338" s="664">
        <v>2</v>
      </c>
      <c r="K338" s="664">
        <v>16789.099999999999</v>
      </c>
      <c r="L338" s="664">
        <v>1</v>
      </c>
      <c r="M338" s="664">
        <v>8394.5499999999993</v>
      </c>
      <c r="N338" s="664"/>
      <c r="O338" s="664"/>
      <c r="P338" s="677"/>
      <c r="Q338" s="665"/>
    </row>
    <row r="339" spans="1:17" ht="14.4" customHeight="1" x14ac:dyDescent="0.3">
      <c r="A339" s="660" t="s">
        <v>577</v>
      </c>
      <c r="B339" s="661" t="s">
        <v>7088</v>
      </c>
      <c r="C339" s="661" t="s">
        <v>6905</v>
      </c>
      <c r="D339" s="661" t="s">
        <v>7528</v>
      </c>
      <c r="E339" s="661" t="s">
        <v>7529</v>
      </c>
      <c r="F339" s="664">
        <v>2</v>
      </c>
      <c r="G339" s="664">
        <v>11174.08</v>
      </c>
      <c r="H339" s="664">
        <v>1</v>
      </c>
      <c r="I339" s="664">
        <v>5587.04</v>
      </c>
      <c r="J339" s="664">
        <v>2</v>
      </c>
      <c r="K339" s="664">
        <v>11174.08</v>
      </c>
      <c r="L339" s="664">
        <v>1</v>
      </c>
      <c r="M339" s="664">
        <v>5587.04</v>
      </c>
      <c r="N339" s="664"/>
      <c r="O339" s="664"/>
      <c r="P339" s="677"/>
      <c r="Q339" s="665"/>
    </row>
    <row r="340" spans="1:17" ht="14.4" customHeight="1" x14ac:dyDescent="0.3">
      <c r="A340" s="660" t="s">
        <v>577</v>
      </c>
      <c r="B340" s="661" t="s">
        <v>7088</v>
      </c>
      <c r="C340" s="661" t="s">
        <v>6905</v>
      </c>
      <c r="D340" s="661" t="s">
        <v>7530</v>
      </c>
      <c r="E340" s="661" t="s">
        <v>7531</v>
      </c>
      <c r="F340" s="664">
        <v>2</v>
      </c>
      <c r="G340" s="664">
        <v>5181.82</v>
      </c>
      <c r="H340" s="664">
        <v>1</v>
      </c>
      <c r="I340" s="664">
        <v>2590.91</v>
      </c>
      <c r="J340" s="664"/>
      <c r="K340" s="664"/>
      <c r="L340" s="664"/>
      <c r="M340" s="664"/>
      <c r="N340" s="664">
        <v>2</v>
      </c>
      <c r="O340" s="664">
        <v>5181.82</v>
      </c>
      <c r="P340" s="677">
        <v>1</v>
      </c>
      <c r="Q340" s="665">
        <v>2590.91</v>
      </c>
    </row>
    <row r="341" spans="1:17" ht="14.4" customHeight="1" x14ac:dyDescent="0.3">
      <c r="A341" s="660" t="s">
        <v>577</v>
      </c>
      <c r="B341" s="661" t="s">
        <v>7088</v>
      </c>
      <c r="C341" s="661" t="s">
        <v>6905</v>
      </c>
      <c r="D341" s="661" t="s">
        <v>7532</v>
      </c>
      <c r="E341" s="661" t="s">
        <v>7533</v>
      </c>
      <c r="F341" s="664"/>
      <c r="G341" s="664"/>
      <c r="H341" s="664"/>
      <c r="I341" s="664"/>
      <c r="J341" s="664"/>
      <c r="K341" s="664"/>
      <c r="L341" s="664"/>
      <c r="M341" s="664"/>
      <c r="N341" s="664">
        <v>1</v>
      </c>
      <c r="O341" s="664">
        <v>1844.73</v>
      </c>
      <c r="P341" s="677"/>
      <c r="Q341" s="665">
        <v>1844.73</v>
      </c>
    </row>
    <row r="342" spans="1:17" ht="14.4" customHeight="1" x14ac:dyDescent="0.3">
      <c r="A342" s="660" t="s">
        <v>577</v>
      </c>
      <c r="B342" s="661" t="s">
        <v>7088</v>
      </c>
      <c r="C342" s="661" t="s">
        <v>6905</v>
      </c>
      <c r="D342" s="661" t="s">
        <v>7534</v>
      </c>
      <c r="E342" s="661" t="s">
        <v>7535</v>
      </c>
      <c r="F342" s="664">
        <v>3</v>
      </c>
      <c r="G342" s="664">
        <v>62786.850000000006</v>
      </c>
      <c r="H342" s="664">
        <v>1</v>
      </c>
      <c r="I342" s="664">
        <v>20928.95</v>
      </c>
      <c r="J342" s="664">
        <v>5</v>
      </c>
      <c r="K342" s="664">
        <v>104644.75</v>
      </c>
      <c r="L342" s="664">
        <v>1.6666666666666665</v>
      </c>
      <c r="M342" s="664">
        <v>20928.95</v>
      </c>
      <c r="N342" s="664">
        <v>1</v>
      </c>
      <c r="O342" s="664">
        <v>20928.95</v>
      </c>
      <c r="P342" s="677">
        <v>0.33333333333333331</v>
      </c>
      <c r="Q342" s="665">
        <v>20928.95</v>
      </c>
    </row>
    <row r="343" spans="1:17" ht="14.4" customHeight="1" x14ac:dyDescent="0.3">
      <c r="A343" s="660" t="s">
        <v>577</v>
      </c>
      <c r="B343" s="661" t="s">
        <v>7088</v>
      </c>
      <c r="C343" s="661" t="s">
        <v>6905</v>
      </c>
      <c r="D343" s="661" t="s">
        <v>7536</v>
      </c>
      <c r="E343" s="661" t="s">
        <v>7535</v>
      </c>
      <c r="F343" s="664">
        <v>3</v>
      </c>
      <c r="G343" s="664">
        <v>42552.3</v>
      </c>
      <c r="H343" s="664">
        <v>1</v>
      </c>
      <c r="I343" s="664">
        <v>14184.1</v>
      </c>
      <c r="J343" s="664">
        <v>5</v>
      </c>
      <c r="K343" s="664">
        <v>70920.5</v>
      </c>
      <c r="L343" s="664">
        <v>1.6666666666666665</v>
      </c>
      <c r="M343" s="664">
        <v>14184.1</v>
      </c>
      <c r="N343" s="664">
        <v>1</v>
      </c>
      <c r="O343" s="664">
        <v>14184.1</v>
      </c>
      <c r="P343" s="677">
        <v>0.33333333333333331</v>
      </c>
      <c r="Q343" s="665">
        <v>14184.1</v>
      </c>
    </row>
    <row r="344" spans="1:17" ht="14.4" customHeight="1" x14ac:dyDescent="0.3">
      <c r="A344" s="660" t="s">
        <v>577</v>
      </c>
      <c r="B344" s="661" t="s">
        <v>7088</v>
      </c>
      <c r="C344" s="661" t="s">
        <v>6905</v>
      </c>
      <c r="D344" s="661" t="s">
        <v>7537</v>
      </c>
      <c r="E344" s="661" t="s">
        <v>7535</v>
      </c>
      <c r="F344" s="664"/>
      <c r="G344" s="664"/>
      <c r="H344" s="664"/>
      <c r="I344" s="664"/>
      <c r="J344" s="664">
        <v>1</v>
      </c>
      <c r="K344" s="664">
        <v>5290.1</v>
      </c>
      <c r="L344" s="664"/>
      <c r="M344" s="664">
        <v>5290.1</v>
      </c>
      <c r="N344" s="664"/>
      <c r="O344" s="664"/>
      <c r="P344" s="677"/>
      <c r="Q344" s="665"/>
    </row>
    <row r="345" spans="1:17" ht="14.4" customHeight="1" x14ac:dyDescent="0.3">
      <c r="A345" s="660" t="s">
        <v>577</v>
      </c>
      <c r="B345" s="661" t="s">
        <v>7088</v>
      </c>
      <c r="C345" s="661" t="s">
        <v>6905</v>
      </c>
      <c r="D345" s="661" t="s">
        <v>7538</v>
      </c>
      <c r="E345" s="661" t="s">
        <v>7539</v>
      </c>
      <c r="F345" s="664"/>
      <c r="G345" s="664"/>
      <c r="H345" s="664"/>
      <c r="I345" s="664"/>
      <c r="J345" s="664"/>
      <c r="K345" s="664"/>
      <c r="L345" s="664"/>
      <c r="M345" s="664"/>
      <c r="N345" s="664">
        <v>1</v>
      </c>
      <c r="O345" s="664">
        <v>9229.85</v>
      </c>
      <c r="P345" s="677"/>
      <c r="Q345" s="665">
        <v>9229.85</v>
      </c>
    </row>
    <row r="346" spans="1:17" ht="14.4" customHeight="1" x14ac:dyDescent="0.3">
      <c r="A346" s="660" t="s">
        <v>577</v>
      </c>
      <c r="B346" s="661" t="s">
        <v>7088</v>
      </c>
      <c r="C346" s="661" t="s">
        <v>6905</v>
      </c>
      <c r="D346" s="661" t="s">
        <v>7540</v>
      </c>
      <c r="E346" s="661" t="s">
        <v>7541</v>
      </c>
      <c r="F346" s="664"/>
      <c r="G346" s="664"/>
      <c r="H346" s="664"/>
      <c r="I346" s="664"/>
      <c r="J346" s="664"/>
      <c r="K346" s="664"/>
      <c r="L346" s="664"/>
      <c r="M346" s="664"/>
      <c r="N346" s="664">
        <v>2</v>
      </c>
      <c r="O346" s="664">
        <v>5998.48</v>
      </c>
      <c r="P346" s="677"/>
      <c r="Q346" s="665">
        <v>2999.24</v>
      </c>
    </row>
    <row r="347" spans="1:17" ht="14.4" customHeight="1" x14ac:dyDescent="0.3">
      <c r="A347" s="660" t="s">
        <v>577</v>
      </c>
      <c r="B347" s="661" t="s">
        <v>7088</v>
      </c>
      <c r="C347" s="661" t="s">
        <v>6905</v>
      </c>
      <c r="D347" s="661" t="s">
        <v>7542</v>
      </c>
      <c r="E347" s="661" t="s">
        <v>7543</v>
      </c>
      <c r="F347" s="664">
        <v>3</v>
      </c>
      <c r="G347" s="664">
        <v>46459.14</v>
      </c>
      <c r="H347" s="664">
        <v>1</v>
      </c>
      <c r="I347" s="664">
        <v>15486.38</v>
      </c>
      <c r="J347" s="664"/>
      <c r="K347" s="664"/>
      <c r="L347" s="664"/>
      <c r="M347" s="664"/>
      <c r="N347" s="664"/>
      <c r="O347" s="664"/>
      <c r="P347" s="677"/>
      <c r="Q347" s="665"/>
    </row>
    <row r="348" spans="1:17" ht="14.4" customHeight="1" x14ac:dyDescent="0.3">
      <c r="A348" s="660" t="s">
        <v>577</v>
      </c>
      <c r="B348" s="661" t="s">
        <v>7088</v>
      </c>
      <c r="C348" s="661" t="s">
        <v>6905</v>
      </c>
      <c r="D348" s="661" t="s">
        <v>7544</v>
      </c>
      <c r="E348" s="661" t="s">
        <v>7545</v>
      </c>
      <c r="F348" s="664">
        <v>2</v>
      </c>
      <c r="G348" s="664">
        <v>7403.78</v>
      </c>
      <c r="H348" s="664">
        <v>1</v>
      </c>
      <c r="I348" s="664">
        <v>3701.89</v>
      </c>
      <c r="J348" s="664"/>
      <c r="K348" s="664"/>
      <c r="L348" s="664"/>
      <c r="M348" s="664"/>
      <c r="N348" s="664"/>
      <c r="O348" s="664"/>
      <c r="P348" s="677"/>
      <c r="Q348" s="665"/>
    </row>
    <row r="349" spans="1:17" ht="14.4" customHeight="1" x14ac:dyDescent="0.3">
      <c r="A349" s="660" t="s">
        <v>577</v>
      </c>
      <c r="B349" s="661" t="s">
        <v>7088</v>
      </c>
      <c r="C349" s="661" t="s">
        <v>6905</v>
      </c>
      <c r="D349" s="661" t="s">
        <v>7546</v>
      </c>
      <c r="E349" s="661" t="s">
        <v>7547</v>
      </c>
      <c r="F349" s="664">
        <v>64</v>
      </c>
      <c r="G349" s="664">
        <v>321554.55999999994</v>
      </c>
      <c r="H349" s="664">
        <v>1</v>
      </c>
      <c r="I349" s="664">
        <v>5024.2899999999991</v>
      </c>
      <c r="J349" s="664"/>
      <c r="K349" s="664"/>
      <c r="L349" s="664"/>
      <c r="M349" s="664"/>
      <c r="N349" s="664"/>
      <c r="O349" s="664"/>
      <c r="P349" s="677"/>
      <c r="Q349" s="665"/>
    </row>
    <row r="350" spans="1:17" ht="14.4" customHeight="1" x14ac:dyDescent="0.3">
      <c r="A350" s="660" t="s">
        <v>577</v>
      </c>
      <c r="B350" s="661" t="s">
        <v>7088</v>
      </c>
      <c r="C350" s="661" t="s">
        <v>6905</v>
      </c>
      <c r="D350" s="661" t="s">
        <v>7548</v>
      </c>
      <c r="E350" s="661" t="s">
        <v>7549</v>
      </c>
      <c r="F350" s="664">
        <v>12</v>
      </c>
      <c r="G350" s="664">
        <v>60291.48</v>
      </c>
      <c r="H350" s="664">
        <v>1</v>
      </c>
      <c r="I350" s="664">
        <v>5024.29</v>
      </c>
      <c r="J350" s="664"/>
      <c r="K350" s="664"/>
      <c r="L350" s="664"/>
      <c r="M350" s="664"/>
      <c r="N350" s="664"/>
      <c r="O350" s="664"/>
      <c r="P350" s="677"/>
      <c r="Q350" s="665"/>
    </row>
    <row r="351" spans="1:17" ht="14.4" customHeight="1" x14ac:dyDescent="0.3">
      <c r="A351" s="660" t="s">
        <v>577</v>
      </c>
      <c r="B351" s="661" t="s">
        <v>7088</v>
      </c>
      <c r="C351" s="661" t="s">
        <v>6905</v>
      </c>
      <c r="D351" s="661" t="s">
        <v>7550</v>
      </c>
      <c r="E351" s="661" t="s">
        <v>7551</v>
      </c>
      <c r="F351" s="664">
        <v>167</v>
      </c>
      <c r="G351" s="664">
        <v>4361432.12</v>
      </c>
      <c r="H351" s="664">
        <v>1</v>
      </c>
      <c r="I351" s="664">
        <v>26116.36</v>
      </c>
      <c r="J351" s="664">
        <v>148</v>
      </c>
      <c r="K351" s="664">
        <v>3844565.72</v>
      </c>
      <c r="L351" s="664">
        <v>0.88149158675889239</v>
      </c>
      <c r="M351" s="664">
        <v>25976.795405405406</v>
      </c>
      <c r="N351" s="664">
        <v>8</v>
      </c>
      <c r="O351" s="664">
        <v>208930.88</v>
      </c>
      <c r="P351" s="677">
        <v>4.790419161676647E-2</v>
      </c>
      <c r="Q351" s="665">
        <v>26116.36</v>
      </c>
    </row>
    <row r="352" spans="1:17" ht="14.4" customHeight="1" x14ac:dyDescent="0.3">
      <c r="A352" s="660" t="s">
        <v>577</v>
      </c>
      <c r="B352" s="661" t="s">
        <v>7088</v>
      </c>
      <c r="C352" s="661" t="s">
        <v>6905</v>
      </c>
      <c r="D352" s="661" t="s">
        <v>7552</v>
      </c>
      <c r="E352" s="661" t="s">
        <v>7553</v>
      </c>
      <c r="F352" s="664">
        <v>170</v>
      </c>
      <c r="G352" s="664">
        <v>2766054.6999999997</v>
      </c>
      <c r="H352" s="664">
        <v>1</v>
      </c>
      <c r="I352" s="664">
        <v>16270.909999999998</v>
      </c>
      <c r="J352" s="664">
        <v>149</v>
      </c>
      <c r="K352" s="664">
        <v>2424365.59</v>
      </c>
      <c r="L352" s="664">
        <v>0.87647058823529411</v>
      </c>
      <c r="M352" s="664">
        <v>16270.91</v>
      </c>
      <c r="N352" s="664">
        <v>8</v>
      </c>
      <c r="O352" s="664">
        <v>130167.28</v>
      </c>
      <c r="P352" s="677">
        <v>4.7058823529411771E-2</v>
      </c>
      <c r="Q352" s="665">
        <v>16270.91</v>
      </c>
    </row>
    <row r="353" spans="1:17" ht="14.4" customHeight="1" x14ac:dyDescent="0.3">
      <c r="A353" s="660" t="s">
        <v>577</v>
      </c>
      <c r="B353" s="661" t="s">
        <v>7088</v>
      </c>
      <c r="C353" s="661" t="s">
        <v>6905</v>
      </c>
      <c r="D353" s="661" t="s">
        <v>7554</v>
      </c>
      <c r="E353" s="661" t="s">
        <v>7555</v>
      </c>
      <c r="F353" s="664">
        <v>1</v>
      </c>
      <c r="G353" s="664">
        <v>5881.36</v>
      </c>
      <c r="H353" s="664">
        <v>1</v>
      </c>
      <c r="I353" s="664">
        <v>5881.36</v>
      </c>
      <c r="J353" s="664"/>
      <c r="K353" s="664"/>
      <c r="L353" s="664"/>
      <c r="M353" s="664"/>
      <c r="N353" s="664"/>
      <c r="O353" s="664"/>
      <c r="P353" s="677"/>
      <c r="Q353" s="665"/>
    </row>
    <row r="354" spans="1:17" ht="14.4" customHeight="1" x14ac:dyDescent="0.3">
      <c r="A354" s="660" t="s">
        <v>577</v>
      </c>
      <c r="B354" s="661" t="s">
        <v>7088</v>
      </c>
      <c r="C354" s="661" t="s">
        <v>6905</v>
      </c>
      <c r="D354" s="661" t="s">
        <v>7556</v>
      </c>
      <c r="E354" s="661" t="s">
        <v>7557</v>
      </c>
      <c r="F354" s="664">
        <v>171</v>
      </c>
      <c r="G354" s="664">
        <v>1506354.3900000001</v>
      </c>
      <c r="H354" s="664">
        <v>1</v>
      </c>
      <c r="I354" s="664">
        <v>8809.09</v>
      </c>
      <c r="J354" s="664">
        <v>155</v>
      </c>
      <c r="K354" s="664">
        <v>1365408.9500000002</v>
      </c>
      <c r="L354" s="664">
        <v>0.9064327485380117</v>
      </c>
      <c r="M354" s="664">
        <v>8809.090000000002</v>
      </c>
      <c r="N354" s="664">
        <v>10</v>
      </c>
      <c r="O354" s="664">
        <v>88090.9</v>
      </c>
      <c r="P354" s="677">
        <v>5.847953216374268E-2</v>
      </c>
      <c r="Q354" s="665">
        <v>8809.09</v>
      </c>
    </row>
    <row r="355" spans="1:17" ht="14.4" customHeight="1" x14ac:dyDescent="0.3">
      <c r="A355" s="660" t="s">
        <v>577</v>
      </c>
      <c r="B355" s="661" t="s">
        <v>7088</v>
      </c>
      <c r="C355" s="661" t="s">
        <v>6905</v>
      </c>
      <c r="D355" s="661" t="s">
        <v>7558</v>
      </c>
      <c r="E355" s="661" t="s">
        <v>7559</v>
      </c>
      <c r="F355" s="664">
        <v>2</v>
      </c>
      <c r="G355" s="664">
        <v>9922.6</v>
      </c>
      <c r="H355" s="664">
        <v>1</v>
      </c>
      <c r="I355" s="664">
        <v>4961.3</v>
      </c>
      <c r="J355" s="664"/>
      <c r="K355" s="664"/>
      <c r="L355" s="664"/>
      <c r="M355" s="664"/>
      <c r="N355" s="664"/>
      <c r="O355" s="664"/>
      <c r="P355" s="677"/>
      <c r="Q355" s="665"/>
    </row>
    <row r="356" spans="1:17" ht="14.4" customHeight="1" x14ac:dyDescent="0.3">
      <c r="A356" s="660" t="s">
        <v>577</v>
      </c>
      <c r="B356" s="661" t="s">
        <v>7088</v>
      </c>
      <c r="C356" s="661" t="s">
        <v>6905</v>
      </c>
      <c r="D356" s="661" t="s">
        <v>7560</v>
      </c>
      <c r="E356" s="661" t="s">
        <v>7561</v>
      </c>
      <c r="F356" s="664">
        <v>250</v>
      </c>
      <c r="G356" s="664">
        <v>1044906</v>
      </c>
      <c r="H356" s="664">
        <v>1</v>
      </c>
      <c r="I356" s="664">
        <v>4179.6239999999998</v>
      </c>
      <c r="J356" s="664">
        <v>250</v>
      </c>
      <c r="K356" s="664">
        <v>1054500</v>
      </c>
      <c r="L356" s="664">
        <v>1.009181687156548</v>
      </c>
      <c r="M356" s="664">
        <v>4218</v>
      </c>
      <c r="N356" s="664">
        <v>240</v>
      </c>
      <c r="O356" s="664">
        <v>1012320</v>
      </c>
      <c r="P356" s="677">
        <v>0.96881441967028614</v>
      </c>
      <c r="Q356" s="665">
        <v>4218</v>
      </c>
    </row>
    <row r="357" spans="1:17" ht="14.4" customHeight="1" x14ac:dyDescent="0.3">
      <c r="A357" s="660" t="s">
        <v>577</v>
      </c>
      <c r="B357" s="661" t="s">
        <v>7088</v>
      </c>
      <c r="C357" s="661" t="s">
        <v>6905</v>
      </c>
      <c r="D357" s="661" t="s">
        <v>7562</v>
      </c>
      <c r="E357" s="661" t="s">
        <v>7563</v>
      </c>
      <c r="F357" s="664">
        <v>1</v>
      </c>
      <c r="G357" s="664">
        <v>19836</v>
      </c>
      <c r="H357" s="664">
        <v>1</v>
      </c>
      <c r="I357" s="664">
        <v>19836</v>
      </c>
      <c r="J357" s="664">
        <v>2</v>
      </c>
      <c r="K357" s="664">
        <v>39672</v>
      </c>
      <c r="L357" s="664">
        <v>2</v>
      </c>
      <c r="M357" s="664">
        <v>19836</v>
      </c>
      <c r="N357" s="664">
        <v>6</v>
      </c>
      <c r="O357" s="664">
        <v>119016</v>
      </c>
      <c r="P357" s="677">
        <v>6</v>
      </c>
      <c r="Q357" s="665">
        <v>19836</v>
      </c>
    </row>
    <row r="358" spans="1:17" ht="14.4" customHeight="1" x14ac:dyDescent="0.3">
      <c r="A358" s="660" t="s">
        <v>577</v>
      </c>
      <c r="B358" s="661" t="s">
        <v>7088</v>
      </c>
      <c r="C358" s="661" t="s">
        <v>6905</v>
      </c>
      <c r="D358" s="661" t="s">
        <v>7564</v>
      </c>
      <c r="E358" s="661" t="s">
        <v>7565</v>
      </c>
      <c r="F358" s="664"/>
      <c r="G358" s="664"/>
      <c r="H358" s="664"/>
      <c r="I358" s="664"/>
      <c r="J358" s="664">
        <v>2</v>
      </c>
      <c r="K358" s="664">
        <v>8605.9599999999991</v>
      </c>
      <c r="L358" s="664"/>
      <c r="M358" s="664">
        <v>4302.9799999999996</v>
      </c>
      <c r="N358" s="664">
        <v>1</v>
      </c>
      <c r="O358" s="664">
        <v>4302.9799999999996</v>
      </c>
      <c r="P358" s="677"/>
      <c r="Q358" s="665">
        <v>4302.9799999999996</v>
      </c>
    </row>
    <row r="359" spans="1:17" ht="14.4" customHeight="1" x14ac:dyDescent="0.3">
      <c r="A359" s="660" t="s">
        <v>577</v>
      </c>
      <c r="B359" s="661" t="s">
        <v>7088</v>
      </c>
      <c r="C359" s="661" t="s">
        <v>6905</v>
      </c>
      <c r="D359" s="661" t="s">
        <v>7566</v>
      </c>
      <c r="E359" s="661" t="s">
        <v>7567</v>
      </c>
      <c r="F359" s="664">
        <v>84</v>
      </c>
      <c r="G359" s="664">
        <v>9954</v>
      </c>
      <c r="H359" s="664">
        <v>1</v>
      </c>
      <c r="I359" s="664">
        <v>118.5</v>
      </c>
      <c r="J359" s="664">
        <v>49</v>
      </c>
      <c r="K359" s="664">
        <v>5806.5</v>
      </c>
      <c r="L359" s="664">
        <v>0.58333333333333337</v>
      </c>
      <c r="M359" s="664">
        <v>118.5</v>
      </c>
      <c r="N359" s="664">
        <v>58</v>
      </c>
      <c r="O359" s="664">
        <v>6873</v>
      </c>
      <c r="P359" s="677">
        <v>0.69047619047619047</v>
      </c>
      <c r="Q359" s="665">
        <v>118.5</v>
      </c>
    </row>
    <row r="360" spans="1:17" ht="14.4" customHeight="1" x14ac:dyDescent="0.3">
      <c r="A360" s="660" t="s">
        <v>577</v>
      </c>
      <c r="B360" s="661" t="s">
        <v>7088</v>
      </c>
      <c r="C360" s="661" t="s">
        <v>6905</v>
      </c>
      <c r="D360" s="661" t="s">
        <v>7568</v>
      </c>
      <c r="E360" s="661" t="s">
        <v>7567</v>
      </c>
      <c r="F360" s="664"/>
      <c r="G360" s="664"/>
      <c r="H360" s="664"/>
      <c r="I360" s="664"/>
      <c r="J360" s="664">
        <v>9</v>
      </c>
      <c r="K360" s="664">
        <v>2369.6999999999998</v>
      </c>
      <c r="L360" s="664"/>
      <c r="M360" s="664">
        <v>263.29999999999995</v>
      </c>
      <c r="N360" s="664"/>
      <c r="O360" s="664"/>
      <c r="P360" s="677"/>
      <c r="Q360" s="665"/>
    </row>
    <row r="361" spans="1:17" ht="14.4" customHeight="1" x14ac:dyDescent="0.3">
      <c r="A361" s="660" t="s">
        <v>577</v>
      </c>
      <c r="B361" s="661" t="s">
        <v>7088</v>
      </c>
      <c r="C361" s="661" t="s">
        <v>6905</v>
      </c>
      <c r="D361" s="661" t="s">
        <v>7569</v>
      </c>
      <c r="E361" s="661" t="s">
        <v>7570</v>
      </c>
      <c r="F361" s="664">
        <v>2</v>
      </c>
      <c r="G361" s="664">
        <v>469.6</v>
      </c>
      <c r="H361" s="664">
        <v>1</v>
      </c>
      <c r="I361" s="664">
        <v>234.8</v>
      </c>
      <c r="J361" s="664"/>
      <c r="K361" s="664"/>
      <c r="L361" s="664"/>
      <c r="M361" s="664"/>
      <c r="N361" s="664"/>
      <c r="O361" s="664"/>
      <c r="P361" s="677"/>
      <c r="Q361" s="665"/>
    </row>
    <row r="362" spans="1:17" ht="14.4" customHeight="1" x14ac:dyDescent="0.3">
      <c r="A362" s="660" t="s">
        <v>577</v>
      </c>
      <c r="B362" s="661" t="s">
        <v>7088</v>
      </c>
      <c r="C362" s="661" t="s">
        <v>6905</v>
      </c>
      <c r="D362" s="661" t="s">
        <v>7571</v>
      </c>
      <c r="E362" s="661" t="s">
        <v>7572</v>
      </c>
      <c r="F362" s="664">
        <v>2</v>
      </c>
      <c r="G362" s="664">
        <v>957.6</v>
      </c>
      <c r="H362" s="664">
        <v>1</v>
      </c>
      <c r="I362" s="664">
        <v>478.8</v>
      </c>
      <c r="J362" s="664">
        <v>1</v>
      </c>
      <c r="K362" s="664">
        <v>478.8</v>
      </c>
      <c r="L362" s="664">
        <v>0.5</v>
      </c>
      <c r="M362" s="664">
        <v>478.8</v>
      </c>
      <c r="N362" s="664"/>
      <c r="O362" s="664"/>
      <c r="P362" s="677"/>
      <c r="Q362" s="665"/>
    </row>
    <row r="363" spans="1:17" ht="14.4" customHeight="1" x14ac:dyDescent="0.3">
      <c r="A363" s="660" t="s">
        <v>577</v>
      </c>
      <c r="B363" s="661" t="s">
        <v>7088</v>
      </c>
      <c r="C363" s="661" t="s">
        <v>6905</v>
      </c>
      <c r="D363" s="661" t="s">
        <v>7573</v>
      </c>
      <c r="E363" s="661" t="s">
        <v>7574</v>
      </c>
      <c r="F363" s="664">
        <v>6</v>
      </c>
      <c r="G363" s="664">
        <v>601.79999999999995</v>
      </c>
      <c r="H363" s="664">
        <v>1</v>
      </c>
      <c r="I363" s="664">
        <v>100.3</v>
      </c>
      <c r="J363" s="664">
        <v>3</v>
      </c>
      <c r="K363" s="664">
        <v>300.89999999999998</v>
      </c>
      <c r="L363" s="664">
        <v>0.5</v>
      </c>
      <c r="M363" s="664">
        <v>100.3</v>
      </c>
      <c r="N363" s="664">
        <v>11</v>
      </c>
      <c r="O363" s="664">
        <v>1103.3</v>
      </c>
      <c r="P363" s="677">
        <v>1.8333333333333335</v>
      </c>
      <c r="Q363" s="665">
        <v>100.3</v>
      </c>
    </row>
    <row r="364" spans="1:17" ht="14.4" customHeight="1" x14ac:dyDescent="0.3">
      <c r="A364" s="660" t="s">
        <v>577</v>
      </c>
      <c r="B364" s="661" t="s">
        <v>7088</v>
      </c>
      <c r="C364" s="661" t="s">
        <v>6905</v>
      </c>
      <c r="D364" s="661" t="s">
        <v>7575</v>
      </c>
      <c r="E364" s="661" t="s">
        <v>7576</v>
      </c>
      <c r="F364" s="664">
        <v>28</v>
      </c>
      <c r="G364" s="664">
        <v>293431.88000000006</v>
      </c>
      <c r="H364" s="664">
        <v>1</v>
      </c>
      <c r="I364" s="664">
        <v>10479.710000000003</v>
      </c>
      <c r="J364" s="664">
        <v>29</v>
      </c>
      <c r="K364" s="664">
        <v>303911.58999999997</v>
      </c>
      <c r="L364" s="664">
        <v>1.0357142857142854</v>
      </c>
      <c r="M364" s="664">
        <v>10479.709999999999</v>
      </c>
      <c r="N364" s="664">
        <v>49</v>
      </c>
      <c r="O364" s="664">
        <v>513505.79000000004</v>
      </c>
      <c r="P364" s="677">
        <v>1.7499999999999998</v>
      </c>
      <c r="Q364" s="665">
        <v>10479.710000000001</v>
      </c>
    </row>
    <row r="365" spans="1:17" ht="14.4" customHeight="1" x14ac:dyDescent="0.3">
      <c r="A365" s="660" t="s">
        <v>577</v>
      </c>
      <c r="B365" s="661" t="s">
        <v>7088</v>
      </c>
      <c r="C365" s="661" t="s">
        <v>6905</v>
      </c>
      <c r="D365" s="661" t="s">
        <v>7577</v>
      </c>
      <c r="E365" s="661" t="s">
        <v>6889</v>
      </c>
      <c r="F365" s="664"/>
      <c r="G365" s="664"/>
      <c r="H365" s="664"/>
      <c r="I365" s="664"/>
      <c r="J365" s="664">
        <v>1</v>
      </c>
      <c r="K365" s="664">
        <v>35692.36</v>
      </c>
      <c r="L365" s="664"/>
      <c r="M365" s="664">
        <v>35692.36</v>
      </c>
      <c r="N365" s="664"/>
      <c r="O365" s="664"/>
      <c r="P365" s="677"/>
      <c r="Q365" s="665"/>
    </row>
    <row r="366" spans="1:17" ht="14.4" customHeight="1" x14ac:dyDescent="0.3">
      <c r="A366" s="660" t="s">
        <v>577</v>
      </c>
      <c r="B366" s="661" t="s">
        <v>7088</v>
      </c>
      <c r="C366" s="661" t="s">
        <v>6905</v>
      </c>
      <c r="D366" s="661" t="s">
        <v>7578</v>
      </c>
      <c r="E366" s="661" t="s">
        <v>6889</v>
      </c>
      <c r="F366" s="664"/>
      <c r="G366" s="664"/>
      <c r="H366" s="664"/>
      <c r="I366" s="664"/>
      <c r="J366" s="664">
        <v>1</v>
      </c>
      <c r="K366" s="664">
        <v>45703.64</v>
      </c>
      <c r="L366" s="664"/>
      <c r="M366" s="664">
        <v>45703.64</v>
      </c>
      <c r="N366" s="664"/>
      <c r="O366" s="664"/>
      <c r="P366" s="677"/>
      <c r="Q366" s="665"/>
    </row>
    <row r="367" spans="1:17" ht="14.4" customHeight="1" x14ac:dyDescent="0.3">
      <c r="A367" s="660" t="s">
        <v>577</v>
      </c>
      <c r="B367" s="661" t="s">
        <v>7088</v>
      </c>
      <c r="C367" s="661" t="s">
        <v>6905</v>
      </c>
      <c r="D367" s="661" t="s">
        <v>7579</v>
      </c>
      <c r="E367" s="661" t="s">
        <v>7580</v>
      </c>
      <c r="F367" s="664">
        <v>5</v>
      </c>
      <c r="G367" s="664">
        <v>678.45</v>
      </c>
      <c r="H367" s="664">
        <v>1</v>
      </c>
      <c r="I367" s="664">
        <v>135.69</v>
      </c>
      <c r="J367" s="664">
        <v>3</v>
      </c>
      <c r="K367" s="664">
        <v>407.07</v>
      </c>
      <c r="L367" s="664">
        <v>0.6</v>
      </c>
      <c r="M367" s="664">
        <v>135.69</v>
      </c>
      <c r="N367" s="664">
        <v>7</v>
      </c>
      <c r="O367" s="664">
        <v>949.83000000000015</v>
      </c>
      <c r="P367" s="677">
        <v>1.4000000000000001</v>
      </c>
      <c r="Q367" s="665">
        <v>135.69000000000003</v>
      </c>
    </row>
    <row r="368" spans="1:17" ht="14.4" customHeight="1" x14ac:dyDescent="0.3">
      <c r="A368" s="660" t="s">
        <v>577</v>
      </c>
      <c r="B368" s="661" t="s">
        <v>7088</v>
      </c>
      <c r="C368" s="661" t="s">
        <v>6905</v>
      </c>
      <c r="D368" s="661" t="s">
        <v>7581</v>
      </c>
      <c r="E368" s="661" t="s">
        <v>7582</v>
      </c>
      <c r="F368" s="664">
        <v>12</v>
      </c>
      <c r="G368" s="664">
        <v>16560</v>
      </c>
      <c r="H368" s="664">
        <v>1</v>
      </c>
      <c r="I368" s="664">
        <v>1380</v>
      </c>
      <c r="J368" s="664">
        <v>18</v>
      </c>
      <c r="K368" s="664">
        <v>24840</v>
      </c>
      <c r="L368" s="664">
        <v>1.5</v>
      </c>
      <c r="M368" s="664">
        <v>1380</v>
      </c>
      <c r="N368" s="664">
        <v>18</v>
      </c>
      <c r="O368" s="664">
        <v>24840</v>
      </c>
      <c r="P368" s="677">
        <v>1.5</v>
      </c>
      <c r="Q368" s="665">
        <v>1380</v>
      </c>
    </row>
    <row r="369" spans="1:17" ht="14.4" customHeight="1" x14ac:dyDescent="0.3">
      <c r="A369" s="660" t="s">
        <v>577</v>
      </c>
      <c r="B369" s="661" t="s">
        <v>7088</v>
      </c>
      <c r="C369" s="661" t="s">
        <v>6905</v>
      </c>
      <c r="D369" s="661" t="s">
        <v>7583</v>
      </c>
      <c r="E369" s="661" t="s">
        <v>7584</v>
      </c>
      <c r="F369" s="664"/>
      <c r="G369" s="664"/>
      <c r="H369" s="664"/>
      <c r="I369" s="664"/>
      <c r="J369" s="664">
        <v>1</v>
      </c>
      <c r="K369" s="664">
        <v>1404</v>
      </c>
      <c r="L369" s="664"/>
      <c r="M369" s="664">
        <v>1404</v>
      </c>
      <c r="N369" s="664"/>
      <c r="O369" s="664"/>
      <c r="P369" s="677"/>
      <c r="Q369" s="665"/>
    </row>
    <row r="370" spans="1:17" ht="14.4" customHeight="1" x14ac:dyDescent="0.3">
      <c r="A370" s="660" t="s">
        <v>577</v>
      </c>
      <c r="B370" s="661" t="s">
        <v>7088</v>
      </c>
      <c r="C370" s="661" t="s">
        <v>6905</v>
      </c>
      <c r="D370" s="661" t="s">
        <v>7585</v>
      </c>
      <c r="E370" s="661" t="s">
        <v>7586</v>
      </c>
      <c r="F370" s="664"/>
      <c r="G370" s="664"/>
      <c r="H370" s="664"/>
      <c r="I370" s="664"/>
      <c r="J370" s="664">
        <v>17</v>
      </c>
      <c r="K370" s="664">
        <v>17646</v>
      </c>
      <c r="L370" s="664"/>
      <c r="M370" s="664">
        <v>1038</v>
      </c>
      <c r="N370" s="664">
        <v>14</v>
      </c>
      <c r="O370" s="664">
        <v>14532</v>
      </c>
      <c r="P370" s="677"/>
      <c r="Q370" s="665">
        <v>1038</v>
      </c>
    </row>
    <row r="371" spans="1:17" ht="14.4" customHeight="1" x14ac:dyDescent="0.3">
      <c r="A371" s="660" t="s">
        <v>577</v>
      </c>
      <c r="B371" s="661" t="s">
        <v>7088</v>
      </c>
      <c r="C371" s="661" t="s">
        <v>6905</v>
      </c>
      <c r="D371" s="661" t="s">
        <v>7587</v>
      </c>
      <c r="E371" s="661" t="s">
        <v>7588</v>
      </c>
      <c r="F371" s="664">
        <v>11</v>
      </c>
      <c r="G371" s="664">
        <v>14432</v>
      </c>
      <c r="H371" s="664">
        <v>1</v>
      </c>
      <c r="I371" s="664">
        <v>1312</v>
      </c>
      <c r="J371" s="664">
        <v>15</v>
      </c>
      <c r="K371" s="664">
        <v>19680</v>
      </c>
      <c r="L371" s="664">
        <v>1.3636363636363635</v>
      </c>
      <c r="M371" s="664">
        <v>1312</v>
      </c>
      <c r="N371" s="664">
        <v>16</v>
      </c>
      <c r="O371" s="664">
        <v>20992</v>
      </c>
      <c r="P371" s="677">
        <v>1.4545454545454546</v>
      </c>
      <c r="Q371" s="665">
        <v>1312</v>
      </c>
    </row>
    <row r="372" spans="1:17" ht="14.4" customHeight="1" x14ac:dyDescent="0.3">
      <c r="A372" s="660" t="s">
        <v>577</v>
      </c>
      <c r="B372" s="661" t="s">
        <v>7088</v>
      </c>
      <c r="C372" s="661" t="s">
        <v>6905</v>
      </c>
      <c r="D372" s="661" t="s">
        <v>7589</v>
      </c>
      <c r="E372" s="661" t="s">
        <v>7590</v>
      </c>
      <c r="F372" s="664">
        <v>1</v>
      </c>
      <c r="G372" s="664">
        <v>1560</v>
      </c>
      <c r="H372" s="664">
        <v>1</v>
      </c>
      <c r="I372" s="664">
        <v>1560</v>
      </c>
      <c r="J372" s="664">
        <v>6</v>
      </c>
      <c r="K372" s="664">
        <v>9360</v>
      </c>
      <c r="L372" s="664">
        <v>6</v>
      </c>
      <c r="M372" s="664">
        <v>1560</v>
      </c>
      <c r="N372" s="664">
        <v>1</v>
      </c>
      <c r="O372" s="664">
        <v>1560</v>
      </c>
      <c r="P372" s="677">
        <v>1</v>
      </c>
      <c r="Q372" s="665">
        <v>1560</v>
      </c>
    </row>
    <row r="373" spans="1:17" ht="14.4" customHeight="1" x14ac:dyDescent="0.3">
      <c r="A373" s="660" t="s">
        <v>577</v>
      </c>
      <c r="B373" s="661" t="s">
        <v>7088</v>
      </c>
      <c r="C373" s="661" t="s">
        <v>6905</v>
      </c>
      <c r="D373" s="661" t="s">
        <v>7591</v>
      </c>
      <c r="E373" s="661" t="s">
        <v>7592</v>
      </c>
      <c r="F373" s="664"/>
      <c r="G373" s="664"/>
      <c r="H373" s="664"/>
      <c r="I373" s="664"/>
      <c r="J373" s="664">
        <v>1</v>
      </c>
      <c r="K373" s="664">
        <v>607.92999999999995</v>
      </c>
      <c r="L373" s="664"/>
      <c r="M373" s="664">
        <v>607.92999999999995</v>
      </c>
      <c r="N373" s="664"/>
      <c r="O373" s="664"/>
      <c r="P373" s="677"/>
      <c r="Q373" s="665"/>
    </row>
    <row r="374" spans="1:17" ht="14.4" customHeight="1" x14ac:dyDescent="0.3">
      <c r="A374" s="660" t="s">
        <v>577</v>
      </c>
      <c r="B374" s="661" t="s">
        <v>7088</v>
      </c>
      <c r="C374" s="661" t="s">
        <v>6905</v>
      </c>
      <c r="D374" s="661" t="s">
        <v>6914</v>
      </c>
      <c r="E374" s="661" t="s">
        <v>6889</v>
      </c>
      <c r="F374" s="664">
        <v>40</v>
      </c>
      <c r="G374" s="664">
        <v>2800</v>
      </c>
      <c r="H374" s="664">
        <v>1</v>
      </c>
      <c r="I374" s="664">
        <v>70</v>
      </c>
      <c r="J374" s="664">
        <v>36</v>
      </c>
      <c r="K374" s="664">
        <v>2520</v>
      </c>
      <c r="L374" s="664">
        <v>0.9</v>
      </c>
      <c r="M374" s="664">
        <v>70</v>
      </c>
      <c r="N374" s="664">
        <v>3</v>
      </c>
      <c r="O374" s="664">
        <v>210</v>
      </c>
      <c r="P374" s="677">
        <v>7.4999999999999997E-2</v>
      </c>
      <c r="Q374" s="665">
        <v>70</v>
      </c>
    </row>
    <row r="375" spans="1:17" ht="14.4" customHeight="1" x14ac:dyDescent="0.3">
      <c r="A375" s="660" t="s">
        <v>577</v>
      </c>
      <c r="B375" s="661" t="s">
        <v>7088</v>
      </c>
      <c r="C375" s="661" t="s">
        <v>6905</v>
      </c>
      <c r="D375" s="661" t="s">
        <v>7593</v>
      </c>
      <c r="E375" s="661" t="s">
        <v>6889</v>
      </c>
      <c r="F375" s="664"/>
      <c r="G375" s="664"/>
      <c r="H375" s="664"/>
      <c r="I375" s="664"/>
      <c r="J375" s="664">
        <v>1</v>
      </c>
      <c r="K375" s="664">
        <v>70</v>
      </c>
      <c r="L375" s="664"/>
      <c r="M375" s="664">
        <v>70</v>
      </c>
      <c r="N375" s="664"/>
      <c r="O375" s="664"/>
      <c r="P375" s="677"/>
      <c r="Q375" s="665"/>
    </row>
    <row r="376" spans="1:17" ht="14.4" customHeight="1" x14ac:dyDescent="0.3">
      <c r="A376" s="660" t="s">
        <v>577</v>
      </c>
      <c r="B376" s="661" t="s">
        <v>7088</v>
      </c>
      <c r="C376" s="661" t="s">
        <v>6905</v>
      </c>
      <c r="D376" s="661" t="s">
        <v>6916</v>
      </c>
      <c r="E376" s="661" t="s">
        <v>6889</v>
      </c>
      <c r="F376" s="664">
        <v>4</v>
      </c>
      <c r="G376" s="664">
        <v>300</v>
      </c>
      <c r="H376" s="664">
        <v>1</v>
      </c>
      <c r="I376" s="664">
        <v>75</v>
      </c>
      <c r="J376" s="664"/>
      <c r="K376" s="664"/>
      <c r="L376" s="664"/>
      <c r="M376" s="664"/>
      <c r="N376" s="664"/>
      <c r="O376" s="664"/>
      <c r="P376" s="677"/>
      <c r="Q376" s="665"/>
    </row>
    <row r="377" spans="1:17" ht="14.4" customHeight="1" x14ac:dyDescent="0.3">
      <c r="A377" s="660" t="s">
        <v>577</v>
      </c>
      <c r="B377" s="661" t="s">
        <v>7088</v>
      </c>
      <c r="C377" s="661" t="s">
        <v>6905</v>
      </c>
      <c r="D377" s="661" t="s">
        <v>6917</v>
      </c>
      <c r="E377" s="661" t="s">
        <v>6889</v>
      </c>
      <c r="F377" s="664">
        <v>8</v>
      </c>
      <c r="G377" s="664">
        <v>1176</v>
      </c>
      <c r="H377" s="664">
        <v>1</v>
      </c>
      <c r="I377" s="664">
        <v>147</v>
      </c>
      <c r="J377" s="664">
        <v>26</v>
      </c>
      <c r="K377" s="664">
        <v>3822</v>
      </c>
      <c r="L377" s="664">
        <v>3.25</v>
      </c>
      <c r="M377" s="664">
        <v>147</v>
      </c>
      <c r="N377" s="664"/>
      <c r="O377" s="664"/>
      <c r="P377" s="677"/>
      <c r="Q377" s="665"/>
    </row>
    <row r="378" spans="1:17" ht="14.4" customHeight="1" x14ac:dyDescent="0.3">
      <c r="A378" s="660" t="s">
        <v>577</v>
      </c>
      <c r="B378" s="661" t="s">
        <v>7088</v>
      </c>
      <c r="C378" s="661" t="s">
        <v>6905</v>
      </c>
      <c r="D378" s="661" t="s">
        <v>6927</v>
      </c>
      <c r="E378" s="661" t="s">
        <v>6889</v>
      </c>
      <c r="F378" s="664">
        <v>1</v>
      </c>
      <c r="G378" s="664">
        <v>187</v>
      </c>
      <c r="H378" s="664">
        <v>1</v>
      </c>
      <c r="I378" s="664">
        <v>187</v>
      </c>
      <c r="J378" s="664"/>
      <c r="K378" s="664"/>
      <c r="L378" s="664"/>
      <c r="M378" s="664"/>
      <c r="N378" s="664"/>
      <c r="O378" s="664"/>
      <c r="P378" s="677"/>
      <c r="Q378" s="665"/>
    </row>
    <row r="379" spans="1:17" ht="14.4" customHeight="1" x14ac:dyDescent="0.3">
      <c r="A379" s="660" t="s">
        <v>577</v>
      </c>
      <c r="B379" s="661" t="s">
        <v>7088</v>
      </c>
      <c r="C379" s="661" t="s">
        <v>6905</v>
      </c>
      <c r="D379" s="661" t="s">
        <v>6919</v>
      </c>
      <c r="E379" s="661" t="s">
        <v>6889</v>
      </c>
      <c r="F379" s="664">
        <v>74</v>
      </c>
      <c r="G379" s="664">
        <v>11026</v>
      </c>
      <c r="H379" s="664">
        <v>1</v>
      </c>
      <c r="I379" s="664">
        <v>149</v>
      </c>
      <c r="J379" s="664">
        <v>158</v>
      </c>
      <c r="K379" s="664">
        <v>23542</v>
      </c>
      <c r="L379" s="664">
        <v>2.1351351351351351</v>
      </c>
      <c r="M379" s="664">
        <v>149</v>
      </c>
      <c r="N379" s="664">
        <v>2</v>
      </c>
      <c r="O379" s="664">
        <v>298</v>
      </c>
      <c r="P379" s="677">
        <v>2.7027027027027029E-2</v>
      </c>
      <c r="Q379" s="665">
        <v>149</v>
      </c>
    </row>
    <row r="380" spans="1:17" ht="14.4" customHeight="1" x14ac:dyDescent="0.3">
      <c r="A380" s="660" t="s">
        <v>577</v>
      </c>
      <c r="B380" s="661" t="s">
        <v>7088</v>
      </c>
      <c r="C380" s="661" t="s">
        <v>6905</v>
      </c>
      <c r="D380" s="661" t="s">
        <v>6920</v>
      </c>
      <c r="E380" s="661" t="s">
        <v>6889</v>
      </c>
      <c r="F380" s="664">
        <v>5</v>
      </c>
      <c r="G380" s="664">
        <v>970</v>
      </c>
      <c r="H380" s="664">
        <v>1</v>
      </c>
      <c r="I380" s="664">
        <v>194</v>
      </c>
      <c r="J380" s="664">
        <v>2</v>
      </c>
      <c r="K380" s="664">
        <v>388</v>
      </c>
      <c r="L380" s="664">
        <v>0.4</v>
      </c>
      <c r="M380" s="664">
        <v>194</v>
      </c>
      <c r="N380" s="664"/>
      <c r="O380" s="664"/>
      <c r="P380" s="677"/>
      <c r="Q380" s="665"/>
    </row>
    <row r="381" spans="1:17" ht="14.4" customHeight="1" x14ac:dyDescent="0.3">
      <c r="A381" s="660" t="s">
        <v>577</v>
      </c>
      <c r="B381" s="661" t="s">
        <v>7088</v>
      </c>
      <c r="C381" s="661" t="s">
        <v>6905</v>
      </c>
      <c r="D381" s="661" t="s">
        <v>6921</v>
      </c>
      <c r="E381" s="661" t="s">
        <v>6889</v>
      </c>
      <c r="F381" s="664">
        <v>1</v>
      </c>
      <c r="G381" s="664">
        <v>194</v>
      </c>
      <c r="H381" s="664">
        <v>1</v>
      </c>
      <c r="I381" s="664">
        <v>194</v>
      </c>
      <c r="J381" s="664"/>
      <c r="K381" s="664"/>
      <c r="L381" s="664"/>
      <c r="M381" s="664"/>
      <c r="N381" s="664"/>
      <c r="O381" s="664"/>
      <c r="P381" s="677"/>
      <c r="Q381" s="665"/>
    </row>
    <row r="382" spans="1:17" ht="14.4" customHeight="1" x14ac:dyDescent="0.3">
      <c r="A382" s="660" t="s">
        <v>577</v>
      </c>
      <c r="B382" s="661" t="s">
        <v>7088</v>
      </c>
      <c r="C382" s="661" t="s">
        <v>6905</v>
      </c>
      <c r="D382" s="661" t="s">
        <v>6929</v>
      </c>
      <c r="E382" s="661" t="s">
        <v>6889</v>
      </c>
      <c r="F382" s="664">
        <v>2</v>
      </c>
      <c r="G382" s="664">
        <v>494</v>
      </c>
      <c r="H382" s="664">
        <v>1</v>
      </c>
      <c r="I382" s="664">
        <v>247</v>
      </c>
      <c r="J382" s="664">
        <v>3</v>
      </c>
      <c r="K382" s="664">
        <v>741</v>
      </c>
      <c r="L382" s="664">
        <v>1.5</v>
      </c>
      <c r="M382" s="664">
        <v>247</v>
      </c>
      <c r="N382" s="664"/>
      <c r="O382" s="664"/>
      <c r="P382" s="677"/>
      <c r="Q382" s="665"/>
    </row>
    <row r="383" spans="1:17" ht="14.4" customHeight="1" x14ac:dyDescent="0.3">
      <c r="A383" s="660" t="s">
        <v>577</v>
      </c>
      <c r="B383" s="661" t="s">
        <v>7088</v>
      </c>
      <c r="C383" s="661" t="s">
        <v>6905</v>
      </c>
      <c r="D383" s="661" t="s">
        <v>6922</v>
      </c>
      <c r="E383" s="661" t="s">
        <v>6889</v>
      </c>
      <c r="F383" s="664">
        <v>1</v>
      </c>
      <c r="G383" s="664">
        <v>290</v>
      </c>
      <c r="H383" s="664">
        <v>1</v>
      </c>
      <c r="I383" s="664">
        <v>290</v>
      </c>
      <c r="J383" s="664">
        <v>2</v>
      </c>
      <c r="K383" s="664">
        <v>580</v>
      </c>
      <c r="L383" s="664">
        <v>2</v>
      </c>
      <c r="M383" s="664">
        <v>290</v>
      </c>
      <c r="N383" s="664"/>
      <c r="O383" s="664"/>
      <c r="P383" s="677"/>
      <c r="Q383" s="665"/>
    </row>
    <row r="384" spans="1:17" ht="14.4" customHeight="1" x14ac:dyDescent="0.3">
      <c r="A384" s="660" t="s">
        <v>577</v>
      </c>
      <c r="B384" s="661" t="s">
        <v>7088</v>
      </c>
      <c r="C384" s="661" t="s">
        <v>6905</v>
      </c>
      <c r="D384" s="661" t="s">
        <v>6923</v>
      </c>
      <c r="E384" s="661" t="s">
        <v>6889</v>
      </c>
      <c r="F384" s="664">
        <v>1</v>
      </c>
      <c r="G384" s="664">
        <v>290</v>
      </c>
      <c r="H384" s="664">
        <v>1</v>
      </c>
      <c r="I384" s="664">
        <v>290</v>
      </c>
      <c r="J384" s="664">
        <v>1</v>
      </c>
      <c r="K384" s="664">
        <v>290</v>
      </c>
      <c r="L384" s="664">
        <v>1</v>
      </c>
      <c r="M384" s="664">
        <v>290</v>
      </c>
      <c r="N384" s="664"/>
      <c r="O384" s="664"/>
      <c r="P384" s="677"/>
      <c r="Q384" s="665"/>
    </row>
    <row r="385" spans="1:17" ht="14.4" customHeight="1" x14ac:dyDescent="0.3">
      <c r="A385" s="660" t="s">
        <v>577</v>
      </c>
      <c r="B385" s="661" t="s">
        <v>7088</v>
      </c>
      <c r="C385" s="661" t="s">
        <v>6905</v>
      </c>
      <c r="D385" s="661" t="s">
        <v>7594</v>
      </c>
      <c r="E385" s="661" t="s">
        <v>6889</v>
      </c>
      <c r="F385" s="664"/>
      <c r="G385" s="664"/>
      <c r="H385" s="664"/>
      <c r="I385" s="664"/>
      <c r="J385" s="664">
        <v>1</v>
      </c>
      <c r="K385" s="664">
        <v>112</v>
      </c>
      <c r="L385" s="664"/>
      <c r="M385" s="664">
        <v>112</v>
      </c>
      <c r="N385" s="664"/>
      <c r="O385" s="664"/>
      <c r="P385" s="677"/>
      <c r="Q385" s="665"/>
    </row>
    <row r="386" spans="1:17" ht="14.4" customHeight="1" x14ac:dyDescent="0.3">
      <c r="A386" s="660" t="s">
        <v>577</v>
      </c>
      <c r="B386" s="661" t="s">
        <v>7088</v>
      </c>
      <c r="C386" s="661" t="s">
        <v>6905</v>
      </c>
      <c r="D386" s="661" t="s">
        <v>7595</v>
      </c>
      <c r="E386" s="661" t="s">
        <v>7596</v>
      </c>
      <c r="F386" s="664">
        <v>1</v>
      </c>
      <c r="G386" s="664">
        <v>349</v>
      </c>
      <c r="H386" s="664">
        <v>1</v>
      </c>
      <c r="I386" s="664">
        <v>349</v>
      </c>
      <c r="J386" s="664"/>
      <c r="K386" s="664"/>
      <c r="L386" s="664"/>
      <c r="M386" s="664"/>
      <c r="N386" s="664"/>
      <c r="O386" s="664"/>
      <c r="P386" s="677"/>
      <c r="Q386" s="665"/>
    </row>
    <row r="387" spans="1:17" ht="14.4" customHeight="1" x14ac:dyDescent="0.3">
      <c r="A387" s="660" t="s">
        <v>577</v>
      </c>
      <c r="B387" s="661" t="s">
        <v>7088</v>
      </c>
      <c r="C387" s="661" t="s">
        <v>6905</v>
      </c>
      <c r="D387" s="661" t="s">
        <v>7597</v>
      </c>
      <c r="E387" s="661" t="s">
        <v>7463</v>
      </c>
      <c r="F387" s="664">
        <v>15</v>
      </c>
      <c r="G387" s="664">
        <v>7762.5</v>
      </c>
      <c r="H387" s="664">
        <v>1</v>
      </c>
      <c r="I387" s="664">
        <v>517.5</v>
      </c>
      <c r="J387" s="664">
        <v>2</v>
      </c>
      <c r="K387" s="664">
        <v>1035</v>
      </c>
      <c r="L387" s="664">
        <v>0.13333333333333333</v>
      </c>
      <c r="M387" s="664">
        <v>517.5</v>
      </c>
      <c r="N387" s="664">
        <v>4</v>
      </c>
      <c r="O387" s="664">
        <v>2070</v>
      </c>
      <c r="P387" s="677">
        <v>0.26666666666666666</v>
      </c>
      <c r="Q387" s="665">
        <v>517.5</v>
      </c>
    </row>
    <row r="388" spans="1:17" ht="14.4" customHeight="1" x14ac:dyDescent="0.3">
      <c r="A388" s="660" t="s">
        <v>577</v>
      </c>
      <c r="B388" s="661" t="s">
        <v>7088</v>
      </c>
      <c r="C388" s="661" t="s">
        <v>6905</v>
      </c>
      <c r="D388" s="661" t="s">
        <v>7598</v>
      </c>
      <c r="E388" s="661" t="s">
        <v>7599</v>
      </c>
      <c r="F388" s="664">
        <v>5</v>
      </c>
      <c r="G388" s="664">
        <v>5261</v>
      </c>
      <c r="H388" s="664">
        <v>1</v>
      </c>
      <c r="I388" s="664">
        <v>1052.2</v>
      </c>
      <c r="J388" s="664">
        <v>1</v>
      </c>
      <c r="K388" s="664">
        <v>1052.2</v>
      </c>
      <c r="L388" s="664">
        <v>0.2</v>
      </c>
      <c r="M388" s="664">
        <v>1052.2</v>
      </c>
      <c r="N388" s="664"/>
      <c r="O388" s="664"/>
      <c r="P388" s="677"/>
      <c r="Q388" s="665"/>
    </row>
    <row r="389" spans="1:17" ht="14.4" customHeight="1" x14ac:dyDescent="0.3">
      <c r="A389" s="660" t="s">
        <v>577</v>
      </c>
      <c r="B389" s="661" t="s">
        <v>7088</v>
      </c>
      <c r="C389" s="661" t="s">
        <v>6905</v>
      </c>
      <c r="D389" s="661" t="s">
        <v>7600</v>
      </c>
      <c r="E389" s="661" t="s">
        <v>7601</v>
      </c>
      <c r="F389" s="664">
        <v>267</v>
      </c>
      <c r="G389" s="664">
        <v>328260</v>
      </c>
      <c r="H389" s="664">
        <v>1</v>
      </c>
      <c r="I389" s="664">
        <v>1229.4382022471909</v>
      </c>
      <c r="J389" s="664">
        <v>255</v>
      </c>
      <c r="K389" s="664">
        <v>316710</v>
      </c>
      <c r="L389" s="664">
        <v>0.9648144763297386</v>
      </c>
      <c r="M389" s="664">
        <v>1242</v>
      </c>
      <c r="N389" s="664">
        <v>234</v>
      </c>
      <c r="O389" s="664">
        <v>290628</v>
      </c>
      <c r="P389" s="677">
        <v>0.88535916651434843</v>
      </c>
      <c r="Q389" s="665">
        <v>1242</v>
      </c>
    </row>
    <row r="390" spans="1:17" ht="14.4" customHeight="1" x14ac:dyDescent="0.3">
      <c r="A390" s="660" t="s">
        <v>577</v>
      </c>
      <c r="B390" s="661" t="s">
        <v>7088</v>
      </c>
      <c r="C390" s="661" t="s">
        <v>6905</v>
      </c>
      <c r="D390" s="661" t="s">
        <v>7602</v>
      </c>
      <c r="E390" s="661" t="s">
        <v>7603</v>
      </c>
      <c r="F390" s="664">
        <v>258</v>
      </c>
      <c r="G390" s="664">
        <v>346535</v>
      </c>
      <c r="H390" s="664">
        <v>1</v>
      </c>
      <c r="I390" s="664">
        <v>1343.1589147286822</v>
      </c>
      <c r="J390" s="664">
        <v>256</v>
      </c>
      <c r="K390" s="664">
        <v>346880</v>
      </c>
      <c r="L390" s="664">
        <v>1.0009955704330009</v>
      </c>
      <c r="M390" s="664">
        <v>1355</v>
      </c>
      <c r="N390" s="664">
        <v>233</v>
      </c>
      <c r="O390" s="664">
        <v>315715</v>
      </c>
      <c r="P390" s="677">
        <v>0.91106237465191109</v>
      </c>
      <c r="Q390" s="665">
        <v>1355</v>
      </c>
    </row>
    <row r="391" spans="1:17" ht="14.4" customHeight="1" x14ac:dyDescent="0.3">
      <c r="A391" s="660" t="s">
        <v>577</v>
      </c>
      <c r="B391" s="661" t="s">
        <v>7088</v>
      </c>
      <c r="C391" s="661" t="s">
        <v>6905</v>
      </c>
      <c r="D391" s="661" t="s">
        <v>7604</v>
      </c>
      <c r="E391" s="661" t="s">
        <v>7605</v>
      </c>
      <c r="F391" s="664">
        <v>2</v>
      </c>
      <c r="G391" s="664">
        <v>10052</v>
      </c>
      <c r="H391" s="664">
        <v>1</v>
      </c>
      <c r="I391" s="664">
        <v>5026</v>
      </c>
      <c r="J391" s="664">
        <v>1</v>
      </c>
      <c r="K391" s="664">
        <v>5026</v>
      </c>
      <c r="L391" s="664">
        <v>0.5</v>
      </c>
      <c r="M391" s="664">
        <v>5026</v>
      </c>
      <c r="N391" s="664"/>
      <c r="O391" s="664"/>
      <c r="P391" s="677"/>
      <c r="Q391" s="665"/>
    </row>
    <row r="392" spans="1:17" ht="14.4" customHeight="1" x14ac:dyDescent="0.3">
      <c r="A392" s="660" t="s">
        <v>577</v>
      </c>
      <c r="B392" s="661" t="s">
        <v>7088</v>
      </c>
      <c r="C392" s="661" t="s">
        <v>6905</v>
      </c>
      <c r="D392" s="661" t="s">
        <v>7606</v>
      </c>
      <c r="E392" s="661" t="s">
        <v>7607</v>
      </c>
      <c r="F392" s="664">
        <v>4</v>
      </c>
      <c r="G392" s="664">
        <v>18504</v>
      </c>
      <c r="H392" s="664">
        <v>1</v>
      </c>
      <c r="I392" s="664">
        <v>4626</v>
      </c>
      <c r="J392" s="664">
        <v>9</v>
      </c>
      <c r="K392" s="664">
        <v>41634</v>
      </c>
      <c r="L392" s="664">
        <v>2.25</v>
      </c>
      <c r="M392" s="664">
        <v>4626</v>
      </c>
      <c r="N392" s="664">
        <v>10</v>
      </c>
      <c r="O392" s="664">
        <v>46260</v>
      </c>
      <c r="P392" s="677">
        <v>2.5</v>
      </c>
      <c r="Q392" s="665">
        <v>4626</v>
      </c>
    </row>
    <row r="393" spans="1:17" ht="14.4" customHeight="1" x14ac:dyDescent="0.3">
      <c r="A393" s="660" t="s">
        <v>577</v>
      </c>
      <c r="B393" s="661" t="s">
        <v>7088</v>
      </c>
      <c r="C393" s="661" t="s">
        <v>6905</v>
      </c>
      <c r="D393" s="661" t="s">
        <v>7608</v>
      </c>
      <c r="E393" s="661" t="s">
        <v>7609</v>
      </c>
      <c r="F393" s="664">
        <v>1</v>
      </c>
      <c r="G393" s="664">
        <v>1154.51</v>
      </c>
      <c r="H393" s="664">
        <v>1</v>
      </c>
      <c r="I393" s="664">
        <v>1154.51</v>
      </c>
      <c r="J393" s="664"/>
      <c r="K393" s="664"/>
      <c r="L393" s="664"/>
      <c r="M393" s="664"/>
      <c r="N393" s="664"/>
      <c r="O393" s="664"/>
      <c r="P393" s="677"/>
      <c r="Q393" s="665"/>
    </row>
    <row r="394" spans="1:17" ht="14.4" customHeight="1" x14ac:dyDescent="0.3">
      <c r="A394" s="660" t="s">
        <v>577</v>
      </c>
      <c r="B394" s="661" t="s">
        <v>7088</v>
      </c>
      <c r="C394" s="661" t="s">
        <v>6905</v>
      </c>
      <c r="D394" s="661" t="s">
        <v>7610</v>
      </c>
      <c r="E394" s="661" t="s">
        <v>7611</v>
      </c>
      <c r="F394" s="664">
        <v>12</v>
      </c>
      <c r="G394" s="664">
        <v>29472</v>
      </c>
      <c r="H394" s="664">
        <v>1</v>
      </c>
      <c r="I394" s="664">
        <v>2456</v>
      </c>
      <c r="J394" s="664">
        <v>16</v>
      </c>
      <c r="K394" s="664">
        <v>39296</v>
      </c>
      <c r="L394" s="664">
        <v>1.3333333333333333</v>
      </c>
      <c r="M394" s="664">
        <v>2456</v>
      </c>
      <c r="N394" s="664">
        <v>20</v>
      </c>
      <c r="O394" s="664">
        <v>49120</v>
      </c>
      <c r="P394" s="677">
        <v>1.6666666666666667</v>
      </c>
      <c r="Q394" s="665">
        <v>2456</v>
      </c>
    </row>
    <row r="395" spans="1:17" ht="14.4" customHeight="1" x14ac:dyDescent="0.3">
      <c r="A395" s="660" t="s">
        <v>577</v>
      </c>
      <c r="B395" s="661" t="s">
        <v>7088</v>
      </c>
      <c r="C395" s="661" t="s">
        <v>6905</v>
      </c>
      <c r="D395" s="661" t="s">
        <v>7612</v>
      </c>
      <c r="E395" s="661" t="s">
        <v>7360</v>
      </c>
      <c r="F395" s="664">
        <v>121</v>
      </c>
      <c r="G395" s="664">
        <v>240185</v>
      </c>
      <c r="H395" s="664">
        <v>1</v>
      </c>
      <c r="I395" s="664">
        <v>1985</v>
      </c>
      <c r="J395" s="664">
        <v>163</v>
      </c>
      <c r="K395" s="664">
        <v>323555</v>
      </c>
      <c r="L395" s="664">
        <v>1.3471074380165289</v>
      </c>
      <c r="M395" s="664">
        <v>1985</v>
      </c>
      <c r="N395" s="664">
        <v>70</v>
      </c>
      <c r="O395" s="664">
        <v>138950</v>
      </c>
      <c r="P395" s="677">
        <v>0.57851239669421484</v>
      </c>
      <c r="Q395" s="665">
        <v>1985</v>
      </c>
    </row>
    <row r="396" spans="1:17" ht="14.4" customHeight="1" x14ac:dyDescent="0.3">
      <c r="A396" s="660" t="s">
        <v>577</v>
      </c>
      <c r="B396" s="661" t="s">
        <v>7088</v>
      </c>
      <c r="C396" s="661" t="s">
        <v>6905</v>
      </c>
      <c r="D396" s="661" t="s">
        <v>7613</v>
      </c>
      <c r="E396" s="661" t="s">
        <v>7360</v>
      </c>
      <c r="F396" s="664">
        <v>55</v>
      </c>
      <c r="G396" s="664">
        <v>109175</v>
      </c>
      <c r="H396" s="664">
        <v>1</v>
      </c>
      <c r="I396" s="664">
        <v>1985</v>
      </c>
      <c r="J396" s="664">
        <v>91</v>
      </c>
      <c r="K396" s="664">
        <v>180635</v>
      </c>
      <c r="L396" s="664">
        <v>1.6545454545454545</v>
      </c>
      <c r="M396" s="664">
        <v>1985</v>
      </c>
      <c r="N396" s="664">
        <v>78</v>
      </c>
      <c r="O396" s="664">
        <v>154830</v>
      </c>
      <c r="P396" s="677">
        <v>1.4181818181818182</v>
      </c>
      <c r="Q396" s="665">
        <v>1985</v>
      </c>
    </row>
    <row r="397" spans="1:17" ht="14.4" customHeight="1" x14ac:dyDescent="0.3">
      <c r="A397" s="660" t="s">
        <v>577</v>
      </c>
      <c r="B397" s="661" t="s">
        <v>7088</v>
      </c>
      <c r="C397" s="661" t="s">
        <v>6905</v>
      </c>
      <c r="D397" s="661" t="s">
        <v>6924</v>
      </c>
      <c r="E397" s="661" t="s">
        <v>6925</v>
      </c>
      <c r="F397" s="664">
        <v>51</v>
      </c>
      <c r="G397" s="664">
        <v>13719</v>
      </c>
      <c r="H397" s="664">
        <v>1</v>
      </c>
      <c r="I397" s="664">
        <v>269</v>
      </c>
      <c r="J397" s="664">
        <v>67</v>
      </c>
      <c r="K397" s="664">
        <v>18023</v>
      </c>
      <c r="L397" s="664">
        <v>1.3137254901960784</v>
      </c>
      <c r="M397" s="664">
        <v>269</v>
      </c>
      <c r="N397" s="664">
        <v>65</v>
      </c>
      <c r="O397" s="664">
        <v>17485</v>
      </c>
      <c r="P397" s="677">
        <v>1.2745098039215685</v>
      </c>
      <c r="Q397" s="665">
        <v>269</v>
      </c>
    </row>
    <row r="398" spans="1:17" ht="14.4" customHeight="1" x14ac:dyDescent="0.3">
      <c r="A398" s="660" t="s">
        <v>577</v>
      </c>
      <c r="B398" s="661" t="s">
        <v>7088</v>
      </c>
      <c r="C398" s="661" t="s">
        <v>6905</v>
      </c>
      <c r="D398" s="661" t="s">
        <v>6926</v>
      </c>
      <c r="E398" s="661" t="s">
        <v>6925</v>
      </c>
      <c r="F398" s="664">
        <v>8</v>
      </c>
      <c r="G398" s="664">
        <v>2960</v>
      </c>
      <c r="H398" s="664">
        <v>1</v>
      </c>
      <c r="I398" s="664">
        <v>370</v>
      </c>
      <c r="J398" s="664">
        <v>7</v>
      </c>
      <c r="K398" s="664">
        <v>2590</v>
      </c>
      <c r="L398" s="664">
        <v>0.875</v>
      </c>
      <c r="M398" s="664">
        <v>370</v>
      </c>
      <c r="N398" s="664">
        <v>11</v>
      </c>
      <c r="O398" s="664">
        <v>4070</v>
      </c>
      <c r="P398" s="677">
        <v>1.375</v>
      </c>
      <c r="Q398" s="665">
        <v>370</v>
      </c>
    </row>
    <row r="399" spans="1:17" ht="14.4" customHeight="1" x14ac:dyDescent="0.3">
      <c r="A399" s="660" t="s">
        <v>577</v>
      </c>
      <c r="B399" s="661" t="s">
        <v>7088</v>
      </c>
      <c r="C399" s="661" t="s">
        <v>6905</v>
      </c>
      <c r="D399" s="661" t="s">
        <v>7614</v>
      </c>
      <c r="E399" s="661" t="s">
        <v>7615</v>
      </c>
      <c r="F399" s="664">
        <v>17</v>
      </c>
      <c r="G399" s="664">
        <v>180166</v>
      </c>
      <c r="H399" s="664">
        <v>1</v>
      </c>
      <c r="I399" s="664">
        <v>10598</v>
      </c>
      <c r="J399" s="664">
        <v>12</v>
      </c>
      <c r="K399" s="664">
        <v>127176</v>
      </c>
      <c r="L399" s="664">
        <v>0.70588235294117652</v>
      </c>
      <c r="M399" s="664">
        <v>10598</v>
      </c>
      <c r="N399" s="664">
        <v>22</v>
      </c>
      <c r="O399" s="664">
        <v>233156</v>
      </c>
      <c r="P399" s="677">
        <v>1.2941176470588236</v>
      </c>
      <c r="Q399" s="665">
        <v>10598</v>
      </c>
    </row>
    <row r="400" spans="1:17" ht="14.4" customHeight="1" x14ac:dyDescent="0.3">
      <c r="A400" s="660" t="s">
        <v>577</v>
      </c>
      <c r="B400" s="661" t="s">
        <v>7088</v>
      </c>
      <c r="C400" s="661" t="s">
        <v>6905</v>
      </c>
      <c r="D400" s="661" t="s">
        <v>7616</v>
      </c>
      <c r="E400" s="661" t="s">
        <v>7617</v>
      </c>
      <c r="F400" s="664">
        <v>4</v>
      </c>
      <c r="G400" s="664">
        <v>59076</v>
      </c>
      <c r="H400" s="664">
        <v>1</v>
      </c>
      <c r="I400" s="664">
        <v>14769</v>
      </c>
      <c r="J400" s="664">
        <v>4</v>
      </c>
      <c r="K400" s="664">
        <v>59076</v>
      </c>
      <c r="L400" s="664">
        <v>1</v>
      </c>
      <c r="M400" s="664">
        <v>14769</v>
      </c>
      <c r="N400" s="664">
        <v>4</v>
      </c>
      <c r="O400" s="664">
        <v>59076</v>
      </c>
      <c r="P400" s="677">
        <v>1</v>
      </c>
      <c r="Q400" s="665">
        <v>14769</v>
      </c>
    </row>
    <row r="401" spans="1:17" ht="14.4" customHeight="1" x14ac:dyDescent="0.3">
      <c r="A401" s="660" t="s">
        <v>577</v>
      </c>
      <c r="B401" s="661" t="s">
        <v>7088</v>
      </c>
      <c r="C401" s="661" t="s">
        <v>6905</v>
      </c>
      <c r="D401" s="661" t="s">
        <v>7618</v>
      </c>
      <c r="E401" s="661" t="s">
        <v>7619</v>
      </c>
      <c r="F401" s="664">
        <v>5</v>
      </c>
      <c r="G401" s="664">
        <v>13455</v>
      </c>
      <c r="H401" s="664">
        <v>1</v>
      </c>
      <c r="I401" s="664">
        <v>2691</v>
      </c>
      <c r="J401" s="664">
        <v>17</v>
      </c>
      <c r="K401" s="664">
        <v>45747</v>
      </c>
      <c r="L401" s="664">
        <v>3.4</v>
      </c>
      <c r="M401" s="664">
        <v>2691</v>
      </c>
      <c r="N401" s="664">
        <v>32</v>
      </c>
      <c r="O401" s="664">
        <v>86112</v>
      </c>
      <c r="P401" s="677">
        <v>6.4</v>
      </c>
      <c r="Q401" s="665">
        <v>2691</v>
      </c>
    </row>
    <row r="402" spans="1:17" ht="14.4" customHeight="1" x14ac:dyDescent="0.3">
      <c r="A402" s="660" t="s">
        <v>577</v>
      </c>
      <c r="B402" s="661" t="s">
        <v>7088</v>
      </c>
      <c r="C402" s="661" t="s">
        <v>6905</v>
      </c>
      <c r="D402" s="661" t="s">
        <v>7620</v>
      </c>
      <c r="E402" s="661" t="s">
        <v>7621</v>
      </c>
      <c r="F402" s="664">
        <v>46</v>
      </c>
      <c r="G402" s="664">
        <v>117622</v>
      </c>
      <c r="H402" s="664">
        <v>1</v>
      </c>
      <c r="I402" s="664">
        <v>2557</v>
      </c>
      <c r="J402" s="664">
        <v>36</v>
      </c>
      <c r="K402" s="664">
        <v>92052</v>
      </c>
      <c r="L402" s="664">
        <v>0.78260869565217395</v>
      </c>
      <c r="M402" s="664">
        <v>2557</v>
      </c>
      <c r="N402" s="664">
        <v>52</v>
      </c>
      <c r="O402" s="664">
        <v>132964</v>
      </c>
      <c r="P402" s="677">
        <v>1.1304347826086956</v>
      </c>
      <c r="Q402" s="665">
        <v>2557</v>
      </c>
    </row>
    <row r="403" spans="1:17" ht="14.4" customHeight="1" x14ac:dyDescent="0.3">
      <c r="A403" s="660" t="s">
        <v>577</v>
      </c>
      <c r="B403" s="661" t="s">
        <v>7088</v>
      </c>
      <c r="C403" s="661" t="s">
        <v>6905</v>
      </c>
      <c r="D403" s="661" t="s">
        <v>7622</v>
      </c>
      <c r="E403" s="661" t="s">
        <v>7623</v>
      </c>
      <c r="F403" s="664">
        <v>47</v>
      </c>
      <c r="G403" s="664">
        <v>120179</v>
      </c>
      <c r="H403" s="664">
        <v>1</v>
      </c>
      <c r="I403" s="664">
        <v>2557</v>
      </c>
      <c r="J403" s="664">
        <v>37</v>
      </c>
      <c r="K403" s="664">
        <v>94609</v>
      </c>
      <c r="L403" s="664">
        <v>0.78723404255319152</v>
      </c>
      <c r="M403" s="664">
        <v>2557</v>
      </c>
      <c r="N403" s="664">
        <v>54</v>
      </c>
      <c r="O403" s="664">
        <v>138078</v>
      </c>
      <c r="P403" s="677">
        <v>1.1489361702127661</v>
      </c>
      <c r="Q403" s="665">
        <v>2557</v>
      </c>
    </row>
    <row r="404" spans="1:17" ht="14.4" customHeight="1" x14ac:dyDescent="0.3">
      <c r="A404" s="660" t="s">
        <v>577</v>
      </c>
      <c r="B404" s="661" t="s">
        <v>7088</v>
      </c>
      <c r="C404" s="661" t="s">
        <v>6905</v>
      </c>
      <c r="D404" s="661" t="s">
        <v>7624</v>
      </c>
      <c r="E404" s="661" t="s">
        <v>7625</v>
      </c>
      <c r="F404" s="664">
        <v>3</v>
      </c>
      <c r="G404" s="664">
        <v>200970</v>
      </c>
      <c r="H404" s="664">
        <v>1</v>
      </c>
      <c r="I404" s="664">
        <v>66990</v>
      </c>
      <c r="J404" s="664"/>
      <c r="K404" s="664"/>
      <c r="L404" s="664"/>
      <c r="M404" s="664"/>
      <c r="N404" s="664">
        <v>1</v>
      </c>
      <c r="O404" s="664">
        <v>66990</v>
      </c>
      <c r="P404" s="677">
        <v>0.33333333333333331</v>
      </c>
      <c r="Q404" s="665">
        <v>66990</v>
      </c>
    </row>
    <row r="405" spans="1:17" ht="14.4" customHeight="1" x14ac:dyDescent="0.3">
      <c r="A405" s="660" t="s">
        <v>577</v>
      </c>
      <c r="B405" s="661" t="s">
        <v>7088</v>
      </c>
      <c r="C405" s="661" t="s">
        <v>6905</v>
      </c>
      <c r="D405" s="661" t="s">
        <v>7626</v>
      </c>
      <c r="E405" s="661" t="s">
        <v>6889</v>
      </c>
      <c r="F405" s="664">
        <v>3</v>
      </c>
      <c r="G405" s="664">
        <v>60354</v>
      </c>
      <c r="H405" s="664">
        <v>1</v>
      </c>
      <c r="I405" s="664">
        <v>20118</v>
      </c>
      <c r="J405" s="664"/>
      <c r="K405" s="664"/>
      <c r="L405" s="664"/>
      <c r="M405" s="664"/>
      <c r="N405" s="664"/>
      <c r="O405" s="664"/>
      <c r="P405" s="677"/>
      <c r="Q405" s="665"/>
    </row>
    <row r="406" spans="1:17" ht="14.4" customHeight="1" x14ac:dyDescent="0.3">
      <c r="A406" s="660" t="s">
        <v>577</v>
      </c>
      <c r="B406" s="661" t="s">
        <v>7088</v>
      </c>
      <c r="C406" s="661" t="s">
        <v>6905</v>
      </c>
      <c r="D406" s="661" t="s">
        <v>7627</v>
      </c>
      <c r="E406" s="661" t="s">
        <v>6889</v>
      </c>
      <c r="F406" s="664">
        <v>3</v>
      </c>
      <c r="G406" s="664">
        <v>57645</v>
      </c>
      <c r="H406" s="664">
        <v>1</v>
      </c>
      <c r="I406" s="664">
        <v>19215</v>
      </c>
      <c r="J406" s="664"/>
      <c r="K406" s="664"/>
      <c r="L406" s="664"/>
      <c r="M406" s="664"/>
      <c r="N406" s="664"/>
      <c r="O406" s="664"/>
      <c r="P406" s="677"/>
      <c r="Q406" s="665"/>
    </row>
    <row r="407" spans="1:17" ht="14.4" customHeight="1" x14ac:dyDescent="0.3">
      <c r="A407" s="660" t="s">
        <v>577</v>
      </c>
      <c r="B407" s="661" t="s">
        <v>7088</v>
      </c>
      <c r="C407" s="661" t="s">
        <v>6905</v>
      </c>
      <c r="D407" s="661" t="s">
        <v>7628</v>
      </c>
      <c r="E407" s="661" t="s">
        <v>7629</v>
      </c>
      <c r="F407" s="664">
        <v>32</v>
      </c>
      <c r="G407" s="664">
        <v>31472.32</v>
      </c>
      <c r="H407" s="664">
        <v>1</v>
      </c>
      <c r="I407" s="664">
        <v>983.51</v>
      </c>
      <c r="J407" s="664"/>
      <c r="K407" s="664"/>
      <c r="L407" s="664"/>
      <c r="M407" s="664"/>
      <c r="N407" s="664">
        <v>50</v>
      </c>
      <c r="O407" s="664">
        <v>49175.5</v>
      </c>
      <c r="P407" s="677">
        <v>1.5625</v>
      </c>
      <c r="Q407" s="665">
        <v>983.51</v>
      </c>
    </row>
    <row r="408" spans="1:17" ht="14.4" customHeight="1" x14ac:dyDescent="0.3">
      <c r="A408" s="660" t="s">
        <v>577</v>
      </c>
      <c r="B408" s="661" t="s">
        <v>7088</v>
      </c>
      <c r="C408" s="661" t="s">
        <v>6905</v>
      </c>
      <c r="D408" s="661" t="s">
        <v>7630</v>
      </c>
      <c r="E408" s="661" t="s">
        <v>7631</v>
      </c>
      <c r="F408" s="664">
        <v>39</v>
      </c>
      <c r="G408" s="664">
        <v>77400.959999999992</v>
      </c>
      <c r="H408" s="664">
        <v>1</v>
      </c>
      <c r="I408" s="664">
        <v>1984.6399999999999</v>
      </c>
      <c r="J408" s="664">
        <v>9</v>
      </c>
      <c r="K408" s="664">
        <v>17861.759999999998</v>
      </c>
      <c r="L408" s="664">
        <v>0.23076923076923078</v>
      </c>
      <c r="M408" s="664">
        <v>1984.6399999999999</v>
      </c>
      <c r="N408" s="664">
        <v>35</v>
      </c>
      <c r="O408" s="664">
        <v>69462.399999999994</v>
      </c>
      <c r="P408" s="677">
        <v>0.89743589743589747</v>
      </c>
      <c r="Q408" s="665">
        <v>1984.6399999999999</v>
      </c>
    </row>
    <row r="409" spans="1:17" ht="14.4" customHeight="1" x14ac:dyDescent="0.3">
      <c r="A409" s="660" t="s">
        <v>577</v>
      </c>
      <c r="B409" s="661" t="s">
        <v>7088</v>
      </c>
      <c r="C409" s="661" t="s">
        <v>6905</v>
      </c>
      <c r="D409" s="661" t="s">
        <v>7632</v>
      </c>
      <c r="E409" s="661" t="s">
        <v>7633</v>
      </c>
      <c r="F409" s="664">
        <v>11</v>
      </c>
      <c r="G409" s="664">
        <v>19471.21</v>
      </c>
      <c r="H409" s="664">
        <v>1</v>
      </c>
      <c r="I409" s="664">
        <v>1770.11</v>
      </c>
      <c r="J409" s="664"/>
      <c r="K409" s="664"/>
      <c r="L409" s="664"/>
      <c r="M409" s="664"/>
      <c r="N409" s="664">
        <v>17</v>
      </c>
      <c r="O409" s="664">
        <v>30091.87</v>
      </c>
      <c r="P409" s="677">
        <v>1.5454545454545454</v>
      </c>
      <c r="Q409" s="665">
        <v>1770.11</v>
      </c>
    </row>
    <row r="410" spans="1:17" ht="14.4" customHeight="1" x14ac:dyDescent="0.3">
      <c r="A410" s="660" t="s">
        <v>577</v>
      </c>
      <c r="B410" s="661" t="s">
        <v>7088</v>
      </c>
      <c r="C410" s="661" t="s">
        <v>6905</v>
      </c>
      <c r="D410" s="661" t="s">
        <v>7634</v>
      </c>
      <c r="E410" s="661" t="s">
        <v>7635</v>
      </c>
      <c r="F410" s="664">
        <v>1</v>
      </c>
      <c r="G410" s="664">
        <v>22321</v>
      </c>
      <c r="H410" s="664">
        <v>1</v>
      </c>
      <c r="I410" s="664">
        <v>22321</v>
      </c>
      <c r="J410" s="664">
        <v>2</v>
      </c>
      <c r="K410" s="664">
        <v>44642</v>
      </c>
      <c r="L410" s="664">
        <v>2</v>
      </c>
      <c r="M410" s="664">
        <v>22321</v>
      </c>
      <c r="N410" s="664">
        <v>2</v>
      </c>
      <c r="O410" s="664">
        <v>44642</v>
      </c>
      <c r="P410" s="677">
        <v>2</v>
      </c>
      <c r="Q410" s="665">
        <v>22321</v>
      </c>
    </row>
    <row r="411" spans="1:17" ht="14.4" customHeight="1" x14ac:dyDescent="0.3">
      <c r="A411" s="660" t="s">
        <v>577</v>
      </c>
      <c r="B411" s="661" t="s">
        <v>7088</v>
      </c>
      <c r="C411" s="661" t="s">
        <v>6905</v>
      </c>
      <c r="D411" s="661" t="s">
        <v>7636</v>
      </c>
      <c r="E411" s="661" t="s">
        <v>6889</v>
      </c>
      <c r="F411" s="664"/>
      <c r="G411" s="664"/>
      <c r="H411" s="664"/>
      <c r="I411" s="664"/>
      <c r="J411" s="664">
        <v>1</v>
      </c>
      <c r="K411" s="664">
        <v>22321</v>
      </c>
      <c r="L411" s="664"/>
      <c r="M411" s="664">
        <v>22321</v>
      </c>
      <c r="N411" s="664"/>
      <c r="O411" s="664"/>
      <c r="P411" s="677"/>
      <c r="Q411" s="665"/>
    </row>
    <row r="412" spans="1:17" ht="14.4" customHeight="1" x14ac:dyDescent="0.3">
      <c r="A412" s="660" t="s">
        <v>577</v>
      </c>
      <c r="B412" s="661" t="s">
        <v>7088</v>
      </c>
      <c r="C412" s="661" t="s">
        <v>6905</v>
      </c>
      <c r="D412" s="661" t="s">
        <v>7637</v>
      </c>
      <c r="E412" s="661" t="s">
        <v>7638</v>
      </c>
      <c r="F412" s="664">
        <v>3</v>
      </c>
      <c r="G412" s="664">
        <v>5397</v>
      </c>
      <c r="H412" s="664">
        <v>1</v>
      </c>
      <c r="I412" s="664">
        <v>1799</v>
      </c>
      <c r="J412" s="664">
        <v>9</v>
      </c>
      <c r="K412" s="664">
        <v>16191</v>
      </c>
      <c r="L412" s="664">
        <v>3</v>
      </c>
      <c r="M412" s="664">
        <v>1799</v>
      </c>
      <c r="N412" s="664">
        <v>11</v>
      </c>
      <c r="O412" s="664">
        <v>19789</v>
      </c>
      <c r="P412" s="677">
        <v>3.6666666666666665</v>
      </c>
      <c r="Q412" s="665">
        <v>1799</v>
      </c>
    </row>
    <row r="413" spans="1:17" ht="14.4" customHeight="1" x14ac:dyDescent="0.3">
      <c r="A413" s="660" t="s">
        <v>577</v>
      </c>
      <c r="B413" s="661" t="s">
        <v>7088</v>
      </c>
      <c r="C413" s="661" t="s">
        <v>6905</v>
      </c>
      <c r="D413" s="661" t="s">
        <v>7639</v>
      </c>
      <c r="E413" s="661" t="s">
        <v>6889</v>
      </c>
      <c r="F413" s="664">
        <v>2</v>
      </c>
      <c r="G413" s="664">
        <v>127700</v>
      </c>
      <c r="H413" s="664">
        <v>1</v>
      </c>
      <c r="I413" s="664">
        <v>63850</v>
      </c>
      <c r="J413" s="664"/>
      <c r="K413" s="664"/>
      <c r="L413" s="664"/>
      <c r="M413" s="664"/>
      <c r="N413" s="664"/>
      <c r="O413" s="664"/>
      <c r="P413" s="677"/>
      <c r="Q413" s="665"/>
    </row>
    <row r="414" spans="1:17" ht="14.4" customHeight="1" x14ac:dyDescent="0.3">
      <c r="A414" s="660" t="s">
        <v>577</v>
      </c>
      <c r="B414" s="661" t="s">
        <v>7088</v>
      </c>
      <c r="C414" s="661" t="s">
        <v>6905</v>
      </c>
      <c r="D414" s="661" t="s">
        <v>7640</v>
      </c>
      <c r="E414" s="661" t="s">
        <v>7641</v>
      </c>
      <c r="F414" s="664">
        <v>1</v>
      </c>
      <c r="G414" s="664">
        <v>5523.82</v>
      </c>
      <c r="H414" s="664">
        <v>1</v>
      </c>
      <c r="I414" s="664">
        <v>5523.82</v>
      </c>
      <c r="J414" s="664">
        <v>1</v>
      </c>
      <c r="K414" s="664">
        <v>5523.82</v>
      </c>
      <c r="L414" s="664">
        <v>1</v>
      </c>
      <c r="M414" s="664">
        <v>5523.82</v>
      </c>
      <c r="N414" s="664"/>
      <c r="O414" s="664"/>
      <c r="P414" s="677"/>
      <c r="Q414" s="665"/>
    </row>
    <row r="415" spans="1:17" ht="14.4" customHeight="1" x14ac:dyDescent="0.3">
      <c r="A415" s="660" t="s">
        <v>577</v>
      </c>
      <c r="B415" s="661" t="s">
        <v>7088</v>
      </c>
      <c r="C415" s="661" t="s">
        <v>6905</v>
      </c>
      <c r="D415" s="661" t="s">
        <v>7226</v>
      </c>
      <c r="E415" s="661" t="s">
        <v>7642</v>
      </c>
      <c r="F415" s="664">
        <v>0</v>
      </c>
      <c r="G415" s="664">
        <v>0</v>
      </c>
      <c r="H415" s="664"/>
      <c r="I415" s="664"/>
      <c r="J415" s="664"/>
      <c r="K415" s="664"/>
      <c r="L415" s="664"/>
      <c r="M415" s="664"/>
      <c r="N415" s="664"/>
      <c r="O415" s="664"/>
      <c r="P415" s="677"/>
      <c r="Q415" s="665"/>
    </row>
    <row r="416" spans="1:17" ht="14.4" customHeight="1" x14ac:dyDescent="0.3">
      <c r="A416" s="660" t="s">
        <v>577</v>
      </c>
      <c r="B416" s="661" t="s">
        <v>7088</v>
      </c>
      <c r="C416" s="661" t="s">
        <v>6905</v>
      </c>
      <c r="D416" s="661" t="s">
        <v>7643</v>
      </c>
      <c r="E416" s="661" t="s">
        <v>7644</v>
      </c>
      <c r="F416" s="664">
        <v>3</v>
      </c>
      <c r="G416" s="664">
        <v>48007.71</v>
      </c>
      <c r="H416" s="664">
        <v>1</v>
      </c>
      <c r="I416" s="664">
        <v>16002.57</v>
      </c>
      <c r="J416" s="664">
        <v>4</v>
      </c>
      <c r="K416" s="664">
        <v>64010.28</v>
      </c>
      <c r="L416" s="664">
        <v>1.3333333333333333</v>
      </c>
      <c r="M416" s="664">
        <v>16002.57</v>
      </c>
      <c r="N416" s="664">
        <v>1</v>
      </c>
      <c r="O416" s="664">
        <v>16002.57</v>
      </c>
      <c r="P416" s="677">
        <v>0.33333333333333331</v>
      </c>
      <c r="Q416" s="665">
        <v>16002.57</v>
      </c>
    </row>
    <row r="417" spans="1:17" ht="14.4" customHeight="1" x14ac:dyDescent="0.3">
      <c r="A417" s="660" t="s">
        <v>577</v>
      </c>
      <c r="B417" s="661" t="s">
        <v>7088</v>
      </c>
      <c r="C417" s="661" t="s">
        <v>6905</v>
      </c>
      <c r="D417" s="661" t="s">
        <v>7645</v>
      </c>
      <c r="E417" s="661" t="s">
        <v>7646</v>
      </c>
      <c r="F417" s="664">
        <v>30</v>
      </c>
      <c r="G417" s="664">
        <v>153511.5</v>
      </c>
      <c r="H417" s="664">
        <v>1</v>
      </c>
      <c r="I417" s="664">
        <v>5117.05</v>
      </c>
      <c r="J417" s="664">
        <v>30</v>
      </c>
      <c r="K417" s="664">
        <v>154410</v>
      </c>
      <c r="L417" s="664">
        <v>1.0058529816984396</v>
      </c>
      <c r="M417" s="664">
        <v>5147</v>
      </c>
      <c r="N417" s="664">
        <v>15</v>
      </c>
      <c r="O417" s="664">
        <v>77205</v>
      </c>
      <c r="P417" s="677">
        <v>0.50292649084921981</v>
      </c>
      <c r="Q417" s="665">
        <v>5147</v>
      </c>
    </row>
    <row r="418" spans="1:17" ht="14.4" customHeight="1" x14ac:dyDescent="0.3">
      <c r="A418" s="660" t="s">
        <v>577</v>
      </c>
      <c r="B418" s="661" t="s">
        <v>7088</v>
      </c>
      <c r="C418" s="661" t="s">
        <v>6905</v>
      </c>
      <c r="D418" s="661" t="s">
        <v>7647</v>
      </c>
      <c r="E418" s="661" t="s">
        <v>7391</v>
      </c>
      <c r="F418" s="664">
        <v>5</v>
      </c>
      <c r="G418" s="664">
        <v>6798.55</v>
      </c>
      <c r="H418" s="664">
        <v>1</v>
      </c>
      <c r="I418" s="664">
        <v>1359.71</v>
      </c>
      <c r="J418" s="664">
        <v>1</v>
      </c>
      <c r="K418" s="664">
        <v>1359.71</v>
      </c>
      <c r="L418" s="664">
        <v>0.2</v>
      </c>
      <c r="M418" s="664">
        <v>1359.71</v>
      </c>
      <c r="N418" s="664">
        <v>1</v>
      </c>
      <c r="O418" s="664">
        <v>1359.71</v>
      </c>
      <c r="P418" s="677">
        <v>0.2</v>
      </c>
      <c r="Q418" s="665">
        <v>1359.71</v>
      </c>
    </row>
    <row r="419" spans="1:17" ht="14.4" customHeight="1" x14ac:dyDescent="0.3">
      <c r="A419" s="660" t="s">
        <v>577</v>
      </c>
      <c r="B419" s="661" t="s">
        <v>7088</v>
      </c>
      <c r="C419" s="661" t="s">
        <v>6905</v>
      </c>
      <c r="D419" s="661" t="s">
        <v>7648</v>
      </c>
      <c r="E419" s="661" t="s">
        <v>7649</v>
      </c>
      <c r="F419" s="664"/>
      <c r="G419" s="664"/>
      <c r="H419" s="664"/>
      <c r="I419" s="664"/>
      <c r="J419" s="664">
        <v>1</v>
      </c>
      <c r="K419" s="664">
        <v>28000</v>
      </c>
      <c r="L419" s="664"/>
      <c r="M419" s="664">
        <v>28000</v>
      </c>
      <c r="N419" s="664">
        <v>14</v>
      </c>
      <c r="O419" s="664">
        <v>392000</v>
      </c>
      <c r="P419" s="677"/>
      <c r="Q419" s="665">
        <v>28000</v>
      </c>
    </row>
    <row r="420" spans="1:17" ht="14.4" customHeight="1" x14ac:dyDescent="0.3">
      <c r="A420" s="660" t="s">
        <v>577</v>
      </c>
      <c r="B420" s="661" t="s">
        <v>7088</v>
      </c>
      <c r="C420" s="661" t="s">
        <v>6905</v>
      </c>
      <c r="D420" s="661" t="s">
        <v>7650</v>
      </c>
      <c r="E420" s="661" t="s">
        <v>7651</v>
      </c>
      <c r="F420" s="664"/>
      <c r="G420" s="664"/>
      <c r="H420" s="664"/>
      <c r="I420" s="664"/>
      <c r="J420" s="664">
        <v>2</v>
      </c>
      <c r="K420" s="664">
        <v>61553.78</v>
      </c>
      <c r="L420" s="664"/>
      <c r="M420" s="664">
        <v>30776.89</v>
      </c>
      <c r="N420" s="664"/>
      <c r="O420" s="664"/>
      <c r="P420" s="677"/>
      <c r="Q420" s="665"/>
    </row>
    <row r="421" spans="1:17" ht="14.4" customHeight="1" x14ac:dyDescent="0.3">
      <c r="A421" s="660" t="s">
        <v>577</v>
      </c>
      <c r="B421" s="661" t="s">
        <v>7088</v>
      </c>
      <c r="C421" s="661" t="s">
        <v>6905</v>
      </c>
      <c r="D421" s="661" t="s">
        <v>7652</v>
      </c>
      <c r="E421" s="661" t="s">
        <v>7653</v>
      </c>
      <c r="F421" s="664">
        <v>8</v>
      </c>
      <c r="G421" s="664">
        <v>87983.12</v>
      </c>
      <c r="H421" s="664">
        <v>1</v>
      </c>
      <c r="I421" s="664">
        <v>10997.89</v>
      </c>
      <c r="J421" s="664">
        <v>28</v>
      </c>
      <c r="K421" s="664">
        <v>307940.92</v>
      </c>
      <c r="L421" s="664">
        <v>3.5</v>
      </c>
      <c r="M421" s="664">
        <v>10997.89</v>
      </c>
      <c r="N421" s="664">
        <v>21</v>
      </c>
      <c r="O421" s="664">
        <v>230955.69</v>
      </c>
      <c r="P421" s="677">
        <v>2.625</v>
      </c>
      <c r="Q421" s="665">
        <v>10997.89</v>
      </c>
    </row>
    <row r="422" spans="1:17" ht="14.4" customHeight="1" x14ac:dyDescent="0.3">
      <c r="A422" s="660" t="s">
        <v>577</v>
      </c>
      <c r="B422" s="661" t="s">
        <v>7088</v>
      </c>
      <c r="C422" s="661" t="s">
        <v>6905</v>
      </c>
      <c r="D422" s="661" t="s">
        <v>7654</v>
      </c>
      <c r="E422" s="661" t="s">
        <v>7653</v>
      </c>
      <c r="F422" s="664">
        <v>37</v>
      </c>
      <c r="G422" s="664">
        <v>406921.93000000005</v>
      </c>
      <c r="H422" s="664">
        <v>1</v>
      </c>
      <c r="I422" s="664">
        <v>10997.890000000001</v>
      </c>
      <c r="J422" s="664">
        <v>16</v>
      </c>
      <c r="K422" s="664">
        <v>175966.24</v>
      </c>
      <c r="L422" s="664">
        <v>0.43243243243243235</v>
      </c>
      <c r="M422" s="664">
        <v>10997.89</v>
      </c>
      <c r="N422" s="664">
        <v>7</v>
      </c>
      <c r="O422" s="664">
        <v>76985.23</v>
      </c>
      <c r="P422" s="677">
        <v>0.18918918918918914</v>
      </c>
      <c r="Q422" s="665">
        <v>10997.89</v>
      </c>
    </row>
    <row r="423" spans="1:17" ht="14.4" customHeight="1" x14ac:dyDescent="0.3">
      <c r="A423" s="660" t="s">
        <v>577</v>
      </c>
      <c r="B423" s="661" t="s">
        <v>7088</v>
      </c>
      <c r="C423" s="661" t="s">
        <v>6905</v>
      </c>
      <c r="D423" s="661" t="s">
        <v>7655</v>
      </c>
      <c r="E423" s="661" t="s">
        <v>7656</v>
      </c>
      <c r="F423" s="664">
        <v>94</v>
      </c>
      <c r="G423" s="664">
        <v>911054.58</v>
      </c>
      <c r="H423" s="664">
        <v>1</v>
      </c>
      <c r="I423" s="664">
        <v>9692.07</v>
      </c>
      <c r="J423" s="664">
        <v>117</v>
      </c>
      <c r="K423" s="664">
        <v>1133972.19</v>
      </c>
      <c r="L423" s="664">
        <v>1.2446808510638299</v>
      </c>
      <c r="M423" s="664">
        <v>9692.07</v>
      </c>
      <c r="N423" s="664">
        <v>117</v>
      </c>
      <c r="O423" s="664">
        <v>1133972.1900000002</v>
      </c>
      <c r="P423" s="677">
        <v>1.2446808510638301</v>
      </c>
      <c r="Q423" s="665">
        <v>9692.0700000000015</v>
      </c>
    </row>
    <row r="424" spans="1:17" ht="14.4" customHeight="1" x14ac:dyDescent="0.3">
      <c r="A424" s="660" t="s">
        <v>577</v>
      </c>
      <c r="B424" s="661" t="s">
        <v>7088</v>
      </c>
      <c r="C424" s="661" t="s">
        <v>6905</v>
      </c>
      <c r="D424" s="661" t="s">
        <v>7657</v>
      </c>
      <c r="E424" s="661" t="s">
        <v>7658</v>
      </c>
      <c r="F424" s="664">
        <v>16</v>
      </c>
      <c r="G424" s="664">
        <v>175966.24</v>
      </c>
      <c r="H424" s="664">
        <v>1</v>
      </c>
      <c r="I424" s="664">
        <v>10997.89</v>
      </c>
      <c r="J424" s="664">
        <v>33</v>
      </c>
      <c r="K424" s="664">
        <v>362930.37</v>
      </c>
      <c r="L424" s="664">
        <v>2.0625</v>
      </c>
      <c r="M424" s="664">
        <v>10997.89</v>
      </c>
      <c r="N424" s="664">
        <v>23</v>
      </c>
      <c r="O424" s="664">
        <v>252951.46999999997</v>
      </c>
      <c r="P424" s="677">
        <v>1.4375</v>
      </c>
      <c r="Q424" s="665">
        <v>10997.89</v>
      </c>
    </row>
    <row r="425" spans="1:17" ht="14.4" customHeight="1" x14ac:dyDescent="0.3">
      <c r="A425" s="660" t="s">
        <v>577</v>
      </c>
      <c r="B425" s="661" t="s">
        <v>7088</v>
      </c>
      <c r="C425" s="661" t="s">
        <v>6905</v>
      </c>
      <c r="D425" s="661" t="s">
        <v>7659</v>
      </c>
      <c r="E425" s="661" t="s">
        <v>7658</v>
      </c>
      <c r="F425" s="664">
        <v>22</v>
      </c>
      <c r="G425" s="664">
        <v>599206.74</v>
      </c>
      <c r="H425" s="664">
        <v>1</v>
      </c>
      <c r="I425" s="664">
        <v>27236.67</v>
      </c>
      <c r="J425" s="664">
        <v>60</v>
      </c>
      <c r="K425" s="664">
        <v>1634200.2</v>
      </c>
      <c r="L425" s="664">
        <v>2.7272727272727271</v>
      </c>
      <c r="M425" s="664">
        <v>27236.67</v>
      </c>
      <c r="N425" s="664">
        <v>59</v>
      </c>
      <c r="O425" s="664">
        <v>1606963.5300000003</v>
      </c>
      <c r="P425" s="677">
        <v>2.6818181818181821</v>
      </c>
      <c r="Q425" s="665">
        <v>27236.670000000006</v>
      </c>
    </row>
    <row r="426" spans="1:17" ht="14.4" customHeight="1" x14ac:dyDescent="0.3">
      <c r="A426" s="660" t="s">
        <v>577</v>
      </c>
      <c r="B426" s="661" t="s">
        <v>7088</v>
      </c>
      <c r="C426" s="661" t="s">
        <v>6905</v>
      </c>
      <c r="D426" s="661" t="s">
        <v>7660</v>
      </c>
      <c r="E426" s="661" t="s">
        <v>7661</v>
      </c>
      <c r="F426" s="664">
        <v>101</v>
      </c>
      <c r="G426" s="664">
        <v>185689.51</v>
      </c>
      <c r="H426" s="664">
        <v>1</v>
      </c>
      <c r="I426" s="664">
        <v>1838.51</v>
      </c>
      <c r="J426" s="664">
        <v>78</v>
      </c>
      <c r="K426" s="664">
        <v>143403.78</v>
      </c>
      <c r="L426" s="664">
        <v>0.77227722772277219</v>
      </c>
      <c r="M426" s="664">
        <v>1838.51</v>
      </c>
      <c r="N426" s="664">
        <v>26</v>
      </c>
      <c r="O426" s="664">
        <v>47801.26</v>
      </c>
      <c r="P426" s="677">
        <v>0.25742574257425743</v>
      </c>
      <c r="Q426" s="665">
        <v>1838.51</v>
      </c>
    </row>
    <row r="427" spans="1:17" ht="14.4" customHeight="1" x14ac:dyDescent="0.3">
      <c r="A427" s="660" t="s">
        <v>577</v>
      </c>
      <c r="B427" s="661" t="s">
        <v>7088</v>
      </c>
      <c r="C427" s="661" t="s">
        <v>6905</v>
      </c>
      <c r="D427" s="661" t="s">
        <v>7662</v>
      </c>
      <c r="E427" s="661" t="s">
        <v>7663</v>
      </c>
      <c r="F427" s="664"/>
      <c r="G427" s="664"/>
      <c r="H427" s="664"/>
      <c r="I427" s="664"/>
      <c r="J427" s="664">
        <v>1</v>
      </c>
      <c r="K427" s="664">
        <v>848.78</v>
      </c>
      <c r="L427" s="664"/>
      <c r="M427" s="664">
        <v>848.78</v>
      </c>
      <c r="N427" s="664"/>
      <c r="O427" s="664"/>
      <c r="P427" s="677"/>
      <c r="Q427" s="665"/>
    </row>
    <row r="428" spans="1:17" ht="14.4" customHeight="1" x14ac:dyDescent="0.3">
      <c r="A428" s="660" t="s">
        <v>577</v>
      </c>
      <c r="B428" s="661" t="s">
        <v>7088</v>
      </c>
      <c r="C428" s="661" t="s">
        <v>6905</v>
      </c>
      <c r="D428" s="661" t="s">
        <v>7664</v>
      </c>
      <c r="E428" s="661" t="s">
        <v>7665</v>
      </c>
      <c r="F428" s="664">
        <v>7</v>
      </c>
      <c r="G428" s="664">
        <v>19804.89</v>
      </c>
      <c r="H428" s="664">
        <v>1</v>
      </c>
      <c r="I428" s="664">
        <v>2829.27</v>
      </c>
      <c r="J428" s="664">
        <v>4</v>
      </c>
      <c r="K428" s="664">
        <v>11317.08</v>
      </c>
      <c r="L428" s="664">
        <v>0.5714285714285714</v>
      </c>
      <c r="M428" s="664">
        <v>2829.27</v>
      </c>
      <c r="N428" s="664"/>
      <c r="O428" s="664"/>
      <c r="P428" s="677"/>
      <c r="Q428" s="665"/>
    </row>
    <row r="429" spans="1:17" ht="14.4" customHeight="1" x14ac:dyDescent="0.3">
      <c r="A429" s="660" t="s">
        <v>577</v>
      </c>
      <c r="B429" s="661" t="s">
        <v>7088</v>
      </c>
      <c r="C429" s="661" t="s">
        <v>6905</v>
      </c>
      <c r="D429" s="661" t="s">
        <v>7666</v>
      </c>
      <c r="E429" s="661" t="s">
        <v>7667</v>
      </c>
      <c r="F429" s="664"/>
      <c r="G429" s="664"/>
      <c r="H429" s="664"/>
      <c r="I429" s="664"/>
      <c r="J429" s="664"/>
      <c r="K429" s="664"/>
      <c r="L429" s="664"/>
      <c r="M429" s="664"/>
      <c r="N429" s="664">
        <v>2</v>
      </c>
      <c r="O429" s="664">
        <v>4259.46</v>
      </c>
      <c r="P429" s="677"/>
      <c r="Q429" s="665">
        <v>2129.73</v>
      </c>
    </row>
    <row r="430" spans="1:17" ht="14.4" customHeight="1" x14ac:dyDescent="0.3">
      <c r="A430" s="660" t="s">
        <v>577</v>
      </c>
      <c r="B430" s="661" t="s">
        <v>7088</v>
      </c>
      <c r="C430" s="661" t="s">
        <v>6905</v>
      </c>
      <c r="D430" s="661" t="s">
        <v>7668</v>
      </c>
      <c r="E430" s="661" t="s">
        <v>7669</v>
      </c>
      <c r="F430" s="664">
        <v>74</v>
      </c>
      <c r="G430" s="664">
        <v>2607490.6399999997</v>
      </c>
      <c r="H430" s="664">
        <v>1</v>
      </c>
      <c r="I430" s="664">
        <v>35236.359999999993</v>
      </c>
      <c r="J430" s="664">
        <v>57</v>
      </c>
      <c r="K430" s="664">
        <v>2008472.52</v>
      </c>
      <c r="L430" s="664">
        <v>0.7702702702702704</v>
      </c>
      <c r="M430" s="664">
        <v>35236.36</v>
      </c>
      <c r="N430" s="664">
        <v>203</v>
      </c>
      <c r="O430" s="664">
        <v>7152981.0800000001</v>
      </c>
      <c r="P430" s="677">
        <v>2.7432432432432434</v>
      </c>
      <c r="Q430" s="665">
        <v>35236.36</v>
      </c>
    </row>
    <row r="431" spans="1:17" ht="14.4" customHeight="1" x14ac:dyDescent="0.3">
      <c r="A431" s="660" t="s">
        <v>577</v>
      </c>
      <c r="B431" s="661" t="s">
        <v>7088</v>
      </c>
      <c r="C431" s="661" t="s">
        <v>6905</v>
      </c>
      <c r="D431" s="661" t="s">
        <v>7670</v>
      </c>
      <c r="E431" s="661" t="s">
        <v>7671</v>
      </c>
      <c r="F431" s="664">
        <v>71</v>
      </c>
      <c r="G431" s="664">
        <v>1399305.63</v>
      </c>
      <c r="H431" s="664">
        <v>1</v>
      </c>
      <c r="I431" s="664">
        <v>19708.53</v>
      </c>
      <c r="J431" s="664">
        <v>55</v>
      </c>
      <c r="K431" s="664">
        <v>1083969.1499999999</v>
      </c>
      <c r="L431" s="664">
        <v>0.77464788732394363</v>
      </c>
      <c r="M431" s="664">
        <v>19708.53</v>
      </c>
      <c r="N431" s="664">
        <v>201</v>
      </c>
      <c r="O431" s="664">
        <v>3961414.5300000003</v>
      </c>
      <c r="P431" s="677">
        <v>2.830985915492958</v>
      </c>
      <c r="Q431" s="665">
        <v>19708.530000000002</v>
      </c>
    </row>
    <row r="432" spans="1:17" ht="14.4" customHeight="1" x14ac:dyDescent="0.3">
      <c r="A432" s="660" t="s">
        <v>577</v>
      </c>
      <c r="B432" s="661" t="s">
        <v>7088</v>
      </c>
      <c r="C432" s="661" t="s">
        <v>6905</v>
      </c>
      <c r="D432" s="661" t="s">
        <v>7672</v>
      </c>
      <c r="E432" s="661" t="s">
        <v>7673</v>
      </c>
      <c r="F432" s="664">
        <v>70</v>
      </c>
      <c r="G432" s="664">
        <v>653881.19999999995</v>
      </c>
      <c r="H432" s="664">
        <v>1</v>
      </c>
      <c r="I432" s="664">
        <v>9341.16</v>
      </c>
      <c r="J432" s="664">
        <v>101</v>
      </c>
      <c r="K432" s="664">
        <v>943457.15999999992</v>
      </c>
      <c r="L432" s="664">
        <v>1.4428571428571428</v>
      </c>
      <c r="M432" s="664">
        <v>9341.16</v>
      </c>
      <c r="N432" s="664">
        <v>204</v>
      </c>
      <c r="O432" s="664">
        <v>1905596.6400000001</v>
      </c>
      <c r="P432" s="677">
        <v>2.9142857142857146</v>
      </c>
      <c r="Q432" s="665">
        <v>9341.16</v>
      </c>
    </row>
    <row r="433" spans="1:17" ht="14.4" customHeight="1" x14ac:dyDescent="0.3">
      <c r="A433" s="660" t="s">
        <v>577</v>
      </c>
      <c r="B433" s="661" t="s">
        <v>7088</v>
      </c>
      <c r="C433" s="661" t="s">
        <v>6905</v>
      </c>
      <c r="D433" s="661" t="s">
        <v>7674</v>
      </c>
      <c r="E433" s="661" t="s">
        <v>7675</v>
      </c>
      <c r="F433" s="664">
        <v>70</v>
      </c>
      <c r="G433" s="664">
        <v>435925.69999999995</v>
      </c>
      <c r="H433" s="664">
        <v>1</v>
      </c>
      <c r="I433" s="664">
        <v>6227.5099999999993</v>
      </c>
      <c r="J433" s="664">
        <v>55</v>
      </c>
      <c r="K433" s="664">
        <v>342513.05</v>
      </c>
      <c r="L433" s="664">
        <v>0.78571428571428581</v>
      </c>
      <c r="M433" s="664">
        <v>6227.51</v>
      </c>
      <c r="N433" s="664">
        <v>196</v>
      </c>
      <c r="O433" s="664">
        <v>1220591.96</v>
      </c>
      <c r="P433" s="677">
        <v>2.8000000000000003</v>
      </c>
      <c r="Q433" s="665">
        <v>6227.51</v>
      </c>
    </row>
    <row r="434" spans="1:17" ht="14.4" customHeight="1" x14ac:dyDescent="0.3">
      <c r="A434" s="660" t="s">
        <v>577</v>
      </c>
      <c r="B434" s="661" t="s">
        <v>7088</v>
      </c>
      <c r="C434" s="661" t="s">
        <v>6905</v>
      </c>
      <c r="D434" s="661" t="s">
        <v>7676</v>
      </c>
      <c r="E434" s="661" t="s">
        <v>7677</v>
      </c>
      <c r="F434" s="664"/>
      <c r="G434" s="664"/>
      <c r="H434" s="664"/>
      <c r="I434" s="664"/>
      <c r="J434" s="664">
        <v>4</v>
      </c>
      <c r="K434" s="664">
        <v>73580</v>
      </c>
      <c r="L434" s="664"/>
      <c r="M434" s="664">
        <v>18395</v>
      </c>
      <c r="N434" s="664">
        <v>3</v>
      </c>
      <c r="O434" s="664">
        <v>55185</v>
      </c>
      <c r="P434" s="677"/>
      <c r="Q434" s="665">
        <v>18395</v>
      </c>
    </row>
    <row r="435" spans="1:17" ht="14.4" customHeight="1" x14ac:dyDescent="0.3">
      <c r="A435" s="660" t="s">
        <v>577</v>
      </c>
      <c r="B435" s="661" t="s">
        <v>7088</v>
      </c>
      <c r="C435" s="661" t="s">
        <v>6905</v>
      </c>
      <c r="D435" s="661" t="s">
        <v>7678</v>
      </c>
      <c r="E435" s="661" t="s">
        <v>7679</v>
      </c>
      <c r="F435" s="664">
        <v>3</v>
      </c>
      <c r="G435" s="664">
        <v>119370</v>
      </c>
      <c r="H435" s="664">
        <v>1</v>
      </c>
      <c r="I435" s="664">
        <v>39790</v>
      </c>
      <c r="J435" s="664"/>
      <c r="K435" s="664"/>
      <c r="L435" s="664"/>
      <c r="M435" s="664"/>
      <c r="N435" s="664">
        <v>3</v>
      </c>
      <c r="O435" s="664">
        <v>119370</v>
      </c>
      <c r="P435" s="677">
        <v>1</v>
      </c>
      <c r="Q435" s="665">
        <v>39790</v>
      </c>
    </row>
    <row r="436" spans="1:17" ht="14.4" customHeight="1" x14ac:dyDescent="0.3">
      <c r="A436" s="660" t="s">
        <v>577</v>
      </c>
      <c r="B436" s="661" t="s">
        <v>7088</v>
      </c>
      <c r="C436" s="661" t="s">
        <v>6905</v>
      </c>
      <c r="D436" s="661" t="s">
        <v>7680</v>
      </c>
      <c r="E436" s="661" t="s">
        <v>7681</v>
      </c>
      <c r="F436" s="664">
        <v>1</v>
      </c>
      <c r="G436" s="664">
        <v>3960</v>
      </c>
      <c r="H436" s="664">
        <v>1</v>
      </c>
      <c r="I436" s="664">
        <v>3960</v>
      </c>
      <c r="J436" s="664"/>
      <c r="K436" s="664"/>
      <c r="L436" s="664"/>
      <c r="M436" s="664"/>
      <c r="N436" s="664"/>
      <c r="O436" s="664"/>
      <c r="P436" s="677"/>
      <c r="Q436" s="665"/>
    </row>
    <row r="437" spans="1:17" ht="14.4" customHeight="1" x14ac:dyDescent="0.3">
      <c r="A437" s="660" t="s">
        <v>577</v>
      </c>
      <c r="B437" s="661" t="s">
        <v>7088</v>
      </c>
      <c r="C437" s="661" t="s">
        <v>6905</v>
      </c>
      <c r="D437" s="661" t="s">
        <v>7682</v>
      </c>
      <c r="E437" s="661" t="s">
        <v>7683</v>
      </c>
      <c r="F437" s="664">
        <v>5</v>
      </c>
      <c r="G437" s="664">
        <v>2751.5</v>
      </c>
      <c r="H437" s="664">
        <v>1</v>
      </c>
      <c r="I437" s="664">
        <v>550.29999999999995</v>
      </c>
      <c r="J437" s="664"/>
      <c r="K437" s="664"/>
      <c r="L437" s="664"/>
      <c r="M437" s="664"/>
      <c r="N437" s="664"/>
      <c r="O437" s="664"/>
      <c r="P437" s="677"/>
      <c r="Q437" s="665"/>
    </row>
    <row r="438" spans="1:17" ht="14.4" customHeight="1" x14ac:dyDescent="0.3">
      <c r="A438" s="660" t="s">
        <v>577</v>
      </c>
      <c r="B438" s="661" t="s">
        <v>7088</v>
      </c>
      <c r="C438" s="661" t="s">
        <v>6905</v>
      </c>
      <c r="D438" s="661" t="s">
        <v>7684</v>
      </c>
      <c r="E438" s="661" t="s">
        <v>7685</v>
      </c>
      <c r="F438" s="664">
        <v>6</v>
      </c>
      <c r="G438" s="664">
        <v>3624</v>
      </c>
      <c r="H438" s="664">
        <v>1</v>
      </c>
      <c r="I438" s="664">
        <v>604</v>
      </c>
      <c r="J438" s="664"/>
      <c r="K438" s="664"/>
      <c r="L438" s="664"/>
      <c r="M438" s="664"/>
      <c r="N438" s="664"/>
      <c r="O438" s="664"/>
      <c r="P438" s="677"/>
      <c r="Q438" s="665"/>
    </row>
    <row r="439" spans="1:17" ht="14.4" customHeight="1" x14ac:dyDescent="0.3">
      <c r="A439" s="660" t="s">
        <v>577</v>
      </c>
      <c r="B439" s="661" t="s">
        <v>7088</v>
      </c>
      <c r="C439" s="661" t="s">
        <v>6905</v>
      </c>
      <c r="D439" s="661" t="s">
        <v>7686</v>
      </c>
      <c r="E439" s="661" t="s">
        <v>7687</v>
      </c>
      <c r="F439" s="664">
        <v>83</v>
      </c>
      <c r="G439" s="664">
        <v>618319</v>
      </c>
      <c r="H439" s="664">
        <v>1</v>
      </c>
      <c r="I439" s="664">
        <v>7449.6265060240967</v>
      </c>
      <c r="J439" s="664">
        <v>89</v>
      </c>
      <c r="K439" s="664">
        <v>668657</v>
      </c>
      <c r="L439" s="664">
        <v>1.0814110515769368</v>
      </c>
      <c r="M439" s="664">
        <v>7513</v>
      </c>
      <c r="N439" s="664">
        <v>98</v>
      </c>
      <c r="O439" s="664">
        <v>736274</v>
      </c>
      <c r="P439" s="677">
        <v>1.1907672253319079</v>
      </c>
      <c r="Q439" s="665">
        <v>7513</v>
      </c>
    </row>
    <row r="440" spans="1:17" ht="14.4" customHeight="1" x14ac:dyDescent="0.3">
      <c r="A440" s="660" t="s">
        <v>577</v>
      </c>
      <c r="B440" s="661" t="s">
        <v>7088</v>
      </c>
      <c r="C440" s="661" t="s">
        <v>6905</v>
      </c>
      <c r="D440" s="661" t="s">
        <v>7688</v>
      </c>
      <c r="E440" s="661" t="s">
        <v>6889</v>
      </c>
      <c r="F440" s="664">
        <v>8</v>
      </c>
      <c r="G440" s="664">
        <v>111816</v>
      </c>
      <c r="H440" s="664">
        <v>1</v>
      </c>
      <c r="I440" s="664">
        <v>13977</v>
      </c>
      <c r="J440" s="664"/>
      <c r="K440" s="664"/>
      <c r="L440" s="664"/>
      <c r="M440" s="664"/>
      <c r="N440" s="664"/>
      <c r="O440" s="664"/>
      <c r="P440" s="677"/>
      <c r="Q440" s="665"/>
    </row>
    <row r="441" spans="1:17" ht="14.4" customHeight="1" x14ac:dyDescent="0.3">
      <c r="A441" s="660" t="s">
        <v>577</v>
      </c>
      <c r="B441" s="661" t="s">
        <v>7088</v>
      </c>
      <c r="C441" s="661" t="s">
        <v>6905</v>
      </c>
      <c r="D441" s="661" t="s">
        <v>7689</v>
      </c>
      <c r="E441" s="661" t="s">
        <v>7690</v>
      </c>
      <c r="F441" s="664">
        <v>1</v>
      </c>
      <c r="G441" s="664">
        <v>13990.91</v>
      </c>
      <c r="H441" s="664">
        <v>1</v>
      </c>
      <c r="I441" s="664">
        <v>13990.91</v>
      </c>
      <c r="J441" s="664">
        <v>3</v>
      </c>
      <c r="K441" s="664">
        <v>41972.73</v>
      </c>
      <c r="L441" s="664">
        <v>3.0000000000000004</v>
      </c>
      <c r="M441" s="664">
        <v>13990.910000000002</v>
      </c>
      <c r="N441" s="664">
        <v>1</v>
      </c>
      <c r="O441" s="664">
        <v>13990.91</v>
      </c>
      <c r="P441" s="677">
        <v>1</v>
      </c>
      <c r="Q441" s="665">
        <v>13990.91</v>
      </c>
    </row>
    <row r="442" spans="1:17" ht="14.4" customHeight="1" x14ac:dyDescent="0.3">
      <c r="A442" s="660" t="s">
        <v>577</v>
      </c>
      <c r="B442" s="661" t="s">
        <v>7088</v>
      </c>
      <c r="C442" s="661" t="s">
        <v>6905</v>
      </c>
      <c r="D442" s="661" t="s">
        <v>7691</v>
      </c>
      <c r="E442" s="661" t="s">
        <v>7574</v>
      </c>
      <c r="F442" s="664"/>
      <c r="G442" s="664"/>
      <c r="H442" s="664"/>
      <c r="I442" s="664"/>
      <c r="J442" s="664">
        <v>1</v>
      </c>
      <c r="K442" s="664">
        <v>153.9</v>
      </c>
      <c r="L442" s="664"/>
      <c r="M442" s="664">
        <v>153.9</v>
      </c>
      <c r="N442" s="664"/>
      <c r="O442" s="664"/>
      <c r="P442" s="677"/>
      <c r="Q442" s="665"/>
    </row>
    <row r="443" spans="1:17" ht="14.4" customHeight="1" x14ac:dyDescent="0.3">
      <c r="A443" s="660" t="s">
        <v>577</v>
      </c>
      <c r="B443" s="661" t="s">
        <v>7088</v>
      </c>
      <c r="C443" s="661" t="s">
        <v>6905</v>
      </c>
      <c r="D443" s="661" t="s">
        <v>7692</v>
      </c>
      <c r="E443" s="661" t="s">
        <v>7665</v>
      </c>
      <c r="F443" s="664"/>
      <c r="G443" s="664"/>
      <c r="H443" s="664"/>
      <c r="I443" s="664"/>
      <c r="J443" s="664"/>
      <c r="K443" s="664"/>
      <c r="L443" s="664"/>
      <c r="M443" s="664"/>
      <c r="N443" s="664">
        <v>4</v>
      </c>
      <c r="O443" s="664">
        <v>11922.32</v>
      </c>
      <c r="P443" s="677"/>
      <c r="Q443" s="665">
        <v>2980.58</v>
      </c>
    </row>
    <row r="444" spans="1:17" ht="14.4" customHeight="1" x14ac:dyDescent="0.3">
      <c r="A444" s="660" t="s">
        <v>577</v>
      </c>
      <c r="B444" s="661" t="s">
        <v>7088</v>
      </c>
      <c r="C444" s="661" t="s">
        <v>6905</v>
      </c>
      <c r="D444" s="661" t="s">
        <v>7693</v>
      </c>
      <c r="E444" s="661" t="s">
        <v>7694</v>
      </c>
      <c r="F444" s="664">
        <v>1</v>
      </c>
      <c r="G444" s="664">
        <v>8115.76</v>
      </c>
      <c r="H444" s="664">
        <v>1</v>
      </c>
      <c r="I444" s="664">
        <v>8115.76</v>
      </c>
      <c r="J444" s="664">
        <v>1</v>
      </c>
      <c r="K444" s="664">
        <v>8115.76</v>
      </c>
      <c r="L444" s="664">
        <v>1</v>
      </c>
      <c r="M444" s="664">
        <v>8115.76</v>
      </c>
      <c r="N444" s="664">
        <v>2</v>
      </c>
      <c r="O444" s="664">
        <v>16231.52</v>
      </c>
      <c r="P444" s="677">
        <v>2</v>
      </c>
      <c r="Q444" s="665">
        <v>8115.76</v>
      </c>
    </row>
    <row r="445" spans="1:17" ht="14.4" customHeight="1" x14ac:dyDescent="0.3">
      <c r="A445" s="660" t="s">
        <v>577</v>
      </c>
      <c r="B445" s="661" t="s">
        <v>7088</v>
      </c>
      <c r="C445" s="661" t="s">
        <v>6905</v>
      </c>
      <c r="D445" s="661" t="s">
        <v>7695</v>
      </c>
      <c r="E445" s="661" t="s">
        <v>7696</v>
      </c>
      <c r="F445" s="664">
        <v>1</v>
      </c>
      <c r="G445" s="664">
        <v>3347.2</v>
      </c>
      <c r="H445" s="664">
        <v>1</v>
      </c>
      <c r="I445" s="664">
        <v>3347.2</v>
      </c>
      <c r="J445" s="664"/>
      <c r="K445" s="664"/>
      <c r="L445" s="664"/>
      <c r="M445" s="664"/>
      <c r="N445" s="664"/>
      <c r="O445" s="664"/>
      <c r="P445" s="677"/>
      <c r="Q445" s="665"/>
    </row>
    <row r="446" spans="1:17" ht="14.4" customHeight="1" x14ac:dyDescent="0.3">
      <c r="A446" s="660" t="s">
        <v>577</v>
      </c>
      <c r="B446" s="661" t="s">
        <v>7088</v>
      </c>
      <c r="C446" s="661" t="s">
        <v>6905</v>
      </c>
      <c r="D446" s="661" t="s">
        <v>7697</v>
      </c>
      <c r="E446" s="661" t="s">
        <v>7698</v>
      </c>
      <c r="F446" s="664">
        <v>12</v>
      </c>
      <c r="G446" s="664">
        <v>84295.2</v>
      </c>
      <c r="H446" s="664">
        <v>1</v>
      </c>
      <c r="I446" s="664">
        <v>7024.5999999999995</v>
      </c>
      <c r="J446" s="664">
        <v>11</v>
      </c>
      <c r="K446" s="664">
        <v>77497.2</v>
      </c>
      <c r="L446" s="664">
        <v>0.91935483870967738</v>
      </c>
      <c r="M446" s="664">
        <v>7045.2</v>
      </c>
      <c r="N446" s="664">
        <v>27</v>
      </c>
      <c r="O446" s="664">
        <v>190220.40000000002</v>
      </c>
      <c r="P446" s="677">
        <v>2.2565982404692084</v>
      </c>
      <c r="Q446" s="665">
        <v>7045.2000000000007</v>
      </c>
    </row>
    <row r="447" spans="1:17" ht="14.4" customHeight="1" x14ac:dyDescent="0.3">
      <c r="A447" s="660" t="s">
        <v>577</v>
      </c>
      <c r="B447" s="661" t="s">
        <v>7088</v>
      </c>
      <c r="C447" s="661" t="s">
        <v>6905</v>
      </c>
      <c r="D447" s="661" t="s">
        <v>7699</v>
      </c>
      <c r="E447" s="661" t="s">
        <v>7700</v>
      </c>
      <c r="F447" s="664">
        <v>124.5</v>
      </c>
      <c r="G447" s="664">
        <v>197706</v>
      </c>
      <c r="H447" s="664">
        <v>1</v>
      </c>
      <c r="I447" s="664">
        <v>1588</v>
      </c>
      <c r="J447" s="664">
        <v>142</v>
      </c>
      <c r="K447" s="664">
        <v>225496</v>
      </c>
      <c r="L447" s="664">
        <v>1.1405622489959839</v>
      </c>
      <c r="M447" s="664">
        <v>1588</v>
      </c>
      <c r="N447" s="664">
        <v>138</v>
      </c>
      <c r="O447" s="664">
        <v>219144</v>
      </c>
      <c r="P447" s="677">
        <v>1.1084337349397591</v>
      </c>
      <c r="Q447" s="665">
        <v>1588</v>
      </c>
    </row>
    <row r="448" spans="1:17" ht="14.4" customHeight="1" x14ac:dyDescent="0.3">
      <c r="A448" s="660" t="s">
        <v>577</v>
      </c>
      <c r="B448" s="661" t="s">
        <v>7088</v>
      </c>
      <c r="C448" s="661" t="s">
        <v>6905</v>
      </c>
      <c r="D448" s="661" t="s">
        <v>7701</v>
      </c>
      <c r="E448" s="661" t="s">
        <v>7702</v>
      </c>
      <c r="F448" s="664">
        <v>202</v>
      </c>
      <c r="G448" s="664">
        <v>503422.76</v>
      </c>
      <c r="H448" s="664">
        <v>1</v>
      </c>
      <c r="I448" s="664">
        <v>2492.1918811881187</v>
      </c>
      <c r="J448" s="664">
        <v>222</v>
      </c>
      <c r="K448" s="664">
        <v>555888</v>
      </c>
      <c r="L448" s="664">
        <v>1.1042170600312151</v>
      </c>
      <c r="M448" s="664">
        <v>2504</v>
      </c>
      <c r="N448" s="664">
        <v>236</v>
      </c>
      <c r="O448" s="664">
        <v>590944</v>
      </c>
      <c r="P448" s="677">
        <v>1.1738523701232737</v>
      </c>
      <c r="Q448" s="665">
        <v>2504</v>
      </c>
    </row>
    <row r="449" spans="1:17" ht="14.4" customHeight="1" x14ac:dyDescent="0.3">
      <c r="A449" s="660" t="s">
        <v>577</v>
      </c>
      <c r="B449" s="661" t="s">
        <v>7088</v>
      </c>
      <c r="C449" s="661" t="s">
        <v>6905</v>
      </c>
      <c r="D449" s="661" t="s">
        <v>7703</v>
      </c>
      <c r="E449" s="661" t="s">
        <v>7704</v>
      </c>
      <c r="F449" s="664">
        <v>10.299999999999999</v>
      </c>
      <c r="G449" s="664">
        <v>39109.1</v>
      </c>
      <c r="H449" s="664">
        <v>1</v>
      </c>
      <c r="I449" s="664">
        <v>3797.0000000000005</v>
      </c>
      <c r="J449" s="664"/>
      <c r="K449" s="664"/>
      <c r="L449" s="664"/>
      <c r="M449" s="664"/>
      <c r="N449" s="664"/>
      <c r="O449" s="664"/>
      <c r="P449" s="677"/>
      <c r="Q449" s="665"/>
    </row>
    <row r="450" spans="1:17" ht="14.4" customHeight="1" x14ac:dyDescent="0.3">
      <c r="A450" s="660" t="s">
        <v>577</v>
      </c>
      <c r="B450" s="661" t="s">
        <v>7088</v>
      </c>
      <c r="C450" s="661" t="s">
        <v>6905</v>
      </c>
      <c r="D450" s="661" t="s">
        <v>7705</v>
      </c>
      <c r="E450" s="661" t="s">
        <v>7706</v>
      </c>
      <c r="F450" s="664">
        <v>12</v>
      </c>
      <c r="G450" s="664">
        <v>263908.8</v>
      </c>
      <c r="H450" s="664">
        <v>1</v>
      </c>
      <c r="I450" s="664">
        <v>21992.399999999998</v>
      </c>
      <c r="J450" s="664">
        <v>11</v>
      </c>
      <c r="K450" s="664">
        <v>241916.4</v>
      </c>
      <c r="L450" s="664">
        <v>0.91666666666666663</v>
      </c>
      <c r="M450" s="664">
        <v>21992.399999999998</v>
      </c>
      <c r="N450" s="664">
        <v>13</v>
      </c>
      <c r="O450" s="664">
        <v>285901.2</v>
      </c>
      <c r="P450" s="677">
        <v>1.0833333333333335</v>
      </c>
      <c r="Q450" s="665">
        <v>21992.400000000001</v>
      </c>
    </row>
    <row r="451" spans="1:17" ht="14.4" customHeight="1" x14ac:dyDescent="0.3">
      <c r="A451" s="660" t="s">
        <v>577</v>
      </c>
      <c r="B451" s="661" t="s">
        <v>7088</v>
      </c>
      <c r="C451" s="661" t="s">
        <v>6905</v>
      </c>
      <c r="D451" s="661" t="s">
        <v>7707</v>
      </c>
      <c r="E451" s="661" t="s">
        <v>7706</v>
      </c>
      <c r="F451" s="664">
        <v>12</v>
      </c>
      <c r="G451" s="664">
        <v>149346</v>
      </c>
      <c r="H451" s="664">
        <v>1</v>
      </c>
      <c r="I451" s="664">
        <v>12445.5</v>
      </c>
      <c r="J451" s="664">
        <v>14</v>
      </c>
      <c r="K451" s="664">
        <v>174237</v>
      </c>
      <c r="L451" s="664">
        <v>1.1666666666666667</v>
      </c>
      <c r="M451" s="664">
        <v>12445.5</v>
      </c>
      <c r="N451" s="664">
        <v>13</v>
      </c>
      <c r="O451" s="664">
        <v>161791.5</v>
      </c>
      <c r="P451" s="677">
        <v>1.0833333333333333</v>
      </c>
      <c r="Q451" s="665">
        <v>12445.5</v>
      </c>
    </row>
    <row r="452" spans="1:17" ht="14.4" customHeight="1" x14ac:dyDescent="0.3">
      <c r="A452" s="660" t="s">
        <v>577</v>
      </c>
      <c r="B452" s="661" t="s">
        <v>7088</v>
      </c>
      <c r="C452" s="661" t="s">
        <v>6905</v>
      </c>
      <c r="D452" s="661" t="s">
        <v>7708</v>
      </c>
      <c r="E452" s="661" t="s">
        <v>7706</v>
      </c>
      <c r="F452" s="664">
        <v>12</v>
      </c>
      <c r="G452" s="664">
        <v>63519.600000000006</v>
      </c>
      <c r="H452" s="664">
        <v>1</v>
      </c>
      <c r="I452" s="664">
        <v>5293.3</v>
      </c>
      <c r="J452" s="664">
        <v>12</v>
      </c>
      <c r="K452" s="664">
        <v>63519.6</v>
      </c>
      <c r="L452" s="664">
        <v>0.99999999999999989</v>
      </c>
      <c r="M452" s="664">
        <v>5293.3</v>
      </c>
      <c r="N452" s="664">
        <v>13</v>
      </c>
      <c r="O452" s="664">
        <v>68812.900000000009</v>
      </c>
      <c r="P452" s="677">
        <v>1.0833333333333335</v>
      </c>
      <c r="Q452" s="665">
        <v>5293.3000000000011</v>
      </c>
    </row>
    <row r="453" spans="1:17" ht="14.4" customHeight="1" x14ac:dyDescent="0.3">
      <c r="A453" s="660" t="s">
        <v>577</v>
      </c>
      <c r="B453" s="661" t="s">
        <v>7088</v>
      </c>
      <c r="C453" s="661" t="s">
        <v>6905</v>
      </c>
      <c r="D453" s="661" t="s">
        <v>7709</v>
      </c>
      <c r="E453" s="661" t="s">
        <v>7710</v>
      </c>
      <c r="F453" s="664">
        <v>1</v>
      </c>
      <c r="G453" s="664">
        <v>22074</v>
      </c>
      <c r="H453" s="664">
        <v>1</v>
      </c>
      <c r="I453" s="664">
        <v>22074</v>
      </c>
      <c r="J453" s="664">
        <v>5</v>
      </c>
      <c r="K453" s="664">
        <v>110370</v>
      </c>
      <c r="L453" s="664">
        <v>5</v>
      </c>
      <c r="M453" s="664">
        <v>22074</v>
      </c>
      <c r="N453" s="664">
        <v>8</v>
      </c>
      <c r="O453" s="664">
        <v>176592</v>
      </c>
      <c r="P453" s="677">
        <v>8</v>
      </c>
      <c r="Q453" s="665">
        <v>22074</v>
      </c>
    </row>
    <row r="454" spans="1:17" ht="14.4" customHeight="1" x14ac:dyDescent="0.3">
      <c r="A454" s="660" t="s">
        <v>577</v>
      </c>
      <c r="B454" s="661" t="s">
        <v>7088</v>
      </c>
      <c r="C454" s="661" t="s">
        <v>6905</v>
      </c>
      <c r="D454" s="661" t="s">
        <v>7711</v>
      </c>
      <c r="E454" s="661" t="s">
        <v>7360</v>
      </c>
      <c r="F454" s="664">
        <v>1</v>
      </c>
      <c r="G454" s="664">
        <v>2088.3000000000002</v>
      </c>
      <c r="H454" s="664">
        <v>1</v>
      </c>
      <c r="I454" s="664">
        <v>2088.3000000000002</v>
      </c>
      <c r="J454" s="664">
        <v>2</v>
      </c>
      <c r="K454" s="664">
        <v>4176.6000000000004</v>
      </c>
      <c r="L454" s="664">
        <v>2</v>
      </c>
      <c r="M454" s="664">
        <v>2088.3000000000002</v>
      </c>
      <c r="N454" s="664"/>
      <c r="O454" s="664"/>
      <c r="P454" s="677"/>
      <c r="Q454" s="665"/>
    </row>
    <row r="455" spans="1:17" ht="14.4" customHeight="1" x14ac:dyDescent="0.3">
      <c r="A455" s="660" t="s">
        <v>577</v>
      </c>
      <c r="B455" s="661" t="s">
        <v>7088</v>
      </c>
      <c r="C455" s="661" t="s">
        <v>6905</v>
      </c>
      <c r="D455" s="661" t="s">
        <v>7712</v>
      </c>
      <c r="E455" s="661" t="s">
        <v>7713</v>
      </c>
      <c r="F455" s="664"/>
      <c r="G455" s="664"/>
      <c r="H455" s="664"/>
      <c r="I455" s="664"/>
      <c r="J455" s="664">
        <v>1</v>
      </c>
      <c r="K455" s="664">
        <v>717.4</v>
      </c>
      <c r="L455" s="664"/>
      <c r="M455" s="664">
        <v>717.4</v>
      </c>
      <c r="N455" s="664"/>
      <c r="O455" s="664"/>
      <c r="P455" s="677"/>
      <c r="Q455" s="665"/>
    </row>
    <row r="456" spans="1:17" ht="14.4" customHeight="1" x14ac:dyDescent="0.3">
      <c r="A456" s="660" t="s">
        <v>577</v>
      </c>
      <c r="B456" s="661" t="s">
        <v>7088</v>
      </c>
      <c r="C456" s="661" t="s">
        <v>6905</v>
      </c>
      <c r="D456" s="661" t="s">
        <v>7714</v>
      </c>
      <c r="E456" s="661" t="s">
        <v>7715</v>
      </c>
      <c r="F456" s="664"/>
      <c r="G456" s="664"/>
      <c r="H456" s="664"/>
      <c r="I456" s="664"/>
      <c r="J456" s="664">
        <v>1</v>
      </c>
      <c r="K456" s="664">
        <v>3662.61</v>
      </c>
      <c r="L456" s="664"/>
      <c r="M456" s="664">
        <v>3662.61</v>
      </c>
      <c r="N456" s="664"/>
      <c r="O456" s="664"/>
      <c r="P456" s="677"/>
      <c r="Q456" s="665"/>
    </row>
    <row r="457" spans="1:17" ht="14.4" customHeight="1" x14ac:dyDescent="0.3">
      <c r="A457" s="660" t="s">
        <v>577</v>
      </c>
      <c r="B457" s="661" t="s">
        <v>7088</v>
      </c>
      <c r="C457" s="661" t="s">
        <v>6905</v>
      </c>
      <c r="D457" s="661" t="s">
        <v>7716</v>
      </c>
      <c r="E457" s="661" t="s">
        <v>7717</v>
      </c>
      <c r="F457" s="664">
        <v>2</v>
      </c>
      <c r="G457" s="664">
        <v>29932</v>
      </c>
      <c r="H457" s="664">
        <v>1</v>
      </c>
      <c r="I457" s="664">
        <v>14966</v>
      </c>
      <c r="J457" s="664"/>
      <c r="K457" s="664"/>
      <c r="L457" s="664"/>
      <c r="M457" s="664"/>
      <c r="N457" s="664">
        <v>1</v>
      </c>
      <c r="O457" s="664">
        <v>14966</v>
      </c>
      <c r="P457" s="677">
        <v>0.5</v>
      </c>
      <c r="Q457" s="665">
        <v>14966</v>
      </c>
    </row>
    <row r="458" spans="1:17" ht="14.4" customHeight="1" x14ac:dyDescent="0.3">
      <c r="A458" s="660" t="s">
        <v>577</v>
      </c>
      <c r="B458" s="661" t="s">
        <v>7088</v>
      </c>
      <c r="C458" s="661" t="s">
        <v>6905</v>
      </c>
      <c r="D458" s="661" t="s">
        <v>7718</v>
      </c>
      <c r="E458" s="661" t="s">
        <v>7719</v>
      </c>
      <c r="F458" s="664">
        <v>2</v>
      </c>
      <c r="G458" s="664">
        <v>13362</v>
      </c>
      <c r="H458" s="664">
        <v>1</v>
      </c>
      <c r="I458" s="664">
        <v>6681</v>
      </c>
      <c r="J458" s="664">
        <v>12</v>
      </c>
      <c r="K458" s="664">
        <v>80172</v>
      </c>
      <c r="L458" s="664">
        <v>6</v>
      </c>
      <c r="M458" s="664">
        <v>6681</v>
      </c>
      <c r="N458" s="664">
        <v>32</v>
      </c>
      <c r="O458" s="664">
        <v>213792</v>
      </c>
      <c r="P458" s="677">
        <v>16</v>
      </c>
      <c r="Q458" s="665">
        <v>6681</v>
      </c>
    </row>
    <row r="459" spans="1:17" ht="14.4" customHeight="1" x14ac:dyDescent="0.3">
      <c r="A459" s="660" t="s">
        <v>577</v>
      </c>
      <c r="B459" s="661" t="s">
        <v>7088</v>
      </c>
      <c r="C459" s="661" t="s">
        <v>6905</v>
      </c>
      <c r="D459" s="661" t="s">
        <v>7720</v>
      </c>
      <c r="E459" s="661" t="s">
        <v>7721</v>
      </c>
      <c r="F459" s="664">
        <v>6</v>
      </c>
      <c r="G459" s="664">
        <v>60772.4</v>
      </c>
      <c r="H459" s="664">
        <v>1</v>
      </c>
      <c r="I459" s="664">
        <v>10128.733333333334</v>
      </c>
      <c r="J459" s="664">
        <v>4</v>
      </c>
      <c r="K459" s="664">
        <v>40994.400000000001</v>
      </c>
      <c r="L459" s="664">
        <v>0.67455621301775148</v>
      </c>
      <c r="M459" s="664">
        <v>10248.6</v>
      </c>
      <c r="N459" s="664">
        <v>12</v>
      </c>
      <c r="O459" s="664">
        <v>122983.2</v>
      </c>
      <c r="P459" s="677">
        <v>2.0236686390532546</v>
      </c>
      <c r="Q459" s="665">
        <v>10248.6</v>
      </c>
    </row>
    <row r="460" spans="1:17" ht="14.4" customHeight="1" x14ac:dyDescent="0.3">
      <c r="A460" s="660" t="s">
        <v>577</v>
      </c>
      <c r="B460" s="661" t="s">
        <v>7088</v>
      </c>
      <c r="C460" s="661" t="s">
        <v>6905</v>
      </c>
      <c r="D460" s="661" t="s">
        <v>7722</v>
      </c>
      <c r="E460" s="661" t="s">
        <v>7723</v>
      </c>
      <c r="F460" s="664"/>
      <c r="G460" s="664"/>
      <c r="H460" s="664"/>
      <c r="I460" s="664"/>
      <c r="J460" s="664">
        <v>2</v>
      </c>
      <c r="K460" s="664">
        <v>13596</v>
      </c>
      <c r="L460" s="664"/>
      <c r="M460" s="664">
        <v>6798</v>
      </c>
      <c r="N460" s="664"/>
      <c r="O460" s="664"/>
      <c r="P460" s="677"/>
      <c r="Q460" s="665"/>
    </row>
    <row r="461" spans="1:17" ht="14.4" customHeight="1" x14ac:dyDescent="0.3">
      <c r="A461" s="660" t="s">
        <v>577</v>
      </c>
      <c r="B461" s="661" t="s">
        <v>7088</v>
      </c>
      <c r="C461" s="661" t="s">
        <v>6905</v>
      </c>
      <c r="D461" s="661" t="s">
        <v>7724</v>
      </c>
      <c r="E461" s="661" t="s">
        <v>7725</v>
      </c>
      <c r="F461" s="664"/>
      <c r="G461" s="664"/>
      <c r="H461" s="664"/>
      <c r="I461" s="664"/>
      <c r="J461" s="664"/>
      <c r="K461" s="664"/>
      <c r="L461" s="664"/>
      <c r="M461" s="664"/>
      <c r="N461" s="664">
        <v>2</v>
      </c>
      <c r="O461" s="664">
        <v>5316</v>
      </c>
      <c r="P461" s="677"/>
      <c r="Q461" s="665">
        <v>2658</v>
      </c>
    </row>
    <row r="462" spans="1:17" ht="14.4" customHeight="1" x14ac:dyDescent="0.3">
      <c r="A462" s="660" t="s">
        <v>577</v>
      </c>
      <c r="B462" s="661" t="s">
        <v>7088</v>
      </c>
      <c r="C462" s="661" t="s">
        <v>6905</v>
      </c>
      <c r="D462" s="661" t="s">
        <v>7726</v>
      </c>
      <c r="E462" s="661" t="s">
        <v>7727</v>
      </c>
      <c r="F462" s="664">
        <v>1</v>
      </c>
      <c r="G462" s="664">
        <v>6538.21</v>
      </c>
      <c r="H462" s="664">
        <v>1</v>
      </c>
      <c r="I462" s="664">
        <v>6538.21</v>
      </c>
      <c r="J462" s="664">
        <v>2</v>
      </c>
      <c r="K462" s="664">
        <v>13076.42</v>
      </c>
      <c r="L462" s="664">
        <v>2</v>
      </c>
      <c r="M462" s="664">
        <v>6538.21</v>
      </c>
      <c r="N462" s="664">
        <v>2</v>
      </c>
      <c r="O462" s="664">
        <v>13076.42</v>
      </c>
      <c r="P462" s="677">
        <v>2</v>
      </c>
      <c r="Q462" s="665">
        <v>6538.21</v>
      </c>
    </row>
    <row r="463" spans="1:17" ht="14.4" customHeight="1" x14ac:dyDescent="0.3">
      <c r="A463" s="660" t="s">
        <v>577</v>
      </c>
      <c r="B463" s="661" t="s">
        <v>7088</v>
      </c>
      <c r="C463" s="661" t="s">
        <v>6905</v>
      </c>
      <c r="D463" s="661" t="s">
        <v>7728</v>
      </c>
      <c r="E463" s="661" t="s">
        <v>7729</v>
      </c>
      <c r="F463" s="664"/>
      <c r="G463" s="664"/>
      <c r="H463" s="664"/>
      <c r="I463" s="664"/>
      <c r="J463" s="664">
        <v>2</v>
      </c>
      <c r="K463" s="664">
        <v>62814</v>
      </c>
      <c r="L463" s="664"/>
      <c r="M463" s="664">
        <v>31407</v>
      </c>
      <c r="N463" s="664">
        <v>2</v>
      </c>
      <c r="O463" s="664">
        <v>62814</v>
      </c>
      <c r="P463" s="677"/>
      <c r="Q463" s="665">
        <v>31407</v>
      </c>
    </row>
    <row r="464" spans="1:17" ht="14.4" customHeight="1" x14ac:dyDescent="0.3">
      <c r="A464" s="660" t="s">
        <v>577</v>
      </c>
      <c r="B464" s="661" t="s">
        <v>7088</v>
      </c>
      <c r="C464" s="661" t="s">
        <v>6905</v>
      </c>
      <c r="D464" s="661" t="s">
        <v>7730</v>
      </c>
      <c r="E464" s="661" t="s">
        <v>7731</v>
      </c>
      <c r="F464" s="664">
        <v>1</v>
      </c>
      <c r="G464" s="664">
        <v>15573.44</v>
      </c>
      <c r="H464" s="664">
        <v>1</v>
      </c>
      <c r="I464" s="664">
        <v>15573.44</v>
      </c>
      <c r="J464" s="664"/>
      <c r="K464" s="664"/>
      <c r="L464" s="664"/>
      <c r="M464" s="664"/>
      <c r="N464" s="664"/>
      <c r="O464" s="664"/>
      <c r="P464" s="677"/>
      <c r="Q464" s="665"/>
    </row>
    <row r="465" spans="1:17" ht="14.4" customHeight="1" x14ac:dyDescent="0.3">
      <c r="A465" s="660" t="s">
        <v>577</v>
      </c>
      <c r="B465" s="661" t="s">
        <v>7088</v>
      </c>
      <c r="C465" s="661" t="s">
        <v>6905</v>
      </c>
      <c r="D465" s="661" t="s">
        <v>7732</v>
      </c>
      <c r="E465" s="661" t="s">
        <v>7731</v>
      </c>
      <c r="F465" s="664">
        <v>1</v>
      </c>
      <c r="G465" s="664">
        <v>20623.64</v>
      </c>
      <c r="H465" s="664">
        <v>1</v>
      </c>
      <c r="I465" s="664">
        <v>20623.64</v>
      </c>
      <c r="J465" s="664">
        <v>2</v>
      </c>
      <c r="K465" s="664">
        <v>41247.279999999999</v>
      </c>
      <c r="L465" s="664">
        <v>2</v>
      </c>
      <c r="M465" s="664">
        <v>20623.64</v>
      </c>
      <c r="N465" s="664">
        <v>3</v>
      </c>
      <c r="O465" s="664">
        <v>61870.92</v>
      </c>
      <c r="P465" s="677">
        <v>3</v>
      </c>
      <c r="Q465" s="665">
        <v>20623.64</v>
      </c>
    </row>
    <row r="466" spans="1:17" ht="14.4" customHeight="1" x14ac:dyDescent="0.3">
      <c r="A466" s="660" t="s">
        <v>577</v>
      </c>
      <c r="B466" s="661" t="s">
        <v>7088</v>
      </c>
      <c r="C466" s="661" t="s">
        <v>6905</v>
      </c>
      <c r="D466" s="661" t="s">
        <v>7733</v>
      </c>
      <c r="E466" s="661" t="s">
        <v>7734</v>
      </c>
      <c r="F466" s="664">
        <v>10</v>
      </c>
      <c r="G466" s="664">
        <v>356208.5</v>
      </c>
      <c r="H466" s="664">
        <v>1</v>
      </c>
      <c r="I466" s="664">
        <v>35620.85</v>
      </c>
      <c r="J466" s="664">
        <v>5</v>
      </c>
      <c r="K466" s="664">
        <v>178104.25</v>
      </c>
      <c r="L466" s="664">
        <v>0.5</v>
      </c>
      <c r="M466" s="664">
        <v>35620.85</v>
      </c>
      <c r="N466" s="664">
        <v>11</v>
      </c>
      <c r="O466" s="664">
        <v>391829.35000000003</v>
      </c>
      <c r="P466" s="677">
        <v>1.1000000000000001</v>
      </c>
      <c r="Q466" s="665">
        <v>35620.850000000006</v>
      </c>
    </row>
    <row r="467" spans="1:17" ht="14.4" customHeight="1" x14ac:dyDescent="0.3">
      <c r="A467" s="660" t="s">
        <v>577</v>
      </c>
      <c r="B467" s="661" t="s">
        <v>7088</v>
      </c>
      <c r="C467" s="661" t="s">
        <v>6905</v>
      </c>
      <c r="D467" s="661" t="s">
        <v>7735</v>
      </c>
      <c r="E467" s="661" t="s">
        <v>7736</v>
      </c>
      <c r="F467" s="664"/>
      <c r="G467" s="664"/>
      <c r="H467" s="664"/>
      <c r="I467" s="664"/>
      <c r="J467" s="664"/>
      <c r="K467" s="664"/>
      <c r="L467" s="664"/>
      <c r="M467" s="664"/>
      <c r="N467" s="664">
        <v>1</v>
      </c>
      <c r="O467" s="664">
        <v>552.9</v>
      </c>
      <c r="P467" s="677"/>
      <c r="Q467" s="665">
        <v>552.9</v>
      </c>
    </row>
    <row r="468" spans="1:17" ht="14.4" customHeight="1" x14ac:dyDescent="0.3">
      <c r="A468" s="660" t="s">
        <v>577</v>
      </c>
      <c r="B468" s="661" t="s">
        <v>7088</v>
      </c>
      <c r="C468" s="661" t="s">
        <v>6905</v>
      </c>
      <c r="D468" s="661" t="s">
        <v>7737</v>
      </c>
      <c r="E468" s="661" t="s">
        <v>7738</v>
      </c>
      <c r="F468" s="664">
        <v>3</v>
      </c>
      <c r="G468" s="664">
        <v>93397.56</v>
      </c>
      <c r="H468" s="664">
        <v>1</v>
      </c>
      <c r="I468" s="664">
        <v>31132.52</v>
      </c>
      <c r="J468" s="664">
        <v>1</v>
      </c>
      <c r="K468" s="664">
        <v>31132.52</v>
      </c>
      <c r="L468" s="664">
        <v>0.33333333333333337</v>
      </c>
      <c r="M468" s="664">
        <v>31132.52</v>
      </c>
      <c r="N468" s="664">
        <v>2</v>
      </c>
      <c r="O468" s="664">
        <v>62265.04</v>
      </c>
      <c r="P468" s="677">
        <v>0.66666666666666674</v>
      </c>
      <c r="Q468" s="665">
        <v>31132.52</v>
      </c>
    </row>
    <row r="469" spans="1:17" ht="14.4" customHeight="1" x14ac:dyDescent="0.3">
      <c r="A469" s="660" t="s">
        <v>577</v>
      </c>
      <c r="B469" s="661" t="s">
        <v>7088</v>
      </c>
      <c r="C469" s="661" t="s">
        <v>6905</v>
      </c>
      <c r="D469" s="661" t="s">
        <v>7739</v>
      </c>
      <c r="E469" s="661" t="s">
        <v>7738</v>
      </c>
      <c r="F469" s="664">
        <v>1</v>
      </c>
      <c r="G469" s="664">
        <v>24113.08</v>
      </c>
      <c r="H469" s="664">
        <v>1</v>
      </c>
      <c r="I469" s="664">
        <v>24113.08</v>
      </c>
      <c r="J469" s="664">
        <v>3</v>
      </c>
      <c r="K469" s="664">
        <v>72339.240000000005</v>
      </c>
      <c r="L469" s="664">
        <v>3</v>
      </c>
      <c r="M469" s="664">
        <v>24113.08</v>
      </c>
      <c r="N469" s="664">
        <v>5</v>
      </c>
      <c r="O469" s="664">
        <v>120565.40000000001</v>
      </c>
      <c r="P469" s="677">
        <v>5</v>
      </c>
      <c r="Q469" s="665">
        <v>24113.08</v>
      </c>
    </row>
    <row r="470" spans="1:17" ht="14.4" customHeight="1" x14ac:dyDescent="0.3">
      <c r="A470" s="660" t="s">
        <v>577</v>
      </c>
      <c r="B470" s="661" t="s">
        <v>7088</v>
      </c>
      <c r="C470" s="661" t="s">
        <v>6905</v>
      </c>
      <c r="D470" s="661" t="s">
        <v>7740</v>
      </c>
      <c r="E470" s="661" t="s">
        <v>7741</v>
      </c>
      <c r="F470" s="664">
        <v>3</v>
      </c>
      <c r="G470" s="664">
        <v>71071.83</v>
      </c>
      <c r="H470" s="664">
        <v>1</v>
      </c>
      <c r="I470" s="664">
        <v>23690.61</v>
      </c>
      <c r="J470" s="664">
        <v>2</v>
      </c>
      <c r="K470" s="664">
        <v>47381.22</v>
      </c>
      <c r="L470" s="664">
        <v>0.66666666666666663</v>
      </c>
      <c r="M470" s="664">
        <v>23690.61</v>
      </c>
      <c r="N470" s="664">
        <v>7</v>
      </c>
      <c r="O470" s="664">
        <v>165834.27000000002</v>
      </c>
      <c r="P470" s="677">
        <v>2.3333333333333335</v>
      </c>
      <c r="Q470" s="665">
        <v>23690.610000000004</v>
      </c>
    </row>
    <row r="471" spans="1:17" ht="14.4" customHeight="1" x14ac:dyDescent="0.3">
      <c r="A471" s="660" t="s">
        <v>577</v>
      </c>
      <c r="B471" s="661" t="s">
        <v>7088</v>
      </c>
      <c r="C471" s="661" t="s">
        <v>6905</v>
      </c>
      <c r="D471" s="661" t="s">
        <v>7742</v>
      </c>
      <c r="E471" s="661" t="s">
        <v>7743</v>
      </c>
      <c r="F471" s="664">
        <v>3</v>
      </c>
      <c r="G471" s="664">
        <v>38509.409999999996</v>
      </c>
      <c r="H471" s="664">
        <v>1</v>
      </c>
      <c r="I471" s="664">
        <v>12836.47</v>
      </c>
      <c r="J471" s="664">
        <v>2</v>
      </c>
      <c r="K471" s="664">
        <v>25672.94</v>
      </c>
      <c r="L471" s="664">
        <v>0.66666666666666674</v>
      </c>
      <c r="M471" s="664">
        <v>12836.47</v>
      </c>
      <c r="N471" s="664">
        <v>10</v>
      </c>
      <c r="O471" s="664">
        <v>128364.70000000001</v>
      </c>
      <c r="P471" s="677">
        <v>3.3333333333333339</v>
      </c>
      <c r="Q471" s="665">
        <v>12836.470000000001</v>
      </c>
    </row>
    <row r="472" spans="1:17" ht="14.4" customHeight="1" x14ac:dyDescent="0.3">
      <c r="A472" s="660" t="s">
        <v>577</v>
      </c>
      <c r="B472" s="661" t="s">
        <v>7088</v>
      </c>
      <c r="C472" s="661" t="s">
        <v>6905</v>
      </c>
      <c r="D472" s="661" t="s">
        <v>7744</v>
      </c>
      <c r="E472" s="661" t="s">
        <v>7743</v>
      </c>
      <c r="F472" s="664"/>
      <c r="G472" s="664"/>
      <c r="H472" s="664"/>
      <c r="I472" s="664"/>
      <c r="J472" s="664">
        <v>4</v>
      </c>
      <c r="K472" s="664">
        <v>51345.88</v>
      </c>
      <c r="L472" s="664"/>
      <c r="M472" s="664">
        <v>12836.47</v>
      </c>
      <c r="N472" s="664">
        <v>4</v>
      </c>
      <c r="O472" s="664">
        <v>51345.88</v>
      </c>
      <c r="P472" s="677"/>
      <c r="Q472" s="665">
        <v>12836.47</v>
      </c>
    </row>
    <row r="473" spans="1:17" ht="14.4" customHeight="1" x14ac:dyDescent="0.3">
      <c r="A473" s="660" t="s">
        <v>577</v>
      </c>
      <c r="B473" s="661" t="s">
        <v>7088</v>
      </c>
      <c r="C473" s="661" t="s">
        <v>6905</v>
      </c>
      <c r="D473" s="661" t="s">
        <v>7745</v>
      </c>
      <c r="E473" s="661" t="s">
        <v>7741</v>
      </c>
      <c r="F473" s="664">
        <v>2</v>
      </c>
      <c r="G473" s="664">
        <v>33277.339999999997</v>
      </c>
      <c r="H473" s="664">
        <v>1</v>
      </c>
      <c r="I473" s="664">
        <v>16638.669999999998</v>
      </c>
      <c r="J473" s="664">
        <v>4</v>
      </c>
      <c r="K473" s="664">
        <v>66554.679999999993</v>
      </c>
      <c r="L473" s="664">
        <v>2</v>
      </c>
      <c r="M473" s="664">
        <v>16638.669999999998</v>
      </c>
      <c r="N473" s="664">
        <v>12</v>
      </c>
      <c r="O473" s="664">
        <v>199664.04</v>
      </c>
      <c r="P473" s="677">
        <v>6.0000000000000009</v>
      </c>
      <c r="Q473" s="665">
        <v>16638.670000000002</v>
      </c>
    </row>
    <row r="474" spans="1:17" ht="14.4" customHeight="1" x14ac:dyDescent="0.3">
      <c r="A474" s="660" t="s">
        <v>577</v>
      </c>
      <c r="B474" s="661" t="s">
        <v>7088</v>
      </c>
      <c r="C474" s="661" t="s">
        <v>6905</v>
      </c>
      <c r="D474" s="661" t="s">
        <v>7746</v>
      </c>
      <c r="E474" s="661" t="s">
        <v>7743</v>
      </c>
      <c r="F474" s="664">
        <v>1</v>
      </c>
      <c r="G474" s="664">
        <v>14916.31</v>
      </c>
      <c r="H474" s="664">
        <v>1</v>
      </c>
      <c r="I474" s="664">
        <v>14916.31</v>
      </c>
      <c r="J474" s="664">
        <v>2</v>
      </c>
      <c r="K474" s="664">
        <v>29832.62</v>
      </c>
      <c r="L474" s="664">
        <v>2</v>
      </c>
      <c r="M474" s="664">
        <v>14916.31</v>
      </c>
      <c r="N474" s="664">
        <v>2</v>
      </c>
      <c r="O474" s="664">
        <v>29832.62</v>
      </c>
      <c r="P474" s="677">
        <v>2</v>
      </c>
      <c r="Q474" s="665">
        <v>14916.31</v>
      </c>
    </row>
    <row r="475" spans="1:17" ht="14.4" customHeight="1" x14ac:dyDescent="0.3">
      <c r="A475" s="660" t="s">
        <v>577</v>
      </c>
      <c r="B475" s="661" t="s">
        <v>7088</v>
      </c>
      <c r="C475" s="661" t="s">
        <v>6905</v>
      </c>
      <c r="D475" s="661" t="s">
        <v>7747</v>
      </c>
      <c r="E475" s="661" t="s">
        <v>7743</v>
      </c>
      <c r="F475" s="664">
        <v>3</v>
      </c>
      <c r="G475" s="664">
        <v>38509.410000000003</v>
      </c>
      <c r="H475" s="664">
        <v>1</v>
      </c>
      <c r="I475" s="664">
        <v>12836.470000000001</v>
      </c>
      <c r="J475" s="664">
        <v>1</v>
      </c>
      <c r="K475" s="664">
        <v>12836.47</v>
      </c>
      <c r="L475" s="664">
        <v>0.33333333333333326</v>
      </c>
      <c r="M475" s="664">
        <v>12836.47</v>
      </c>
      <c r="N475" s="664">
        <v>5</v>
      </c>
      <c r="O475" s="664">
        <v>64182.349999999991</v>
      </c>
      <c r="P475" s="677">
        <v>1.6666666666666663</v>
      </c>
      <c r="Q475" s="665">
        <v>12836.469999999998</v>
      </c>
    </row>
    <row r="476" spans="1:17" ht="14.4" customHeight="1" x14ac:dyDescent="0.3">
      <c r="A476" s="660" t="s">
        <v>577</v>
      </c>
      <c r="B476" s="661" t="s">
        <v>7088</v>
      </c>
      <c r="C476" s="661" t="s">
        <v>6905</v>
      </c>
      <c r="D476" s="661" t="s">
        <v>7748</v>
      </c>
      <c r="E476" s="661" t="s">
        <v>7749</v>
      </c>
      <c r="F476" s="664"/>
      <c r="G476" s="664"/>
      <c r="H476" s="664"/>
      <c r="I476" s="664"/>
      <c r="J476" s="664">
        <v>1</v>
      </c>
      <c r="K476" s="664">
        <v>8949.9</v>
      </c>
      <c r="L476" s="664"/>
      <c r="M476" s="664">
        <v>8949.9</v>
      </c>
      <c r="N476" s="664"/>
      <c r="O476" s="664"/>
      <c r="P476" s="677"/>
      <c r="Q476" s="665"/>
    </row>
    <row r="477" spans="1:17" ht="14.4" customHeight="1" x14ac:dyDescent="0.3">
      <c r="A477" s="660" t="s">
        <v>577</v>
      </c>
      <c r="B477" s="661" t="s">
        <v>7088</v>
      </c>
      <c r="C477" s="661" t="s">
        <v>6905</v>
      </c>
      <c r="D477" s="661" t="s">
        <v>7750</v>
      </c>
      <c r="E477" s="661" t="s">
        <v>7751</v>
      </c>
      <c r="F477" s="664"/>
      <c r="G477" s="664"/>
      <c r="H477" s="664"/>
      <c r="I477" s="664"/>
      <c r="J477" s="664">
        <v>1</v>
      </c>
      <c r="K477" s="664">
        <v>31190.959999999999</v>
      </c>
      <c r="L477" s="664"/>
      <c r="M477" s="664">
        <v>31190.959999999999</v>
      </c>
      <c r="N477" s="664"/>
      <c r="O477" s="664"/>
      <c r="P477" s="677"/>
      <c r="Q477" s="665"/>
    </row>
    <row r="478" spans="1:17" ht="14.4" customHeight="1" x14ac:dyDescent="0.3">
      <c r="A478" s="660" t="s">
        <v>577</v>
      </c>
      <c r="B478" s="661" t="s">
        <v>7088</v>
      </c>
      <c r="C478" s="661" t="s">
        <v>6905</v>
      </c>
      <c r="D478" s="661" t="s">
        <v>7752</v>
      </c>
      <c r="E478" s="661" t="s">
        <v>7753</v>
      </c>
      <c r="F478" s="664">
        <v>5</v>
      </c>
      <c r="G478" s="664">
        <v>72566.2</v>
      </c>
      <c r="H478" s="664">
        <v>1</v>
      </c>
      <c r="I478" s="664">
        <v>14513.24</v>
      </c>
      <c r="J478" s="664">
        <v>3</v>
      </c>
      <c r="K478" s="664">
        <v>43539.72</v>
      </c>
      <c r="L478" s="664">
        <v>0.60000000000000009</v>
      </c>
      <c r="M478" s="664">
        <v>14513.24</v>
      </c>
      <c r="N478" s="664">
        <v>4</v>
      </c>
      <c r="O478" s="664">
        <v>58000</v>
      </c>
      <c r="P478" s="677">
        <v>0.79927018363921498</v>
      </c>
      <c r="Q478" s="665">
        <v>14500</v>
      </c>
    </row>
    <row r="479" spans="1:17" ht="14.4" customHeight="1" x14ac:dyDescent="0.3">
      <c r="A479" s="660" t="s">
        <v>577</v>
      </c>
      <c r="B479" s="661" t="s">
        <v>7088</v>
      </c>
      <c r="C479" s="661" t="s">
        <v>6905</v>
      </c>
      <c r="D479" s="661" t="s">
        <v>7754</v>
      </c>
      <c r="E479" s="661" t="s">
        <v>7755</v>
      </c>
      <c r="F479" s="664">
        <v>3</v>
      </c>
      <c r="G479" s="664">
        <v>77022.180000000008</v>
      </c>
      <c r="H479" s="664">
        <v>1</v>
      </c>
      <c r="I479" s="664">
        <v>25674.06</v>
      </c>
      <c r="J479" s="664">
        <v>3</v>
      </c>
      <c r="K479" s="664">
        <v>77022.180000000008</v>
      </c>
      <c r="L479" s="664">
        <v>1</v>
      </c>
      <c r="M479" s="664">
        <v>25674.06</v>
      </c>
      <c r="N479" s="664">
        <v>2</v>
      </c>
      <c r="O479" s="664">
        <v>51348.12</v>
      </c>
      <c r="P479" s="677">
        <v>0.66666666666666663</v>
      </c>
      <c r="Q479" s="665">
        <v>25674.06</v>
      </c>
    </row>
    <row r="480" spans="1:17" ht="14.4" customHeight="1" x14ac:dyDescent="0.3">
      <c r="A480" s="660" t="s">
        <v>577</v>
      </c>
      <c r="B480" s="661" t="s">
        <v>7088</v>
      </c>
      <c r="C480" s="661" t="s">
        <v>6905</v>
      </c>
      <c r="D480" s="661" t="s">
        <v>7756</v>
      </c>
      <c r="E480" s="661" t="s">
        <v>7757</v>
      </c>
      <c r="F480" s="664">
        <v>3</v>
      </c>
      <c r="G480" s="664">
        <v>73744.649999999994</v>
      </c>
      <c r="H480" s="664">
        <v>1</v>
      </c>
      <c r="I480" s="664">
        <v>24581.55</v>
      </c>
      <c r="J480" s="664">
        <v>3</v>
      </c>
      <c r="K480" s="664">
        <v>73744.649999999994</v>
      </c>
      <c r="L480" s="664">
        <v>1</v>
      </c>
      <c r="M480" s="664">
        <v>24581.55</v>
      </c>
      <c r="N480" s="664">
        <v>2</v>
      </c>
      <c r="O480" s="664">
        <v>49163.1</v>
      </c>
      <c r="P480" s="677">
        <v>0.66666666666666674</v>
      </c>
      <c r="Q480" s="665">
        <v>24581.55</v>
      </c>
    </row>
    <row r="481" spans="1:17" ht="14.4" customHeight="1" x14ac:dyDescent="0.3">
      <c r="A481" s="660" t="s">
        <v>577</v>
      </c>
      <c r="B481" s="661" t="s">
        <v>7088</v>
      </c>
      <c r="C481" s="661" t="s">
        <v>6905</v>
      </c>
      <c r="D481" s="661" t="s">
        <v>7758</v>
      </c>
      <c r="E481" s="661" t="s">
        <v>7759</v>
      </c>
      <c r="F481" s="664">
        <v>3</v>
      </c>
      <c r="G481" s="664">
        <v>21304.02</v>
      </c>
      <c r="H481" s="664">
        <v>1</v>
      </c>
      <c r="I481" s="664">
        <v>7101.34</v>
      </c>
      <c r="J481" s="664">
        <v>3</v>
      </c>
      <c r="K481" s="664">
        <v>21304.02</v>
      </c>
      <c r="L481" s="664">
        <v>1</v>
      </c>
      <c r="M481" s="664">
        <v>7101.34</v>
      </c>
      <c r="N481" s="664">
        <v>2</v>
      </c>
      <c r="O481" s="664">
        <v>14202.68</v>
      </c>
      <c r="P481" s="677">
        <v>0.66666666666666663</v>
      </c>
      <c r="Q481" s="665">
        <v>7101.34</v>
      </c>
    </row>
    <row r="482" spans="1:17" ht="14.4" customHeight="1" x14ac:dyDescent="0.3">
      <c r="A482" s="660" t="s">
        <v>577</v>
      </c>
      <c r="B482" s="661" t="s">
        <v>7088</v>
      </c>
      <c r="C482" s="661" t="s">
        <v>6905</v>
      </c>
      <c r="D482" s="661" t="s">
        <v>7760</v>
      </c>
      <c r="E482" s="661" t="s">
        <v>7761</v>
      </c>
      <c r="F482" s="664"/>
      <c r="G482" s="664"/>
      <c r="H482" s="664"/>
      <c r="I482" s="664"/>
      <c r="J482" s="664">
        <v>3</v>
      </c>
      <c r="K482" s="664">
        <v>58761.81</v>
      </c>
      <c r="L482" s="664"/>
      <c r="M482" s="664">
        <v>19587.27</v>
      </c>
      <c r="N482" s="664">
        <v>5</v>
      </c>
      <c r="O482" s="664">
        <v>97936.35</v>
      </c>
      <c r="P482" s="677"/>
      <c r="Q482" s="665">
        <v>19587.27</v>
      </c>
    </row>
    <row r="483" spans="1:17" ht="14.4" customHeight="1" x14ac:dyDescent="0.3">
      <c r="A483" s="660" t="s">
        <v>577</v>
      </c>
      <c r="B483" s="661" t="s">
        <v>7088</v>
      </c>
      <c r="C483" s="661" t="s">
        <v>6905</v>
      </c>
      <c r="D483" s="661" t="s">
        <v>7762</v>
      </c>
      <c r="E483" s="661" t="s">
        <v>7763</v>
      </c>
      <c r="F483" s="664"/>
      <c r="G483" s="664"/>
      <c r="H483" s="664"/>
      <c r="I483" s="664"/>
      <c r="J483" s="664">
        <v>3</v>
      </c>
      <c r="K483" s="664">
        <v>27670.92</v>
      </c>
      <c r="L483" s="664"/>
      <c r="M483" s="664">
        <v>9223.64</v>
      </c>
      <c r="N483" s="664">
        <v>4</v>
      </c>
      <c r="O483" s="664">
        <v>36894.559999999998</v>
      </c>
      <c r="P483" s="677"/>
      <c r="Q483" s="665">
        <v>9223.64</v>
      </c>
    </row>
    <row r="484" spans="1:17" ht="14.4" customHeight="1" x14ac:dyDescent="0.3">
      <c r="A484" s="660" t="s">
        <v>577</v>
      </c>
      <c r="B484" s="661" t="s">
        <v>7088</v>
      </c>
      <c r="C484" s="661" t="s">
        <v>6905</v>
      </c>
      <c r="D484" s="661" t="s">
        <v>7764</v>
      </c>
      <c r="E484" s="661" t="s">
        <v>7765</v>
      </c>
      <c r="F484" s="664">
        <v>2</v>
      </c>
      <c r="G484" s="664">
        <v>23214.54</v>
      </c>
      <c r="H484" s="664">
        <v>1</v>
      </c>
      <c r="I484" s="664">
        <v>11607.27</v>
      </c>
      <c r="J484" s="664">
        <v>1</v>
      </c>
      <c r="K484" s="664">
        <v>11607.27</v>
      </c>
      <c r="L484" s="664">
        <v>0.5</v>
      </c>
      <c r="M484" s="664">
        <v>11607.27</v>
      </c>
      <c r="N484" s="664">
        <v>4</v>
      </c>
      <c r="O484" s="664">
        <v>46429.08</v>
      </c>
      <c r="P484" s="677">
        <v>2</v>
      </c>
      <c r="Q484" s="665">
        <v>11607.27</v>
      </c>
    </row>
    <row r="485" spans="1:17" ht="14.4" customHeight="1" x14ac:dyDescent="0.3">
      <c r="A485" s="660" t="s">
        <v>577</v>
      </c>
      <c r="B485" s="661" t="s">
        <v>7088</v>
      </c>
      <c r="C485" s="661" t="s">
        <v>6905</v>
      </c>
      <c r="D485" s="661" t="s">
        <v>7766</v>
      </c>
      <c r="E485" s="661" t="s">
        <v>7767</v>
      </c>
      <c r="F485" s="664">
        <v>1</v>
      </c>
      <c r="G485" s="664">
        <v>11607.27</v>
      </c>
      <c r="H485" s="664">
        <v>1</v>
      </c>
      <c r="I485" s="664">
        <v>11607.27</v>
      </c>
      <c r="J485" s="664"/>
      <c r="K485" s="664"/>
      <c r="L485" s="664"/>
      <c r="M485" s="664"/>
      <c r="N485" s="664"/>
      <c r="O485" s="664"/>
      <c r="P485" s="677"/>
      <c r="Q485" s="665"/>
    </row>
    <row r="486" spans="1:17" ht="14.4" customHeight="1" x14ac:dyDescent="0.3">
      <c r="A486" s="660" t="s">
        <v>577</v>
      </c>
      <c r="B486" s="661" t="s">
        <v>7088</v>
      </c>
      <c r="C486" s="661" t="s">
        <v>6905</v>
      </c>
      <c r="D486" s="661" t="s">
        <v>7768</v>
      </c>
      <c r="E486" s="661" t="s">
        <v>7769</v>
      </c>
      <c r="F486" s="664">
        <v>13</v>
      </c>
      <c r="G486" s="664">
        <v>82966</v>
      </c>
      <c r="H486" s="664">
        <v>1</v>
      </c>
      <c r="I486" s="664">
        <v>6382</v>
      </c>
      <c r="J486" s="664">
        <v>25</v>
      </c>
      <c r="K486" s="664">
        <v>159550</v>
      </c>
      <c r="L486" s="664">
        <v>1.9230769230769231</v>
      </c>
      <c r="M486" s="664">
        <v>6382</v>
      </c>
      <c r="N486" s="664">
        <v>19</v>
      </c>
      <c r="O486" s="664">
        <v>121258</v>
      </c>
      <c r="P486" s="677">
        <v>1.4615384615384615</v>
      </c>
      <c r="Q486" s="665">
        <v>6382</v>
      </c>
    </row>
    <row r="487" spans="1:17" ht="14.4" customHeight="1" x14ac:dyDescent="0.3">
      <c r="A487" s="660" t="s">
        <v>577</v>
      </c>
      <c r="B487" s="661" t="s">
        <v>7088</v>
      </c>
      <c r="C487" s="661" t="s">
        <v>6905</v>
      </c>
      <c r="D487" s="661" t="s">
        <v>7770</v>
      </c>
      <c r="E487" s="661" t="s">
        <v>7567</v>
      </c>
      <c r="F487" s="664">
        <v>5</v>
      </c>
      <c r="G487" s="664">
        <v>729.5</v>
      </c>
      <c r="H487" s="664">
        <v>1</v>
      </c>
      <c r="I487" s="664">
        <v>145.9</v>
      </c>
      <c r="J487" s="664">
        <v>4</v>
      </c>
      <c r="K487" s="664">
        <v>583.6</v>
      </c>
      <c r="L487" s="664">
        <v>0.8</v>
      </c>
      <c r="M487" s="664">
        <v>145.9</v>
      </c>
      <c r="N487" s="664"/>
      <c r="O487" s="664"/>
      <c r="P487" s="677"/>
      <c r="Q487" s="665"/>
    </row>
    <row r="488" spans="1:17" ht="14.4" customHeight="1" x14ac:dyDescent="0.3">
      <c r="A488" s="660" t="s">
        <v>577</v>
      </c>
      <c r="B488" s="661" t="s">
        <v>7088</v>
      </c>
      <c r="C488" s="661" t="s">
        <v>6905</v>
      </c>
      <c r="D488" s="661" t="s">
        <v>7771</v>
      </c>
      <c r="E488" s="661" t="s">
        <v>7772</v>
      </c>
      <c r="F488" s="664"/>
      <c r="G488" s="664"/>
      <c r="H488" s="664"/>
      <c r="I488" s="664"/>
      <c r="J488" s="664">
        <v>9</v>
      </c>
      <c r="K488" s="664">
        <v>7007.4</v>
      </c>
      <c r="L488" s="664"/>
      <c r="M488" s="664">
        <v>778.59999999999991</v>
      </c>
      <c r="N488" s="664">
        <v>18</v>
      </c>
      <c r="O488" s="664">
        <v>14014.8</v>
      </c>
      <c r="P488" s="677"/>
      <c r="Q488" s="665">
        <v>778.59999999999991</v>
      </c>
    </row>
    <row r="489" spans="1:17" ht="14.4" customHeight="1" x14ac:dyDescent="0.3">
      <c r="A489" s="660" t="s">
        <v>577</v>
      </c>
      <c r="B489" s="661" t="s">
        <v>7088</v>
      </c>
      <c r="C489" s="661" t="s">
        <v>6905</v>
      </c>
      <c r="D489" s="661" t="s">
        <v>7773</v>
      </c>
      <c r="E489" s="661" t="s">
        <v>7774</v>
      </c>
      <c r="F489" s="664">
        <v>1</v>
      </c>
      <c r="G489" s="664">
        <v>64169.67</v>
      </c>
      <c r="H489" s="664">
        <v>1</v>
      </c>
      <c r="I489" s="664">
        <v>64169.67</v>
      </c>
      <c r="J489" s="664">
        <v>1</v>
      </c>
      <c r="K489" s="664">
        <v>64169.67</v>
      </c>
      <c r="L489" s="664">
        <v>1</v>
      </c>
      <c r="M489" s="664">
        <v>64169.67</v>
      </c>
      <c r="N489" s="664">
        <v>6</v>
      </c>
      <c r="O489" s="664">
        <v>385018.02</v>
      </c>
      <c r="P489" s="677">
        <v>6.0000000000000009</v>
      </c>
      <c r="Q489" s="665">
        <v>64169.670000000006</v>
      </c>
    </row>
    <row r="490" spans="1:17" ht="14.4" customHeight="1" x14ac:dyDescent="0.3">
      <c r="A490" s="660" t="s">
        <v>577</v>
      </c>
      <c r="B490" s="661" t="s">
        <v>7088</v>
      </c>
      <c r="C490" s="661" t="s">
        <v>6905</v>
      </c>
      <c r="D490" s="661" t="s">
        <v>7775</v>
      </c>
      <c r="E490" s="661" t="s">
        <v>7774</v>
      </c>
      <c r="F490" s="664">
        <v>1</v>
      </c>
      <c r="G490" s="664">
        <v>53474.71</v>
      </c>
      <c r="H490" s="664">
        <v>1</v>
      </c>
      <c r="I490" s="664">
        <v>53474.71</v>
      </c>
      <c r="J490" s="664">
        <v>1</v>
      </c>
      <c r="K490" s="664">
        <v>53474.71</v>
      </c>
      <c r="L490" s="664">
        <v>1</v>
      </c>
      <c r="M490" s="664">
        <v>53474.71</v>
      </c>
      <c r="N490" s="664">
        <v>5</v>
      </c>
      <c r="O490" s="664">
        <v>267373.55</v>
      </c>
      <c r="P490" s="677">
        <v>5</v>
      </c>
      <c r="Q490" s="665">
        <v>53474.71</v>
      </c>
    </row>
    <row r="491" spans="1:17" ht="14.4" customHeight="1" x14ac:dyDescent="0.3">
      <c r="A491" s="660" t="s">
        <v>577</v>
      </c>
      <c r="B491" s="661" t="s">
        <v>7088</v>
      </c>
      <c r="C491" s="661" t="s">
        <v>6905</v>
      </c>
      <c r="D491" s="661" t="s">
        <v>7776</v>
      </c>
      <c r="E491" s="661" t="s">
        <v>6889</v>
      </c>
      <c r="F491" s="664">
        <v>1</v>
      </c>
      <c r="G491" s="664">
        <v>15950.67</v>
      </c>
      <c r="H491" s="664">
        <v>1</v>
      </c>
      <c r="I491" s="664">
        <v>15950.67</v>
      </c>
      <c r="J491" s="664">
        <v>1</v>
      </c>
      <c r="K491" s="664">
        <v>15950.67</v>
      </c>
      <c r="L491" s="664">
        <v>1</v>
      </c>
      <c r="M491" s="664">
        <v>15950.67</v>
      </c>
      <c r="N491" s="664"/>
      <c r="O491" s="664"/>
      <c r="P491" s="677"/>
      <c r="Q491" s="665"/>
    </row>
    <row r="492" spans="1:17" ht="14.4" customHeight="1" x14ac:dyDescent="0.3">
      <c r="A492" s="660" t="s">
        <v>577</v>
      </c>
      <c r="B492" s="661" t="s">
        <v>7088</v>
      </c>
      <c r="C492" s="661" t="s">
        <v>6905</v>
      </c>
      <c r="D492" s="661" t="s">
        <v>7777</v>
      </c>
      <c r="E492" s="661" t="s">
        <v>7778</v>
      </c>
      <c r="F492" s="664">
        <v>2</v>
      </c>
      <c r="G492" s="664">
        <v>9918</v>
      </c>
      <c r="H492" s="664">
        <v>1</v>
      </c>
      <c r="I492" s="664">
        <v>4959</v>
      </c>
      <c r="J492" s="664"/>
      <c r="K492" s="664"/>
      <c r="L492" s="664"/>
      <c r="M492" s="664"/>
      <c r="N492" s="664"/>
      <c r="O492" s="664"/>
      <c r="P492" s="677"/>
      <c r="Q492" s="665"/>
    </row>
    <row r="493" spans="1:17" ht="14.4" customHeight="1" x14ac:dyDescent="0.3">
      <c r="A493" s="660" t="s">
        <v>577</v>
      </c>
      <c r="B493" s="661" t="s">
        <v>7088</v>
      </c>
      <c r="C493" s="661" t="s">
        <v>6905</v>
      </c>
      <c r="D493" s="661" t="s">
        <v>7779</v>
      </c>
      <c r="E493" s="661" t="s">
        <v>7780</v>
      </c>
      <c r="F493" s="664">
        <v>2</v>
      </c>
      <c r="G493" s="664">
        <v>9826.7999999999993</v>
      </c>
      <c r="H493" s="664">
        <v>1</v>
      </c>
      <c r="I493" s="664">
        <v>4913.3999999999996</v>
      </c>
      <c r="J493" s="664"/>
      <c r="K493" s="664"/>
      <c r="L493" s="664"/>
      <c r="M493" s="664"/>
      <c r="N493" s="664"/>
      <c r="O493" s="664"/>
      <c r="P493" s="677"/>
      <c r="Q493" s="665"/>
    </row>
    <row r="494" spans="1:17" ht="14.4" customHeight="1" x14ac:dyDescent="0.3">
      <c r="A494" s="660" t="s">
        <v>577</v>
      </c>
      <c r="B494" s="661" t="s">
        <v>7088</v>
      </c>
      <c r="C494" s="661" t="s">
        <v>6905</v>
      </c>
      <c r="D494" s="661" t="s">
        <v>7781</v>
      </c>
      <c r="E494" s="661" t="s">
        <v>7782</v>
      </c>
      <c r="F494" s="664"/>
      <c r="G494" s="664"/>
      <c r="H494" s="664"/>
      <c r="I494" s="664"/>
      <c r="J494" s="664">
        <v>4</v>
      </c>
      <c r="K494" s="664">
        <v>13621.96</v>
      </c>
      <c r="L494" s="664"/>
      <c r="M494" s="664">
        <v>3405.49</v>
      </c>
      <c r="N494" s="664"/>
      <c r="O494" s="664"/>
      <c r="P494" s="677"/>
      <c r="Q494" s="665"/>
    </row>
    <row r="495" spans="1:17" ht="14.4" customHeight="1" x14ac:dyDescent="0.3">
      <c r="A495" s="660" t="s">
        <v>577</v>
      </c>
      <c r="B495" s="661" t="s">
        <v>7088</v>
      </c>
      <c r="C495" s="661" t="s">
        <v>6905</v>
      </c>
      <c r="D495" s="661" t="s">
        <v>7783</v>
      </c>
      <c r="E495" s="661" t="s">
        <v>7784</v>
      </c>
      <c r="F495" s="664"/>
      <c r="G495" s="664"/>
      <c r="H495" s="664"/>
      <c r="I495" s="664"/>
      <c r="J495" s="664">
        <v>4</v>
      </c>
      <c r="K495" s="664">
        <v>77734.399999999994</v>
      </c>
      <c r="L495" s="664"/>
      <c r="M495" s="664">
        <v>19433.599999999999</v>
      </c>
      <c r="N495" s="664"/>
      <c r="O495" s="664"/>
      <c r="P495" s="677"/>
      <c r="Q495" s="665"/>
    </row>
    <row r="496" spans="1:17" ht="14.4" customHeight="1" x14ac:dyDescent="0.3">
      <c r="A496" s="660" t="s">
        <v>577</v>
      </c>
      <c r="B496" s="661" t="s">
        <v>7088</v>
      </c>
      <c r="C496" s="661" t="s">
        <v>6905</v>
      </c>
      <c r="D496" s="661" t="s">
        <v>7785</v>
      </c>
      <c r="E496" s="661" t="s">
        <v>7786</v>
      </c>
      <c r="F496" s="664">
        <v>471</v>
      </c>
      <c r="G496" s="664">
        <v>898668</v>
      </c>
      <c r="H496" s="664">
        <v>1</v>
      </c>
      <c r="I496" s="664">
        <v>1908</v>
      </c>
      <c r="J496" s="664">
        <v>394</v>
      </c>
      <c r="K496" s="664">
        <v>751752</v>
      </c>
      <c r="L496" s="664">
        <v>0.83651804670912955</v>
      </c>
      <c r="M496" s="664">
        <v>1908</v>
      </c>
      <c r="N496" s="664">
        <v>408</v>
      </c>
      <c r="O496" s="664">
        <v>778464</v>
      </c>
      <c r="P496" s="677">
        <v>0.86624203821656054</v>
      </c>
      <c r="Q496" s="665">
        <v>1908</v>
      </c>
    </row>
    <row r="497" spans="1:17" ht="14.4" customHeight="1" x14ac:dyDescent="0.3">
      <c r="A497" s="660" t="s">
        <v>577</v>
      </c>
      <c r="B497" s="661" t="s">
        <v>7088</v>
      </c>
      <c r="C497" s="661" t="s">
        <v>6905</v>
      </c>
      <c r="D497" s="661" t="s">
        <v>7787</v>
      </c>
      <c r="E497" s="661" t="s">
        <v>7788</v>
      </c>
      <c r="F497" s="664">
        <v>7</v>
      </c>
      <c r="G497" s="664">
        <v>38535</v>
      </c>
      <c r="H497" s="664">
        <v>1</v>
      </c>
      <c r="I497" s="664">
        <v>5505</v>
      </c>
      <c r="J497" s="664">
        <v>3</v>
      </c>
      <c r="K497" s="664">
        <v>16515</v>
      </c>
      <c r="L497" s="664">
        <v>0.42857142857142855</v>
      </c>
      <c r="M497" s="664">
        <v>5505</v>
      </c>
      <c r="N497" s="664">
        <v>3</v>
      </c>
      <c r="O497" s="664">
        <v>16515</v>
      </c>
      <c r="P497" s="677">
        <v>0.42857142857142855</v>
      </c>
      <c r="Q497" s="665">
        <v>5505</v>
      </c>
    </row>
    <row r="498" spans="1:17" ht="14.4" customHeight="1" x14ac:dyDescent="0.3">
      <c r="A498" s="660" t="s">
        <v>577</v>
      </c>
      <c r="B498" s="661" t="s">
        <v>7088</v>
      </c>
      <c r="C498" s="661" t="s">
        <v>6905</v>
      </c>
      <c r="D498" s="661" t="s">
        <v>7789</v>
      </c>
      <c r="E498" s="661" t="s">
        <v>7790</v>
      </c>
      <c r="F498" s="664"/>
      <c r="G498" s="664"/>
      <c r="H498" s="664"/>
      <c r="I498" s="664"/>
      <c r="J498" s="664">
        <v>1</v>
      </c>
      <c r="K498" s="664">
        <v>1872</v>
      </c>
      <c r="L498" s="664"/>
      <c r="M498" s="664">
        <v>1872</v>
      </c>
      <c r="N498" s="664"/>
      <c r="O498" s="664"/>
      <c r="P498" s="677"/>
      <c r="Q498" s="665"/>
    </row>
    <row r="499" spans="1:17" ht="14.4" customHeight="1" x14ac:dyDescent="0.3">
      <c r="A499" s="660" t="s">
        <v>577</v>
      </c>
      <c r="B499" s="661" t="s">
        <v>7088</v>
      </c>
      <c r="C499" s="661" t="s">
        <v>6905</v>
      </c>
      <c r="D499" s="661" t="s">
        <v>7791</v>
      </c>
      <c r="E499" s="661" t="s">
        <v>7792</v>
      </c>
      <c r="F499" s="664"/>
      <c r="G499" s="664"/>
      <c r="H499" s="664"/>
      <c r="I499" s="664"/>
      <c r="J499" s="664"/>
      <c r="K499" s="664"/>
      <c r="L499" s="664"/>
      <c r="M499" s="664"/>
      <c r="N499" s="664">
        <v>1</v>
      </c>
      <c r="O499" s="664">
        <v>1562.8</v>
      </c>
      <c r="P499" s="677"/>
      <c r="Q499" s="665">
        <v>1562.8</v>
      </c>
    </row>
    <row r="500" spans="1:17" ht="14.4" customHeight="1" x14ac:dyDescent="0.3">
      <c r="A500" s="660" t="s">
        <v>577</v>
      </c>
      <c r="B500" s="661" t="s">
        <v>7088</v>
      </c>
      <c r="C500" s="661" t="s">
        <v>6905</v>
      </c>
      <c r="D500" s="661" t="s">
        <v>7793</v>
      </c>
      <c r="E500" s="661" t="s">
        <v>7794</v>
      </c>
      <c r="F500" s="664"/>
      <c r="G500" s="664"/>
      <c r="H500" s="664"/>
      <c r="I500" s="664"/>
      <c r="J500" s="664"/>
      <c r="K500" s="664"/>
      <c r="L500" s="664"/>
      <c r="M500" s="664"/>
      <c r="N500" s="664">
        <v>2</v>
      </c>
      <c r="O500" s="664">
        <v>15262</v>
      </c>
      <c r="P500" s="677"/>
      <c r="Q500" s="665">
        <v>7631</v>
      </c>
    </row>
    <row r="501" spans="1:17" ht="14.4" customHeight="1" x14ac:dyDescent="0.3">
      <c r="A501" s="660" t="s">
        <v>577</v>
      </c>
      <c r="B501" s="661" t="s">
        <v>7088</v>
      </c>
      <c r="C501" s="661" t="s">
        <v>6905</v>
      </c>
      <c r="D501" s="661" t="s">
        <v>7795</v>
      </c>
      <c r="E501" s="661" t="s">
        <v>7796</v>
      </c>
      <c r="F501" s="664">
        <v>1</v>
      </c>
      <c r="G501" s="664">
        <v>11048</v>
      </c>
      <c r="H501" s="664">
        <v>1</v>
      </c>
      <c r="I501" s="664">
        <v>11048</v>
      </c>
      <c r="J501" s="664"/>
      <c r="K501" s="664"/>
      <c r="L501" s="664"/>
      <c r="M501" s="664"/>
      <c r="N501" s="664"/>
      <c r="O501" s="664"/>
      <c r="P501" s="677"/>
      <c r="Q501" s="665"/>
    </row>
    <row r="502" spans="1:17" ht="14.4" customHeight="1" x14ac:dyDescent="0.3">
      <c r="A502" s="660" t="s">
        <v>577</v>
      </c>
      <c r="B502" s="661" t="s">
        <v>7088</v>
      </c>
      <c r="C502" s="661" t="s">
        <v>6905</v>
      </c>
      <c r="D502" s="661" t="s">
        <v>7797</v>
      </c>
      <c r="E502" s="661" t="s">
        <v>7453</v>
      </c>
      <c r="F502" s="664"/>
      <c r="G502" s="664"/>
      <c r="H502" s="664"/>
      <c r="I502" s="664"/>
      <c r="J502" s="664"/>
      <c r="K502" s="664"/>
      <c r="L502" s="664"/>
      <c r="M502" s="664"/>
      <c r="N502" s="664">
        <v>2</v>
      </c>
      <c r="O502" s="664">
        <v>1911.06</v>
      </c>
      <c r="P502" s="677"/>
      <c r="Q502" s="665">
        <v>955.53</v>
      </c>
    </row>
    <row r="503" spans="1:17" ht="14.4" customHeight="1" x14ac:dyDescent="0.3">
      <c r="A503" s="660" t="s">
        <v>577</v>
      </c>
      <c r="B503" s="661" t="s">
        <v>7088</v>
      </c>
      <c r="C503" s="661" t="s">
        <v>6905</v>
      </c>
      <c r="D503" s="661" t="s">
        <v>7798</v>
      </c>
      <c r="E503" s="661" t="s">
        <v>7799</v>
      </c>
      <c r="F503" s="664"/>
      <c r="G503" s="664"/>
      <c r="H503" s="664"/>
      <c r="I503" s="664"/>
      <c r="J503" s="664">
        <v>1</v>
      </c>
      <c r="K503" s="664">
        <v>31922.07</v>
      </c>
      <c r="L503" s="664"/>
      <c r="M503" s="664">
        <v>31922.07</v>
      </c>
      <c r="N503" s="664">
        <v>3</v>
      </c>
      <c r="O503" s="664">
        <v>95766.209999999992</v>
      </c>
      <c r="P503" s="677"/>
      <c r="Q503" s="665">
        <v>31922.069999999996</v>
      </c>
    </row>
    <row r="504" spans="1:17" ht="14.4" customHeight="1" x14ac:dyDescent="0.3">
      <c r="A504" s="660" t="s">
        <v>577</v>
      </c>
      <c r="B504" s="661" t="s">
        <v>7088</v>
      </c>
      <c r="C504" s="661" t="s">
        <v>6905</v>
      </c>
      <c r="D504" s="661" t="s">
        <v>7800</v>
      </c>
      <c r="E504" s="661" t="s">
        <v>7295</v>
      </c>
      <c r="F504" s="664"/>
      <c r="G504" s="664"/>
      <c r="H504" s="664"/>
      <c r="I504" s="664"/>
      <c r="J504" s="664">
        <v>1</v>
      </c>
      <c r="K504" s="664">
        <v>3443</v>
      </c>
      <c r="L504" s="664"/>
      <c r="M504" s="664">
        <v>3443</v>
      </c>
      <c r="N504" s="664">
        <v>1</v>
      </c>
      <c r="O504" s="664">
        <v>3443</v>
      </c>
      <c r="P504" s="677"/>
      <c r="Q504" s="665">
        <v>3443</v>
      </c>
    </row>
    <row r="505" spans="1:17" ht="14.4" customHeight="1" x14ac:dyDescent="0.3">
      <c r="A505" s="660" t="s">
        <v>577</v>
      </c>
      <c r="B505" s="661" t="s">
        <v>7088</v>
      </c>
      <c r="C505" s="661" t="s">
        <v>6905</v>
      </c>
      <c r="D505" s="661" t="s">
        <v>7801</v>
      </c>
      <c r="E505" s="661" t="s">
        <v>7802</v>
      </c>
      <c r="F505" s="664">
        <v>1</v>
      </c>
      <c r="G505" s="664">
        <v>11607.27</v>
      </c>
      <c r="H505" s="664">
        <v>1</v>
      </c>
      <c r="I505" s="664">
        <v>11607.27</v>
      </c>
      <c r="J505" s="664"/>
      <c r="K505" s="664"/>
      <c r="L505" s="664"/>
      <c r="M505" s="664"/>
      <c r="N505" s="664">
        <v>1</v>
      </c>
      <c r="O505" s="664">
        <v>11607.27</v>
      </c>
      <c r="P505" s="677">
        <v>1</v>
      </c>
      <c r="Q505" s="665">
        <v>11607.27</v>
      </c>
    </row>
    <row r="506" spans="1:17" ht="14.4" customHeight="1" x14ac:dyDescent="0.3">
      <c r="A506" s="660" t="s">
        <v>577</v>
      </c>
      <c r="B506" s="661" t="s">
        <v>7088</v>
      </c>
      <c r="C506" s="661" t="s">
        <v>6905</v>
      </c>
      <c r="D506" s="661" t="s">
        <v>7803</v>
      </c>
      <c r="E506" s="661" t="s">
        <v>7804</v>
      </c>
      <c r="F506" s="664"/>
      <c r="G506" s="664"/>
      <c r="H506" s="664"/>
      <c r="I506" s="664"/>
      <c r="J506" s="664"/>
      <c r="K506" s="664"/>
      <c r="L506" s="664"/>
      <c r="M506" s="664"/>
      <c r="N506" s="664">
        <v>1</v>
      </c>
      <c r="O506" s="664">
        <v>318</v>
      </c>
      <c r="P506" s="677"/>
      <c r="Q506" s="665">
        <v>318</v>
      </c>
    </row>
    <row r="507" spans="1:17" ht="14.4" customHeight="1" x14ac:dyDescent="0.3">
      <c r="A507" s="660" t="s">
        <v>577</v>
      </c>
      <c r="B507" s="661" t="s">
        <v>7088</v>
      </c>
      <c r="C507" s="661" t="s">
        <v>6905</v>
      </c>
      <c r="D507" s="661" t="s">
        <v>7805</v>
      </c>
      <c r="E507" s="661" t="s">
        <v>7356</v>
      </c>
      <c r="F507" s="664"/>
      <c r="G507" s="664"/>
      <c r="H507" s="664"/>
      <c r="I507" s="664"/>
      <c r="J507" s="664"/>
      <c r="K507" s="664"/>
      <c r="L507" s="664"/>
      <c r="M507" s="664"/>
      <c r="N507" s="664">
        <v>1</v>
      </c>
      <c r="O507" s="664">
        <v>8487.82</v>
      </c>
      <c r="P507" s="677"/>
      <c r="Q507" s="665">
        <v>8487.82</v>
      </c>
    </row>
    <row r="508" spans="1:17" ht="14.4" customHeight="1" x14ac:dyDescent="0.3">
      <c r="A508" s="660" t="s">
        <v>577</v>
      </c>
      <c r="B508" s="661" t="s">
        <v>7088</v>
      </c>
      <c r="C508" s="661" t="s">
        <v>6905</v>
      </c>
      <c r="D508" s="661" t="s">
        <v>7806</v>
      </c>
      <c r="E508" s="661" t="s">
        <v>7807</v>
      </c>
      <c r="F508" s="664">
        <v>1</v>
      </c>
      <c r="G508" s="664">
        <v>16247.77</v>
      </c>
      <c r="H508" s="664">
        <v>1</v>
      </c>
      <c r="I508" s="664">
        <v>16247.77</v>
      </c>
      <c r="J508" s="664"/>
      <c r="K508" s="664"/>
      <c r="L508" s="664"/>
      <c r="M508" s="664"/>
      <c r="N508" s="664">
        <v>1</v>
      </c>
      <c r="O508" s="664">
        <v>16247.77</v>
      </c>
      <c r="P508" s="677">
        <v>1</v>
      </c>
      <c r="Q508" s="665">
        <v>16247.77</v>
      </c>
    </row>
    <row r="509" spans="1:17" ht="14.4" customHeight="1" x14ac:dyDescent="0.3">
      <c r="A509" s="660" t="s">
        <v>577</v>
      </c>
      <c r="B509" s="661" t="s">
        <v>7088</v>
      </c>
      <c r="C509" s="661" t="s">
        <v>6905</v>
      </c>
      <c r="D509" s="661" t="s">
        <v>7808</v>
      </c>
      <c r="E509" s="661" t="s">
        <v>7809</v>
      </c>
      <c r="F509" s="664">
        <v>1</v>
      </c>
      <c r="G509" s="664">
        <v>4201</v>
      </c>
      <c r="H509" s="664">
        <v>1</v>
      </c>
      <c r="I509" s="664">
        <v>4201</v>
      </c>
      <c r="J509" s="664"/>
      <c r="K509" s="664"/>
      <c r="L509" s="664"/>
      <c r="M509" s="664"/>
      <c r="N509" s="664"/>
      <c r="O509" s="664"/>
      <c r="P509" s="677"/>
      <c r="Q509" s="665"/>
    </row>
    <row r="510" spans="1:17" ht="14.4" customHeight="1" x14ac:dyDescent="0.3">
      <c r="A510" s="660" t="s">
        <v>577</v>
      </c>
      <c r="B510" s="661" t="s">
        <v>7088</v>
      </c>
      <c r="C510" s="661" t="s">
        <v>6905</v>
      </c>
      <c r="D510" s="661" t="s">
        <v>7810</v>
      </c>
      <c r="E510" s="661" t="s">
        <v>7418</v>
      </c>
      <c r="F510" s="664"/>
      <c r="G510" s="664"/>
      <c r="H510" s="664"/>
      <c r="I510" s="664"/>
      <c r="J510" s="664">
        <v>1</v>
      </c>
      <c r="K510" s="664">
        <v>3203.4</v>
      </c>
      <c r="L510" s="664"/>
      <c r="M510" s="664">
        <v>3203.4</v>
      </c>
      <c r="N510" s="664"/>
      <c r="O510" s="664"/>
      <c r="P510" s="677"/>
      <c r="Q510" s="665"/>
    </row>
    <row r="511" spans="1:17" ht="14.4" customHeight="1" x14ac:dyDescent="0.3">
      <c r="A511" s="660" t="s">
        <v>577</v>
      </c>
      <c r="B511" s="661" t="s">
        <v>7088</v>
      </c>
      <c r="C511" s="661" t="s">
        <v>6905</v>
      </c>
      <c r="D511" s="661" t="s">
        <v>7811</v>
      </c>
      <c r="E511" s="661" t="s">
        <v>7812</v>
      </c>
      <c r="F511" s="664"/>
      <c r="G511" s="664"/>
      <c r="H511" s="664"/>
      <c r="I511" s="664"/>
      <c r="J511" s="664">
        <v>1</v>
      </c>
      <c r="K511" s="664">
        <v>1681.5</v>
      </c>
      <c r="L511" s="664"/>
      <c r="M511" s="664">
        <v>1681.5</v>
      </c>
      <c r="N511" s="664"/>
      <c r="O511" s="664"/>
      <c r="P511" s="677"/>
      <c r="Q511" s="665"/>
    </row>
    <row r="512" spans="1:17" ht="14.4" customHeight="1" x14ac:dyDescent="0.3">
      <c r="A512" s="660" t="s">
        <v>577</v>
      </c>
      <c r="B512" s="661" t="s">
        <v>7088</v>
      </c>
      <c r="C512" s="661" t="s">
        <v>6905</v>
      </c>
      <c r="D512" s="661" t="s">
        <v>7813</v>
      </c>
      <c r="E512" s="661" t="s">
        <v>7814</v>
      </c>
      <c r="F512" s="664">
        <v>1</v>
      </c>
      <c r="G512" s="664">
        <v>13592</v>
      </c>
      <c r="H512" s="664">
        <v>1</v>
      </c>
      <c r="I512" s="664">
        <v>13592</v>
      </c>
      <c r="J512" s="664"/>
      <c r="K512" s="664"/>
      <c r="L512" s="664"/>
      <c r="M512" s="664"/>
      <c r="N512" s="664"/>
      <c r="O512" s="664"/>
      <c r="P512" s="677"/>
      <c r="Q512" s="665"/>
    </row>
    <row r="513" spans="1:17" ht="14.4" customHeight="1" x14ac:dyDescent="0.3">
      <c r="A513" s="660" t="s">
        <v>577</v>
      </c>
      <c r="B513" s="661" t="s">
        <v>7088</v>
      </c>
      <c r="C513" s="661" t="s">
        <v>6905</v>
      </c>
      <c r="D513" s="661" t="s">
        <v>7815</v>
      </c>
      <c r="E513" s="661" t="s">
        <v>6889</v>
      </c>
      <c r="F513" s="664">
        <v>1</v>
      </c>
      <c r="G513" s="664">
        <v>19473.689999999999</v>
      </c>
      <c r="H513" s="664">
        <v>1</v>
      </c>
      <c r="I513" s="664">
        <v>19473.689999999999</v>
      </c>
      <c r="J513" s="664"/>
      <c r="K513" s="664"/>
      <c r="L513" s="664"/>
      <c r="M513" s="664"/>
      <c r="N513" s="664"/>
      <c r="O513" s="664"/>
      <c r="P513" s="677"/>
      <c r="Q513" s="665"/>
    </row>
    <row r="514" spans="1:17" ht="14.4" customHeight="1" x14ac:dyDescent="0.3">
      <c r="A514" s="660" t="s">
        <v>577</v>
      </c>
      <c r="B514" s="661" t="s">
        <v>7088</v>
      </c>
      <c r="C514" s="661" t="s">
        <v>6905</v>
      </c>
      <c r="D514" s="661" t="s">
        <v>7816</v>
      </c>
      <c r="E514" s="661" t="s">
        <v>7817</v>
      </c>
      <c r="F514" s="664">
        <v>2</v>
      </c>
      <c r="G514" s="664">
        <v>20387.34</v>
      </c>
      <c r="H514" s="664">
        <v>1</v>
      </c>
      <c r="I514" s="664">
        <v>10193.67</v>
      </c>
      <c r="J514" s="664"/>
      <c r="K514" s="664"/>
      <c r="L514" s="664"/>
      <c r="M514" s="664"/>
      <c r="N514" s="664"/>
      <c r="O514" s="664"/>
      <c r="P514" s="677"/>
      <c r="Q514" s="665"/>
    </row>
    <row r="515" spans="1:17" ht="14.4" customHeight="1" x14ac:dyDescent="0.3">
      <c r="A515" s="660" t="s">
        <v>577</v>
      </c>
      <c r="B515" s="661" t="s">
        <v>7088</v>
      </c>
      <c r="C515" s="661" t="s">
        <v>6905</v>
      </c>
      <c r="D515" s="661" t="s">
        <v>7818</v>
      </c>
      <c r="E515" s="661" t="s">
        <v>6889</v>
      </c>
      <c r="F515" s="664">
        <v>1</v>
      </c>
      <c r="G515" s="664">
        <v>81.5</v>
      </c>
      <c r="H515" s="664">
        <v>1</v>
      </c>
      <c r="I515" s="664">
        <v>81.5</v>
      </c>
      <c r="J515" s="664"/>
      <c r="K515" s="664"/>
      <c r="L515" s="664"/>
      <c r="M515" s="664"/>
      <c r="N515" s="664"/>
      <c r="O515" s="664"/>
      <c r="P515" s="677"/>
      <c r="Q515" s="665"/>
    </row>
    <row r="516" spans="1:17" ht="14.4" customHeight="1" x14ac:dyDescent="0.3">
      <c r="A516" s="660" t="s">
        <v>577</v>
      </c>
      <c r="B516" s="661" t="s">
        <v>7088</v>
      </c>
      <c r="C516" s="661" t="s">
        <v>6905</v>
      </c>
      <c r="D516" s="661" t="s">
        <v>7819</v>
      </c>
      <c r="E516" s="661" t="s">
        <v>7736</v>
      </c>
      <c r="F516" s="664">
        <v>1</v>
      </c>
      <c r="G516" s="664">
        <v>623.6</v>
      </c>
      <c r="H516" s="664">
        <v>1</v>
      </c>
      <c r="I516" s="664">
        <v>623.6</v>
      </c>
      <c r="J516" s="664"/>
      <c r="K516" s="664"/>
      <c r="L516" s="664"/>
      <c r="M516" s="664"/>
      <c r="N516" s="664"/>
      <c r="O516" s="664"/>
      <c r="P516" s="677"/>
      <c r="Q516" s="665"/>
    </row>
    <row r="517" spans="1:17" ht="14.4" customHeight="1" x14ac:dyDescent="0.3">
      <c r="A517" s="660" t="s">
        <v>577</v>
      </c>
      <c r="B517" s="661" t="s">
        <v>7088</v>
      </c>
      <c r="C517" s="661" t="s">
        <v>6905</v>
      </c>
      <c r="D517" s="661" t="s">
        <v>7820</v>
      </c>
      <c r="E517" s="661" t="s">
        <v>7731</v>
      </c>
      <c r="F517" s="664"/>
      <c r="G517" s="664"/>
      <c r="H517" s="664"/>
      <c r="I517" s="664"/>
      <c r="J517" s="664">
        <v>1</v>
      </c>
      <c r="K517" s="664">
        <v>14405.45</v>
      </c>
      <c r="L517" s="664"/>
      <c r="M517" s="664">
        <v>14405.45</v>
      </c>
      <c r="N517" s="664"/>
      <c r="O517" s="664"/>
      <c r="P517" s="677"/>
      <c r="Q517" s="665"/>
    </row>
    <row r="518" spans="1:17" ht="14.4" customHeight="1" x14ac:dyDescent="0.3">
      <c r="A518" s="660" t="s">
        <v>577</v>
      </c>
      <c r="B518" s="661" t="s">
        <v>7088</v>
      </c>
      <c r="C518" s="661" t="s">
        <v>6905</v>
      </c>
      <c r="D518" s="661" t="s">
        <v>7821</v>
      </c>
      <c r="E518" s="661" t="s">
        <v>7822</v>
      </c>
      <c r="F518" s="664"/>
      <c r="G518" s="664"/>
      <c r="H518" s="664"/>
      <c r="I518" s="664"/>
      <c r="J518" s="664"/>
      <c r="K518" s="664"/>
      <c r="L518" s="664"/>
      <c r="M518" s="664"/>
      <c r="N518" s="664">
        <v>2</v>
      </c>
      <c r="O518" s="664">
        <v>1126</v>
      </c>
      <c r="P518" s="677"/>
      <c r="Q518" s="665">
        <v>563</v>
      </c>
    </row>
    <row r="519" spans="1:17" ht="14.4" customHeight="1" x14ac:dyDescent="0.3">
      <c r="A519" s="660" t="s">
        <v>577</v>
      </c>
      <c r="B519" s="661" t="s">
        <v>7088</v>
      </c>
      <c r="C519" s="661" t="s">
        <v>6905</v>
      </c>
      <c r="D519" s="661" t="s">
        <v>7823</v>
      </c>
      <c r="E519" s="661" t="s">
        <v>7450</v>
      </c>
      <c r="F519" s="664"/>
      <c r="G519" s="664"/>
      <c r="H519" s="664"/>
      <c r="I519" s="664"/>
      <c r="J519" s="664"/>
      <c r="K519" s="664"/>
      <c r="L519" s="664"/>
      <c r="M519" s="664"/>
      <c r="N519" s="664">
        <v>3</v>
      </c>
      <c r="O519" s="664">
        <v>1775.28</v>
      </c>
      <c r="P519" s="677"/>
      <c r="Q519" s="665">
        <v>591.76</v>
      </c>
    </row>
    <row r="520" spans="1:17" ht="14.4" customHeight="1" x14ac:dyDescent="0.3">
      <c r="A520" s="660" t="s">
        <v>577</v>
      </c>
      <c r="B520" s="661" t="s">
        <v>7088</v>
      </c>
      <c r="C520" s="661" t="s">
        <v>6905</v>
      </c>
      <c r="D520" s="661" t="s">
        <v>7824</v>
      </c>
      <c r="E520" s="661" t="s">
        <v>7774</v>
      </c>
      <c r="F520" s="664"/>
      <c r="G520" s="664"/>
      <c r="H520" s="664"/>
      <c r="I520" s="664"/>
      <c r="J520" s="664"/>
      <c r="K520" s="664"/>
      <c r="L520" s="664"/>
      <c r="M520" s="664"/>
      <c r="N520" s="664">
        <v>9</v>
      </c>
      <c r="O520" s="664">
        <v>197459.28</v>
      </c>
      <c r="P520" s="677"/>
      <c r="Q520" s="665">
        <v>21939.919999999998</v>
      </c>
    </row>
    <row r="521" spans="1:17" ht="14.4" customHeight="1" x14ac:dyDescent="0.3">
      <c r="A521" s="660" t="s">
        <v>577</v>
      </c>
      <c r="B521" s="661" t="s">
        <v>7088</v>
      </c>
      <c r="C521" s="661" t="s">
        <v>6905</v>
      </c>
      <c r="D521" s="661" t="s">
        <v>7825</v>
      </c>
      <c r="E521" s="661" t="s">
        <v>7826</v>
      </c>
      <c r="F521" s="664"/>
      <c r="G521" s="664"/>
      <c r="H521" s="664"/>
      <c r="I521" s="664"/>
      <c r="J521" s="664"/>
      <c r="K521" s="664"/>
      <c r="L521" s="664"/>
      <c r="M521" s="664"/>
      <c r="N521" s="664">
        <v>1</v>
      </c>
      <c r="O521" s="664">
        <v>13899</v>
      </c>
      <c r="P521" s="677"/>
      <c r="Q521" s="665">
        <v>13899</v>
      </c>
    </row>
    <row r="522" spans="1:17" ht="14.4" customHeight="1" x14ac:dyDescent="0.3">
      <c r="A522" s="660" t="s">
        <v>577</v>
      </c>
      <c r="B522" s="661" t="s">
        <v>7088</v>
      </c>
      <c r="C522" s="661" t="s">
        <v>6905</v>
      </c>
      <c r="D522" s="661" t="s">
        <v>7827</v>
      </c>
      <c r="E522" s="661" t="s">
        <v>7828</v>
      </c>
      <c r="F522" s="664"/>
      <c r="G522" s="664"/>
      <c r="H522" s="664"/>
      <c r="I522" s="664"/>
      <c r="J522" s="664"/>
      <c r="K522" s="664"/>
      <c r="L522" s="664"/>
      <c r="M522" s="664"/>
      <c r="N522" s="664">
        <v>1</v>
      </c>
      <c r="O522" s="664">
        <v>1379</v>
      </c>
      <c r="P522" s="677"/>
      <c r="Q522" s="665">
        <v>1379</v>
      </c>
    </row>
    <row r="523" spans="1:17" ht="14.4" customHeight="1" x14ac:dyDescent="0.3">
      <c r="A523" s="660" t="s">
        <v>577</v>
      </c>
      <c r="B523" s="661" t="s">
        <v>7088</v>
      </c>
      <c r="C523" s="661" t="s">
        <v>6905</v>
      </c>
      <c r="D523" s="661" t="s">
        <v>7829</v>
      </c>
      <c r="E523" s="661" t="s">
        <v>7830</v>
      </c>
      <c r="F523" s="664">
        <v>6</v>
      </c>
      <c r="G523" s="664">
        <v>28792.9</v>
      </c>
      <c r="H523" s="664">
        <v>1</v>
      </c>
      <c r="I523" s="664">
        <v>4798.8166666666666</v>
      </c>
      <c r="J523" s="664"/>
      <c r="K523" s="664"/>
      <c r="L523" s="664"/>
      <c r="M523" s="664"/>
      <c r="N523" s="664">
        <v>2</v>
      </c>
      <c r="O523" s="664">
        <v>9654</v>
      </c>
      <c r="P523" s="677">
        <v>0.33529099187646955</v>
      </c>
      <c r="Q523" s="665">
        <v>4827</v>
      </c>
    </row>
    <row r="524" spans="1:17" ht="14.4" customHeight="1" x14ac:dyDescent="0.3">
      <c r="A524" s="660" t="s">
        <v>577</v>
      </c>
      <c r="B524" s="661" t="s">
        <v>7088</v>
      </c>
      <c r="C524" s="661" t="s">
        <v>6905</v>
      </c>
      <c r="D524" s="661" t="s">
        <v>7831</v>
      </c>
      <c r="E524" s="661" t="s">
        <v>7832</v>
      </c>
      <c r="F524" s="664">
        <v>1</v>
      </c>
      <c r="G524" s="664">
        <v>5123</v>
      </c>
      <c r="H524" s="664">
        <v>1</v>
      </c>
      <c r="I524" s="664">
        <v>5123</v>
      </c>
      <c r="J524" s="664"/>
      <c r="K524" s="664"/>
      <c r="L524" s="664"/>
      <c r="M524" s="664"/>
      <c r="N524" s="664"/>
      <c r="O524" s="664"/>
      <c r="P524" s="677"/>
      <c r="Q524" s="665"/>
    </row>
    <row r="525" spans="1:17" ht="14.4" customHeight="1" x14ac:dyDescent="0.3">
      <c r="A525" s="660" t="s">
        <v>577</v>
      </c>
      <c r="B525" s="661" t="s">
        <v>7088</v>
      </c>
      <c r="C525" s="661" t="s">
        <v>6905</v>
      </c>
      <c r="D525" s="661" t="s">
        <v>7833</v>
      </c>
      <c r="E525" s="661" t="s">
        <v>7834</v>
      </c>
      <c r="F525" s="664">
        <v>4</v>
      </c>
      <c r="G525" s="664">
        <v>59040</v>
      </c>
      <c r="H525" s="664">
        <v>1</v>
      </c>
      <c r="I525" s="664">
        <v>14760</v>
      </c>
      <c r="J525" s="664">
        <v>10</v>
      </c>
      <c r="K525" s="664">
        <v>147600</v>
      </c>
      <c r="L525" s="664">
        <v>2.5</v>
      </c>
      <c r="M525" s="664">
        <v>14760</v>
      </c>
      <c r="N525" s="664">
        <v>10</v>
      </c>
      <c r="O525" s="664">
        <v>147600</v>
      </c>
      <c r="P525" s="677">
        <v>2.5</v>
      </c>
      <c r="Q525" s="665">
        <v>14760</v>
      </c>
    </row>
    <row r="526" spans="1:17" ht="14.4" customHeight="1" x14ac:dyDescent="0.3">
      <c r="A526" s="660" t="s">
        <v>577</v>
      </c>
      <c r="B526" s="661" t="s">
        <v>7088</v>
      </c>
      <c r="C526" s="661" t="s">
        <v>6905</v>
      </c>
      <c r="D526" s="661" t="s">
        <v>7835</v>
      </c>
      <c r="E526" s="661" t="s">
        <v>7836</v>
      </c>
      <c r="F526" s="664">
        <v>2</v>
      </c>
      <c r="G526" s="664">
        <v>5796.17</v>
      </c>
      <c r="H526" s="664">
        <v>1</v>
      </c>
      <c r="I526" s="664">
        <v>2898.085</v>
      </c>
      <c r="J526" s="664">
        <v>4</v>
      </c>
      <c r="K526" s="664">
        <v>11592.36</v>
      </c>
      <c r="L526" s="664">
        <v>2.0000034505544177</v>
      </c>
      <c r="M526" s="664">
        <v>2898.09</v>
      </c>
      <c r="N526" s="664">
        <v>1</v>
      </c>
      <c r="O526" s="664">
        <v>2898.09</v>
      </c>
      <c r="P526" s="677">
        <v>0.50000086263860444</v>
      </c>
      <c r="Q526" s="665">
        <v>2898.09</v>
      </c>
    </row>
    <row r="527" spans="1:17" ht="14.4" customHeight="1" x14ac:dyDescent="0.3">
      <c r="A527" s="660" t="s">
        <v>577</v>
      </c>
      <c r="B527" s="661" t="s">
        <v>7088</v>
      </c>
      <c r="C527" s="661" t="s">
        <v>6905</v>
      </c>
      <c r="D527" s="661" t="s">
        <v>7837</v>
      </c>
      <c r="E527" s="661" t="s">
        <v>7838</v>
      </c>
      <c r="F527" s="664"/>
      <c r="G527" s="664"/>
      <c r="H527" s="664"/>
      <c r="I527" s="664"/>
      <c r="J527" s="664"/>
      <c r="K527" s="664"/>
      <c r="L527" s="664"/>
      <c r="M527" s="664"/>
      <c r="N527" s="664">
        <v>1</v>
      </c>
      <c r="O527" s="664">
        <v>17800</v>
      </c>
      <c r="P527" s="677"/>
      <c r="Q527" s="665">
        <v>17800</v>
      </c>
    </row>
    <row r="528" spans="1:17" ht="14.4" customHeight="1" x14ac:dyDescent="0.3">
      <c r="A528" s="660" t="s">
        <v>577</v>
      </c>
      <c r="B528" s="661" t="s">
        <v>7088</v>
      </c>
      <c r="C528" s="661" t="s">
        <v>6905</v>
      </c>
      <c r="D528" s="661" t="s">
        <v>7839</v>
      </c>
      <c r="E528" s="661" t="s">
        <v>7840</v>
      </c>
      <c r="F528" s="664"/>
      <c r="G528" s="664"/>
      <c r="H528" s="664"/>
      <c r="I528" s="664"/>
      <c r="J528" s="664"/>
      <c r="K528" s="664"/>
      <c r="L528" s="664"/>
      <c r="M528" s="664"/>
      <c r="N528" s="664">
        <v>2</v>
      </c>
      <c r="O528" s="664">
        <v>18240</v>
      </c>
      <c r="P528" s="677"/>
      <c r="Q528" s="665">
        <v>9120</v>
      </c>
    </row>
    <row r="529" spans="1:17" ht="14.4" customHeight="1" x14ac:dyDescent="0.3">
      <c r="A529" s="660" t="s">
        <v>577</v>
      </c>
      <c r="B529" s="661" t="s">
        <v>7088</v>
      </c>
      <c r="C529" s="661" t="s">
        <v>6905</v>
      </c>
      <c r="D529" s="661" t="s">
        <v>7841</v>
      </c>
      <c r="E529" s="661" t="s">
        <v>7842</v>
      </c>
      <c r="F529" s="664"/>
      <c r="G529" s="664"/>
      <c r="H529" s="664"/>
      <c r="I529" s="664"/>
      <c r="J529" s="664"/>
      <c r="K529" s="664"/>
      <c r="L529" s="664"/>
      <c r="M529" s="664"/>
      <c r="N529" s="664">
        <v>1</v>
      </c>
      <c r="O529" s="664">
        <v>2469.6</v>
      </c>
      <c r="P529" s="677"/>
      <c r="Q529" s="665">
        <v>2469.6</v>
      </c>
    </row>
    <row r="530" spans="1:17" ht="14.4" customHeight="1" x14ac:dyDescent="0.3">
      <c r="A530" s="660" t="s">
        <v>577</v>
      </c>
      <c r="B530" s="661" t="s">
        <v>7088</v>
      </c>
      <c r="C530" s="661" t="s">
        <v>6905</v>
      </c>
      <c r="D530" s="661" t="s">
        <v>7843</v>
      </c>
      <c r="E530" s="661" t="s">
        <v>7844</v>
      </c>
      <c r="F530" s="664"/>
      <c r="G530" s="664"/>
      <c r="H530" s="664"/>
      <c r="I530" s="664"/>
      <c r="J530" s="664"/>
      <c r="K530" s="664"/>
      <c r="L530" s="664"/>
      <c r="M530" s="664"/>
      <c r="N530" s="664">
        <v>3</v>
      </c>
      <c r="O530" s="664">
        <v>2240.1</v>
      </c>
      <c r="P530" s="677"/>
      <c r="Q530" s="665">
        <v>746.69999999999993</v>
      </c>
    </row>
    <row r="531" spans="1:17" ht="14.4" customHeight="1" x14ac:dyDescent="0.3">
      <c r="A531" s="660" t="s">
        <v>577</v>
      </c>
      <c r="B531" s="661" t="s">
        <v>7088</v>
      </c>
      <c r="C531" s="661" t="s">
        <v>6905</v>
      </c>
      <c r="D531" s="661" t="s">
        <v>7845</v>
      </c>
      <c r="E531" s="661" t="s">
        <v>7651</v>
      </c>
      <c r="F531" s="664"/>
      <c r="G531" s="664"/>
      <c r="H531" s="664"/>
      <c r="I531" s="664"/>
      <c r="J531" s="664"/>
      <c r="K531" s="664"/>
      <c r="L531" s="664"/>
      <c r="M531" s="664"/>
      <c r="N531" s="664">
        <v>1</v>
      </c>
      <c r="O531" s="664">
        <v>30776.89</v>
      </c>
      <c r="P531" s="677"/>
      <c r="Q531" s="665">
        <v>30776.89</v>
      </c>
    </row>
    <row r="532" spans="1:17" ht="14.4" customHeight="1" x14ac:dyDescent="0.3">
      <c r="A532" s="660" t="s">
        <v>577</v>
      </c>
      <c r="B532" s="661" t="s">
        <v>7088</v>
      </c>
      <c r="C532" s="661" t="s">
        <v>6905</v>
      </c>
      <c r="D532" s="661" t="s">
        <v>7846</v>
      </c>
      <c r="E532" s="661" t="s">
        <v>7363</v>
      </c>
      <c r="F532" s="664">
        <v>9</v>
      </c>
      <c r="G532" s="664">
        <v>2041.1999999999998</v>
      </c>
      <c r="H532" s="664">
        <v>1</v>
      </c>
      <c r="I532" s="664">
        <v>226.79999999999998</v>
      </c>
      <c r="J532" s="664">
        <v>1</v>
      </c>
      <c r="K532" s="664">
        <v>226.8</v>
      </c>
      <c r="L532" s="664">
        <v>0.11111111111111113</v>
      </c>
      <c r="M532" s="664">
        <v>226.8</v>
      </c>
      <c r="N532" s="664">
        <v>2</v>
      </c>
      <c r="O532" s="664">
        <v>453.6</v>
      </c>
      <c r="P532" s="677">
        <v>0.22222222222222227</v>
      </c>
      <c r="Q532" s="665">
        <v>226.8</v>
      </c>
    </row>
    <row r="533" spans="1:17" ht="14.4" customHeight="1" x14ac:dyDescent="0.3">
      <c r="A533" s="660" t="s">
        <v>577</v>
      </c>
      <c r="B533" s="661" t="s">
        <v>7088</v>
      </c>
      <c r="C533" s="661" t="s">
        <v>6905</v>
      </c>
      <c r="D533" s="661" t="s">
        <v>7847</v>
      </c>
      <c r="E533" s="661" t="s">
        <v>7848</v>
      </c>
      <c r="F533" s="664"/>
      <c r="G533" s="664"/>
      <c r="H533" s="664"/>
      <c r="I533" s="664"/>
      <c r="J533" s="664"/>
      <c r="K533" s="664"/>
      <c r="L533" s="664"/>
      <c r="M533" s="664"/>
      <c r="N533" s="664">
        <v>1</v>
      </c>
      <c r="O533" s="664">
        <v>25590</v>
      </c>
      <c r="P533" s="677"/>
      <c r="Q533" s="665">
        <v>25590</v>
      </c>
    </row>
    <row r="534" spans="1:17" ht="14.4" customHeight="1" x14ac:dyDescent="0.3">
      <c r="A534" s="660" t="s">
        <v>577</v>
      </c>
      <c r="B534" s="661" t="s">
        <v>7088</v>
      </c>
      <c r="C534" s="661" t="s">
        <v>6905</v>
      </c>
      <c r="D534" s="661" t="s">
        <v>7849</v>
      </c>
      <c r="E534" s="661" t="s">
        <v>7850</v>
      </c>
      <c r="F534" s="664">
        <v>1</v>
      </c>
      <c r="G534" s="664">
        <v>455</v>
      </c>
      <c r="H534" s="664">
        <v>1</v>
      </c>
      <c r="I534" s="664">
        <v>455</v>
      </c>
      <c r="J534" s="664"/>
      <c r="K534" s="664"/>
      <c r="L534" s="664"/>
      <c r="M534" s="664"/>
      <c r="N534" s="664"/>
      <c r="O534" s="664"/>
      <c r="P534" s="677"/>
      <c r="Q534" s="665"/>
    </row>
    <row r="535" spans="1:17" ht="14.4" customHeight="1" x14ac:dyDescent="0.3">
      <c r="A535" s="660" t="s">
        <v>577</v>
      </c>
      <c r="B535" s="661" t="s">
        <v>7088</v>
      </c>
      <c r="C535" s="661" t="s">
        <v>6905</v>
      </c>
      <c r="D535" s="661" t="s">
        <v>7851</v>
      </c>
      <c r="E535" s="661" t="s">
        <v>7360</v>
      </c>
      <c r="F535" s="664">
        <v>4</v>
      </c>
      <c r="G535" s="664">
        <v>8208</v>
      </c>
      <c r="H535" s="664">
        <v>1</v>
      </c>
      <c r="I535" s="664">
        <v>2052</v>
      </c>
      <c r="J535" s="664">
        <v>3</v>
      </c>
      <c r="K535" s="664">
        <v>6156</v>
      </c>
      <c r="L535" s="664">
        <v>0.75</v>
      </c>
      <c r="M535" s="664">
        <v>2052</v>
      </c>
      <c r="N535" s="664">
        <v>10</v>
      </c>
      <c r="O535" s="664">
        <v>20520</v>
      </c>
      <c r="P535" s="677">
        <v>2.5</v>
      </c>
      <c r="Q535" s="665">
        <v>2052</v>
      </c>
    </row>
    <row r="536" spans="1:17" ht="14.4" customHeight="1" x14ac:dyDescent="0.3">
      <c r="A536" s="660" t="s">
        <v>577</v>
      </c>
      <c r="B536" s="661" t="s">
        <v>7088</v>
      </c>
      <c r="C536" s="661" t="s">
        <v>6905</v>
      </c>
      <c r="D536" s="661" t="s">
        <v>7852</v>
      </c>
      <c r="E536" s="661" t="s">
        <v>7853</v>
      </c>
      <c r="F536" s="664"/>
      <c r="G536" s="664"/>
      <c r="H536" s="664"/>
      <c r="I536" s="664"/>
      <c r="J536" s="664"/>
      <c r="K536" s="664"/>
      <c r="L536" s="664"/>
      <c r="M536" s="664"/>
      <c r="N536" s="664">
        <v>1</v>
      </c>
      <c r="O536" s="664">
        <v>2129.11</v>
      </c>
      <c r="P536" s="677"/>
      <c r="Q536" s="665">
        <v>2129.11</v>
      </c>
    </row>
    <row r="537" spans="1:17" ht="14.4" customHeight="1" x14ac:dyDescent="0.3">
      <c r="A537" s="660" t="s">
        <v>577</v>
      </c>
      <c r="B537" s="661" t="s">
        <v>7088</v>
      </c>
      <c r="C537" s="661" t="s">
        <v>6905</v>
      </c>
      <c r="D537" s="661" t="s">
        <v>7854</v>
      </c>
      <c r="E537" s="661" t="s">
        <v>7855</v>
      </c>
      <c r="F537" s="664">
        <v>1</v>
      </c>
      <c r="G537" s="664">
        <v>492</v>
      </c>
      <c r="H537" s="664">
        <v>1</v>
      </c>
      <c r="I537" s="664">
        <v>492</v>
      </c>
      <c r="J537" s="664"/>
      <c r="K537" s="664"/>
      <c r="L537" s="664"/>
      <c r="M537" s="664"/>
      <c r="N537" s="664"/>
      <c r="O537" s="664"/>
      <c r="P537" s="677"/>
      <c r="Q537" s="665"/>
    </row>
    <row r="538" spans="1:17" ht="14.4" customHeight="1" x14ac:dyDescent="0.3">
      <c r="A538" s="660" t="s">
        <v>577</v>
      </c>
      <c r="B538" s="661" t="s">
        <v>7088</v>
      </c>
      <c r="C538" s="661" t="s">
        <v>6905</v>
      </c>
      <c r="D538" s="661" t="s">
        <v>7856</v>
      </c>
      <c r="E538" s="661" t="s">
        <v>7857</v>
      </c>
      <c r="F538" s="664"/>
      <c r="G538" s="664"/>
      <c r="H538" s="664"/>
      <c r="I538" s="664"/>
      <c r="J538" s="664">
        <v>10</v>
      </c>
      <c r="K538" s="664">
        <v>10550.2</v>
      </c>
      <c r="L538" s="664"/>
      <c r="M538" s="664">
        <v>1055.02</v>
      </c>
      <c r="N538" s="664"/>
      <c r="O538" s="664"/>
      <c r="P538" s="677"/>
      <c r="Q538" s="665"/>
    </row>
    <row r="539" spans="1:17" ht="14.4" customHeight="1" x14ac:dyDescent="0.3">
      <c r="A539" s="660" t="s">
        <v>577</v>
      </c>
      <c r="B539" s="661" t="s">
        <v>7088</v>
      </c>
      <c r="C539" s="661" t="s">
        <v>6905</v>
      </c>
      <c r="D539" s="661" t="s">
        <v>7858</v>
      </c>
      <c r="E539" s="661" t="s">
        <v>7859</v>
      </c>
      <c r="F539" s="664"/>
      <c r="G539" s="664"/>
      <c r="H539" s="664"/>
      <c r="I539" s="664"/>
      <c r="J539" s="664"/>
      <c r="K539" s="664"/>
      <c r="L539" s="664"/>
      <c r="M539" s="664"/>
      <c r="N539" s="664">
        <v>9</v>
      </c>
      <c r="O539" s="664">
        <v>11193.75</v>
      </c>
      <c r="P539" s="677"/>
      <c r="Q539" s="665">
        <v>1243.75</v>
      </c>
    </row>
    <row r="540" spans="1:17" ht="14.4" customHeight="1" x14ac:dyDescent="0.3">
      <c r="A540" s="660" t="s">
        <v>577</v>
      </c>
      <c r="B540" s="661" t="s">
        <v>7088</v>
      </c>
      <c r="C540" s="661" t="s">
        <v>6905</v>
      </c>
      <c r="D540" s="661" t="s">
        <v>7860</v>
      </c>
      <c r="E540" s="661" t="s">
        <v>7861</v>
      </c>
      <c r="F540" s="664">
        <v>1</v>
      </c>
      <c r="G540" s="664">
        <v>20136</v>
      </c>
      <c r="H540" s="664">
        <v>1</v>
      </c>
      <c r="I540" s="664">
        <v>20136</v>
      </c>
      <c r="J540" s="664">
        <v>1</v>
      </c>
      <c r="K540" s="664">
        <v>20136</v>
      </c>
      <c r="L540" s="664">
        <v>1</v>
      </c>
      <c r="M540" s="664">
        <v>20136</v>
      </c>
      <c r="N540" s="664">
        <v>1</v>
      </c>
      <c r="O540" s="664">
        <v>20136</v>
      </c>
      <c r="P540" s="677">
        <v>1</v>
      </c>
      <c r="Q540" s="665">
        <v>20136</v>
      </c>
    </row>
    <row r="541" spans="1:17" ht="14.4" customHeight="1" x14ac:dyDescent="0.3">
      <c r="A541" s="660" t="s">
        <v>577</v>
      </c>
      <c r="B541" s="661" t="s">
        <v>7088</v>
      </c>
      <c r="C541" s="661" t="s">
        <v>6905</v>
      </c>
      <c r="D541" s="661" t="s">
        <v>7862</v>
      </c>
      <c r="E541" s="661" t="s">
        <v>7855</v>
      </c>
      <c r="F541" s="664">
        <v>1</v>
      </c>
      <c r="G541" s="664">
        <v>349</v>
      </c>
      <c r="H541" s="664">
        <v>1</v>
      </c>
      <c r="I541" s="664">
        <v>349</v>
      </c>
      <c r="J541" s="664"/>
      <c r="K541" s="664"/>
      <c r="L541" s="664"/>
      <c r="M541" s="664"/>
      <c r="N541" s="664"/>
      <c r="O541" s="664"/>
      <c r="P541" s="677"/>
      <c r="Q541" s="665"/>
    </row>
    <row r="542" spans="1:17" ht="14.4" customHeight="1" x14ac:dyDescent="0.3">
      <c r="A542" s="660" t="s">
        <v>577</v>
      </c>
      <c r="B542" s="661" t="s">
        <v>7088</v>
      </c>
      <c r="C542" s="661" t="s">
        <v>6905</v>
      </c>
      <c r="D542" s="661" t="s">
        <v>7863</v>
      </c>
      <c r="E542" s="661" t="s">
        <v>3541</v>
      </c>
      <c r="F542" s="664"/>
      <c r="G542" s="664"/>
      <c r="H542" s="664"/>
      <c r="I542" s="664"/>
      <c r="J542" s="664"/>
      <c r="K542" s="664"/>
      <c r="L542" s="664"/>
      <c r="M542" s="664"/>
      <c r="N542" s="664">
        <v>3</v>
      </c>
      <c r="O542" s="664">
        <v>3637.65</v>
      </c>
      <c r="P542" s="677"/>
      <c r="Q542" s="665">
        <v>1212.55</v>
      </c>
    </row>
    <row r="543" spans="1:17" ht="14.4" customHeight="1" x14ac:dyDescent="0.3">
      <c r="A543" s="660" t="s">
        <v>577</v>
      </c>
      <c r="B543" s="661" t="s">
        <v>7088</v>
      </c>
      <c r="C543" s="661" t="s">
        <v>6905</v>
      </c>
      <c r="D543" s="661" t="s">
        <v>7864</v>
      </c>
      <c r="E543" s="661" t="s">
        <v>7865</v>
      </c>
      <c r="F543" s="664"/>
      <c r="G543" s="664"/>
      <c r="H543" s="664"/>
      <c r="I543" s="664"/>
      <c r="J543" s="664"/>
      <c r="K543" s="664"/>
      <c r="L543" s="664"/>
      <c r="M543" s="664"/>
      <c r="N543" s="664">
        <v>1</v>
      </c>
      <c r="O543" s="664">
        <v>11774.13</v>
      </c>
      <c r="P543" s="677"/>
      <c r="Q543" s="665">
        <v>11774.13</v>
      </c>
    </row>
    <row r="544" spans="1:17" ht="14.4" customHeight="1" x14ac:dyDescent="0.3">
      <c r="A544" s="660" t="s">
        <v>577</v>
      </c>
      <c r="B544" s="661" t="s">
        <v>7088</v>
      </c>
      <c r="C544" s="661" t="s">
        <v>6905</v>
      </c>
      <c r="D544" s="661" t="s">
        <v>7866</v>
      </c>
      <c r="E544" s="661" t="s">
        <v>7855</v>
      </c>
      <c r="F544" s="664">
        <v>2</v>
      </c>
      <c r="G544" s="664">
        <v>852</v>
      </c>
      <c r="H544" s="664">
        <v>1</v>
      </c>
      <c r="I544" s="664">
        <v>426</v>
      </c>
      <c r="J544" s="664"/>
      <c r="K544" s="664"/>
      <c r="L544" s="664"/>
      <c r="M544" s="664"/>
      <c r="N544" s="664"/>
      <c r="O544" s="664"/>
      <c r="P544" s="677"/>
      <c r="Q544" s="665"/>
    </row>
    <row r="545" spans="1:17" ht="14.4" customHeight="1" x14ac:dyDescent="0.3">
      <c r="A545" s="660" t="s">
        <v>577</v>
      </c>
      <c r="B545" s="661" t="s">
        <v>7088</v>
      </c>
      <c r="C545" s="661" t="s">
        <v>6905</v>
      </c>
      <c r="D545" s="661" t="s">
        <v>7867</v>
      </c>
      <c r="E545" s="661" t="s">
        <v>7868</v>
      </c>
      <c r="F545" s="664">
        <v>2</v>
      </c>
      <c r="G545" s="664">
        <v>640.6</v>
      </c>
      <c r="H545" s="664">
        <v>1</v>
      </c>
      <c r="I545" s="664">
        <v>320.3</v>
      </c>
      <c r="J545" s="664"/>
      <c r="K545" s="664"/>
      <c r="L545" s="664"/>
      <c r="M545" s="664"/>
      <c r="N545" s="664"/>
      <c r="O545" s="664"/>
      <c r="P545" s="677"/>
      <c r="Q545" s="665"/>
    </row>
    <row r="546" spans="1:17" ht="14.4" customHeight="1" x14ac:dyDescent="0.3">
      <c r="A546" s="660" t="s">
        <v>577</v>
      </c>
      <c r="B546" s="661" t="s">
        <v>7088</v>
      </c>
      <c r="C546" s="661" t="s">
        <v>6905</v>
      </c>
      <c r="D546" s="661" t="s">
        <v>7869</v>
      </c>
      <c r="E546" s="661" t="s">
        <v>7870</v>
      </c>
      <c r="F546" s="664">
        <v>1</v>
      </c>
      <c r="G546" s="664">
        <v>55819.58</v>
      </c>
      <c r="H546" s="664">
        <v>1</v>
      </c>
      <c r="I546" s="664">
        <v>55819.58</v>
      </c>
      <c r="J546" s="664"/>
      <c r="K546" s="664"/>
      <c r="L546" s="664"/>
      <c r="M546" s="664"/>
      <c r="N546" s="664"/>
      <c r="O546" s="664"/>
      <c r="P546" s="677"/>
      <c r="Q546" s="665"/>
    </row>
    <row r="547" spans="1:17" ht="14.4" customHeight="1" x14ac:dyDescent="0.3">
      <c r="A547" s="660" t="s">
        <v>577</v>
      </c>
      <c r="B547" s="661" t="s">
        <v>7088</v>
      </c>
      <c r="C547" s="661" t="s">
        <v>6905</v>
      </c>
      <c r="D547" s="661" t="s">
        <v>7871</v>
      </c>
      <c r="E547" s="661" t="s">
        <v>7391</v>
      </c>
      <c r="F547" s="664">
        <v>2</v>
      </c>
      <c r="G547" s="664">
        <v>3832.48</v>
      </c>
      <c r="H547" s="664">
        <v>1</v>
      </c>
      <c r="I547" s="664">
        <v>1916.24</v>
      </c>
      <c r="J547" s="664"/>
      <c r="K547" s="664"/>
      <c r="L547" s="664"/>
      <c r="M547" s="664"/>
      <c r="N547" s="664"/>
      <c r="O547" s="664"/>
      <c r="P547" s="677"/>
      <c r="Q547" s="665"/>
    </row>
    <row r="548" spans="1:17" ht="14.4" customHeight="1" x14ac:dyDescent="0.3">
      <c r="A548" s="660" t="s">
        <v>577</v>
      </c>
      <c r="B548" s="661" t="s">
        <v>7088</v>
      </c>
      <c r="C548" s="661" t="s">
        <v>6905</v>
      </c>
      <c r="D548" s="661" t="s">
        <v>7872</v>
      </c>
      <c r="E548" s="661" t="s">
        <v>7873</v>
      </c>
      <c r="F548" s="664">
        <v>3</v>
      </c>
      <c r="G548" s="664">
        <v>27645</v>
      </c>
      <c r="H548" s="664">
        <v>1</v>
      </c>
      <c r="I548" s="664">
        <v>9215</v>
      </c>
      <c r="J548" s="664"/>
      <c r="K548" s="664"/>
      <c r="L548" s="664"/>
      <c r="M548" s="664"/>
      <c r="N548" s="664">
        <v>3</v>
      </c>
      <c r="O548" s="664">
        <v>27645</v>
      </c>
      <c r="P548" s="677">
        <v>1</v>
      </c>
      <c r="Q548" s="665">
        <v>9215</v>
      </c>
    </row>
    <row r="549" spans="1:17" ht="14.4" customHeight="1" x14ac:dyDescent="0.3">
      <c r="A549" s="660" t="s">
        <v>577</v>
      </c>
      <c r="B549" s="661" t="s">
        <v>7088</v>
      </c>
      <c r="C549" s="661" t="s">
        <v>6905</v>
      </c>
      <c r="D549" s="661" t="s">
        <v>7874</v>
      </c>
      <c r="E549" s="661" t="s">
        <v>7875</v>
      </c>
      <c r="F549" s="664">
        <v>4</v>
      </c>
      <c r="G549" s="664">
        <v>105884</v>
      </c>
      <c r="H549" s="664">
        <v>1</v>
      </c>
      <c r="I549" s="664">
        <v>26471</v>
      </c>
      <c r="J549" s="664"/>
      <c r="K549" s="664"/>
      <c r="L549" s="664"/>
      <c r="M549" s="664"/>
      <c r="N549" s="664">
        <v>2</v>
      </c>
      <c r="O549" s="664">
        <v>52942</v>
      </c>
      <c r="P549" s="677">
        <v>0.5</v>
      </c>
      <c r="Q549" s="665">
        <v>26471</v>
      </c>
    </row>
    <row r="550" spans="1:17" ht="14.4" customHeight="1" x14ac:dyDescent="0.3">
      <c r="A550" s="660" t="s">
        <v>577</v>
      </c>
      <c r="B550" s="661" t="s">
        <v>7088</v>
      </c>
      <c r="C550" s="661" t="s">
        <v>6905</v>
      </c>
      <c r="D550" s="661" t="s">
        <v>7876</v>
      </c>
      <c r="E550" s="661" t="s">
        <v>7877</v>
      </c>
      <c r="F550" s="664"/>
      <c r="G550" s="664"/>
      <c r="H550" s="664"/>
      <c r="I550" s="664"/>
      <c r="J550" s="664">
        <v>1</v>
      </c>
      <c r="K550" s="664">
        <v>45352.31</v>
      </c>
      <c r="L550" s="664"/>
      <c r="M550" s="664">
        <v>45352.31</v>
      </c>
      <c r="N550" s="664"/>
      <c r="O550" s="664"/>
      <c r="P550" s="677"/>
      <c r="Q550" s="665"/>
    </row>
    <row r="551" spans="1:17" ht="14.4" customHeight="1" x14ac:dyDescent="0.3">
      <c r="A551" s="660" t="s">
        <v>577</v>
      </c>
      <c r="B551" s="661" t="s">
        <v>7088</v>
      </c>
      <c r="C551" s="661" t="s">
        <v>6905</v>
      </c>
      <c r="D551" s="661" t="s">
        <v>7878</v>
      </c>
      <c r="E551" s="661" t="s">
        <v>7879</v>
      </c>
      <c r="F551" s="664"/>
      <c r="G551" s="664"/>
      <c r="H551" s="664"/>
      <c r="I551" s="664"/>
      <c r="J551" s="664">
        <v>1</v>
      </c>
      <c r="K551" s="664">
        <v>34467.379999999997</v>
      </c>
      <c r="L551" s="664"/>
      <c r="M551" s="664">
        <v>34467.379999999997</v>
      </c>
      <c r="N551" s="664">
        <v>1</v>
      </c>
      <c r="O551" s="664">
        <v>34467.379999999997</v>
      </c>
      <c r="P551" s="677"/>
      <c r="Q551" s="665">
        <v>34467.379999999997</v>
      </c>
    </row>
    <row r="552" spans="1:17" ht="14.4" customHeight="1" x14ac:dyDescent="0.3">
      <c r="A552" s="660" t="s">
        <v>577</v>
      </c>
      <c r="B552" s="661" t="s">
        <v>7088</v>
      </c>
      <c r="C552" s="661" t="s">
        <v>6905</v>
      </c>
      <c r="D552" s="661" t="s">
        <v>7880</v>
      </c>
      <c r="E552" s="661" t="s">
        <v>7879</v>
      </c>
      <c r="F552" s="664"/>
      <c r="G552" s="664"/>
      <c r="H552" s="664"/>
      <c r="I552" s="664"/>
      <c r="J552" s="664">
        <v>1</v>
      </c>
      <c r="K552" s="664">
        <v>20316.87</v>
      </c>
      <c r="L552" s="664"/>
      <c r="M552" s="664">
        <v>20316.87</v>
      </c>
      <c r="N552" s="664">
        <v>1</v>
      </c>
      <c r="O552" s="664">
        <v>20316.87</v>
      </c>
      <c r="P552" s="677"/>
      <c r="Q552" s="665">
        <v>20316.87</v>
      </c>
    </row>
    <row r="553" spans="1:17" ht="14.4" customHeight="1" x14ac:dyDescent="0.3">
      <c r="A553" s="660" t="s">
        <v>577</v>
      </c>
      <c r="B553" s="661" t="s">
        <v>7088</v>
      </c>
      <c r="C553" s="661" t="s">
        <v>6905</v>
      </c>
      <c r="D553" s="661" t="s">
        <v>7881</v>
      </c>
      <c r="E553" s="661" t="s">
        <v>7882</v>
      </c>
      <c r="F553" s="664"/>
      <c r="G553" s="664"/>
      <c r="H553" s="664"/>
      <c r="I553" s="664"/>
      <c r="J553" s="664"/>
      <c r="K553" s="664"/>
      <c r="L553" s="664"/>
      <c r="M553" s="664"/>
      <c r="N553" s="664">
        <v>1</v>
      </c>
      <c r="O553" s="664">
        <v>5531.38</v>
      </c>
      <c r="P553" s="677"/>
      <c r="Q553" s="665">
        <v>5531.38</v>
      </c>
    </row>
    <row r="554" spans="1:17" ht="14.4" customHeight="1" x14ac:dyDescent="0.3">
      <c r="A554" s="660" t="s">
        <v>577</v>
      </c>
      <c r="B554" s="661" t="s">
        <v>7088</v>
      </c>
      <c r="C554" s="661" t="s">
        <v>6905</v>
      </c>
      <c r="D554" s="661" t="s">
        <v>7883</v>
      </c>
      <c r="E554" s="661" t="s">
        <v>3547</v>
      </c>
      <c r="F554" s="664"/>
      <c r="G554" s="664"/>
      <c r="H554" s="664"/>
      <c r="I554" s="664"/>
      <c r="J554" s="664"/>
      <c r="K554" s="664"/>
      <c r="L554" s="664"/>
      <c r="M554" s="664"/>
      <c r="N554" s="664">
        <v>2</v>
      </c>
      <c r="O554" s="664">
        <v>2719.42</v>
      </c>
      <c r="P554" s="677"/>
      <c r="Q554" s="665">
        <v>1359.71</v>
      </c>
    </row>
    <row r="555" spans="1:17" ht="14.4" customHeight="1" x14ac:dyDescent="0.3">
      <c r="A555" s="660" t="s">
        <v>577</v>
      </c>
      <c r="B555" s="661" t="s">
        <v>7088</v>
      </c>
      <c r="C555" s="661" t="s">
        <v>6905</v>
      </c>
      <c r="D555" s="661" t="s">
        <v>7884</v>
      </c>
      <c r="E555" s="661" t="s">
        <v>7885</v>
      </c>
      <c r="F555" s="664"/>
      <c r="G555" s="664"/>
      <c r="H555" s="664"/>
      <c r="I555" s="664"/>
      <c r="J555" s="664"/>
      <c r="K555" s="664"/>
      <c r="L555" s="664"/>
      <c r="M555" s="664"/>
      <c r="N555" s="664">
        <v>1</v>
      </c>
      <c r="O555" s="664">
        <v>26480</v>
      </c>
      <c r="P555" s="677"/>
      <c r="Q555" s="665">
        <v>26480</v>
      </c>
    </row>
    <row r="556" spans="1:17" ht="14.4" customHeight="1" x14ac:dyDescent="0.3">
      <c r="A556" s="660" t="s">
        <v>577</v>
      </c>
      <c r="B556" s="661" t="s">
        <v>7088</v>
      </c>
      <c r="C556" s="661" t="s">
        <v>6905</v>
      </c>
      <c r="D556" s="661" t="s">
        <v>7886</v>
      </c>
      <c r="E556" s="661" t="s">
        <v>7887</v>
      </c>
      <c r="F556" s="664"/>
      <c r="G556" s="664"/>
      <c r="H556" s="664"/>
      <c r="I556" s="664"/>
      <c r="J556" s="664"/>
      <c r="K556" s="664"/>
      <c r="L556" s="664"/>
      <c r="M556" s="664"/>
      <c r="N556" s="664">
        <v>4</v>
      </c>
      <c r="O556" s="664">
        <v>54400</v>
      </c>
      <c r="P556" s="677"/>
      <c r="Q556" s="665">
        <v>13600</v>
      </c>
    </row>
    <row r="557" spans="1:17" ht="14.4" customHeight="1" x14ac:dyDescent="0.3">
      <c r="A557" s="660" t="s">
        <v>577</v>
      </c>
      <c r="B557" s="661" t="s">
        <v>7088</v>
      </c>
      <c r="C557" s="661" t="s">
        <v>6905</v>
      </c>
      <c r="D557" s="661" t="s">
        <v>7888</v>
      </c>
      <c r="E557" s="661" t="s">
        <v>7889</v>
      </c>
      <c r="F557" s="664"/>
      <c r="G557" s="664"/>
      <c r="H557" s="664"/>
      <c r="I557" s="664"/>
      <c r="J557" s="664"/>
      <c r="K557" s="664"/>
      <c r="L557" s="664"/>
      <c r="M557" s="664"/>
      <c r="N557" s="664">
        <v>4</v>
      </c>
      <c r="O557" s="664">
        <v>29457.599999999999</v>
      </c>
      <c r="P557" s="677"/>
      <c r="Q557" s="665">
        <v>7364.4</v>
      </c>
    </row>
    <row r="558" spans="1:17" ht="14.4" customHeight="1" x14ac:dyDescent="0.3">
      <c r="A558" s="660" t="s">
        <v>577</v>
      </c>
      <c r="B558" s="661" t="s">
        <v>7088</v>
      </c>
      <c r="C558" s="661" t="s">
        <v>6905</v>
      </c>
      <c r="D558" s="661" t="s">
        <v>7890</v>
      </c>
      <c r="E558" s="661" t="s">
        <v>7891</v>
      </c>
      <c r="F558" s="664"/>
      <c r="G558" s="664"/>
      <c r="H558" s="664"/>
      <c r="I558" s="664"/>
      <c r="J558" s="664"/>
      <c r="K558" s="664"/>
      <c r="L558" s="664"/>
      <c r="M558" s="664"/>
      <c r="N558" s="664">
        <v>1</v>
      </c>
      <c r="O558" s="664">
        <v>14900</v>
      </c>
      <c r="P558" s="677"/>
      <c r="Q558" s="665">
        <v>14900</v>
      </c>
    </row>
    <row r="559" spans="1:17" ht="14.4" customHeight="1" x14ac:dyDescent="0.3">
      <c r="A559" s="660" t="s">
        <v>577</v>
      </c>
      <c r="B559" s="661" t="s">
        <v>7088</v>
      </c>
      <c r="C559" s="661" t="s">
        <v>6905</v>
      </c>
      <c r="D559" s="661" t="s">
        <v>7892</v>
      </c>
      <c r="E559" s="661" t="s">
        <v>7893</v>
      </c>
      <c r="F559" s="664"/>
      <c r="G559" s="664"/>
      <c r="H559" s="664"/>
      <c r="I559" s="664"/>
      <c r="J559" s="664">
        <v>2</v>
      </c>
      <c r="K559" s="664">
        <v>1978</v>
      </c>
      <c r="L559" s="664"/>
      <c r="M559" s="664">
        <v>989</v>
      </c>
      <c r="N559" s="664">
        <v>2</v>
      </c>
      <c r="O559" s="664">
        <v>1978</v>
      </c>
      <c r="P559" s="677"/>
      <c r="Q559" s="665">
        <v>989</v>
      </c>
    </row>
    <row r="560" spans="1:17" ht="14.4" customHeight="1" x14ac:dyDescent="0.3">
      <c r="A560" s="660" t="s">
        <v>577</v>
      </c>
      <c r="B560" s="661" t="s">
        <v>7088</v>
      </c>
      <c r="C560" s="661" t="s">
        <v>6905</v>
      </c>
      <c r="D560" s="661" t="s">
        <v>7894</v>
      </c>
      <c r="E560" s="661" t="s">
        <v>7895</v>
      </c>
      <c r="F560" s="664"/>
      <c r="G560" s="664"/>
      <c r="H560" s="664"/>
      <c r="I560" s="664"/>
      <c r="J560" s="664"/>
      <c r="K560" s="664"/>
      <c r="L560" s="664"/>
      <c r="M560" s="664"/>
      <c r="N560" s="664">
        <v>1</v>
      </c>
      <c r="O560" s="664">
        <v>46318.2</v>
      </c>
      <c r="P560" s="677"/>
      <c r="Q560" s="665">
        <v>46318.2</v>
      </c>
    </row>
    <row r="561" spans="1:17" ht="14.4" customHeight="1" x14ac:dyDescent="0.3">
      <c r="A561" s="660" t="s">
        <v>577</v>
      </c>
      <c r="B561" s="661" t="s">
        <v>7088</v>
      </c>
      <c r="C561" s="661" t="s">
        <v>6905</v>
      </c>
      <c r="D561" s="661" t="s">
        <v>7896</v>
      </c>
      <c r="E561" s="661" t="s">
        <v>7897</v>
      </c>
      <c r="F561" s="664"/>
      <c r="G561" s="664"/>
      <c r="H561" s="664"/>
      <c r="I561" s="664"/>
      <c r="J561" s="664">
        <v>1</v>
      </c>
      <c r="K561" s="664">
        <v>7837</v>
      </c>
      <c r="L561" s="664"/>
      <c r="M561" s="664">
        <v>7837</v>
      </c>
      <c r="N561" s="664">
        <v>1</v>
      </c>
      <c r="O561" s="664">
        <v>7837</v>
      </c>
      <c r="P561" s="677"/>
      <c r="Q561" s="665">
        <v>7837</v>
      </c>
    </row>
    <row r="562" spans="1:17" ht="14.4" customHeight="1" x14ac:dyDescent="0.3">
      <c r="A562" s="660" t="s">
        <v>577</v>
      </c>
      <c r="B562" s="661" t="s">
        <v>7088</v>
      </c>
      <c r="C562" s="661" t="s">
        <v>6905</v>
      </c>
      <c r="D562" s="661" t="s">
        <v>7898</v>
      </c>
      <c r="E562" s="661" t="s">
        <v>7879</v>
      </c>
      <c r="F562" s="664"/>
      <c r="G562" s="664"/>
      <c r="H562" s="664"/>
      <c r="I562" s="664"/>
      <c r="J562" s="664">
        <v>1</v>
      </c>
      <c r="K562" s="664">
        <v>35000.07</v>
      </c>
      <c r="L562" s="664"/>
      <c r="M562" s="664">
        <v>35000.07</v>
      </c>
      <c r="N562" s="664">
        <v>1</v>
      </c>
      <c r="O562" s="664">
        <v>35000.07</v>
      </c>
      <c r="P562" s="677"/>
      <c r="Q562" s="665">
        <v>35000.07</v>
      </c>
    </row>
    <row r="563" spans="1:17" ht="14.4" customHeight="1" x14ac:dyDescent="0.3">
      <c r="A563" s="660" t="s">
        <v>577</v>
      </c>
      <c r="B563" s="661" t="s">
        <v>7088</v>
      </c>
      <c r="C563" s="661" t="s">
        <v>6905</v>
      </c>
      <c r="D563" s="661" t="s">
        <v>7899</v>
      </c>
      <c r="E563" s="661" t="s">
        <v>7900</v>
      </c>
      <c r="F563" s="664"/>
      <c r="G563" s="664"/>
      <c r="H563" s="664"/>
      <c r="I563" s="664"/>
      <c r="J563" s="664"/>
      <c r="K563" s="664"/>
      <c r="L563" s="664"/>
      <c r="M563" s="664"/>
      <c r="N563" s="664">
        <v>2</v>
      </c>
      <c r="O563" s="664">
        <v>6872.44</v>
      </c>
      <c r="P563" s="677"/>
      <c r="Q563" s="665">
        <v>3436.22</v>
      </c>
    </row>
    <row r="564" spans="1:17" ht="14.4" customHeight="1" x14ac:dyDescent="0.3">
      <c r="A564" s="660" t="s">
        <v>577</v>
      </c>
      <c r="B564" s="661" t="s">
        <v>7088</v>
      </c>
      <c r="C564" s="661" t="s">
        <v>6905</v>
      </c>
      <c r="D564" s="661" t="s">
        <v>7901</v>
      </c>
      <c r="E564" s="661" t="s">
        <v>7902</v>
      </c>
      <c r="F564" s="664"/>
      <c r="G564" s="664"/>
      <c r="H564" s="664"/>
      <c r="I564" s="664"/>
      <c r="J564" s="664"/>
      <c r="K564" s="664"/>
      <c r="L564" s="664"/>
      <c r="M564" s="664"/>
      <c r="N564" s="664">
        <v>3</v>
      </c>
      <c r="O564" s="664">
        <v>4140</v>
      </c>
      <c r="P564" s="677"/>
      <c r="Q564" s="665">
        <v>1380</v>
      </c>
    </row>
    <row r="565" spans="1:17" ht="14.4" customHeight="1" x14ac:dyDescent="0.3">
      <c r="A565" s="660" t="s">
        <v>577</v>
      </c>
      <c r="B565" s="661" t="s">
        <v>7088</v>
      </c>
      <c r="C565" s="661" t="s">
        <v>6905</v>
      </c>
      <c r="D565" s="661" t="s">
        <v>7903</v>
      </c>
      <c r="E565" s="661" t="s">
        <v>7904</v>
      </c>
      <c r="F565" s="664"/>
      <c r="G565" s="664"/>
      <c r="H565" s="664"/>
      <c r="I565" s="664"/>
      <c r="J565" s="664"/>
      <c r="K565" s="664"/>
      <c r="L565" s="664"/>
      <c r="M565" s="664"/>
      <c r="N565" s="664">
        <v>1</v>
      </c>
      <c r="O565" s="664">
        <v>16247.77</v>
      </c>
      <c r="P565" s="677"/>
      <c r="Q565" s="665">
        <v>16247.77</v>
      </c>
    </row>
    <row r="566" spans="1:17" ht="14.4" customHeight="1" x14ac:dyDescent="0.3">
      <c r="A566" s="660" t="s">
        <v>577</v>
      </c>
      <c r="B566" s="661" t="s">
        <v>7088</v>
      </c>
      <c r="C566" s="661" t="s">
        <v>6905</v>
      </c>
      <c r="D566" s="661" t="s">
        <v>7905</v>
      </c>
      <c r="E566" s="661" t="s">
        <v>7906</v>
      </c>
      <c r="F566" s="664"/>
      <c r="G566" s="664"/>
      <c r="H566" s="664"/>
      <c r="I566" s="664"/>
      <c r="J566" s="664">
        <v>1</v>
      </c>
      <c r="K566" s="664">
        <v>16714.47</v>
      </c>
      <c r="L566" s="664"/>
      <c r="M566" s="664">
        <v>16714.47</v>
      </c>
      <c r="N566" s="664"/>
      <c r="O566" s="664"/>
      <c r="P566" s="677"/>
      <c r="Q566" s="665"/>
    </row>
    <row r="567" spans="1:17" ht="14.4" customHeight="1" x14ac:dyDescent="0.3">
      <c r="A567" s="660" t="s">
        <v>577</v>
      </c>
      <c r="B567" s="661" t="s">
        <v>7088</v>
      </c>
      <c r="C567" s="661" t="s">
        <v>6905</v>
      </c>
      <c r="D567" s="661" t="s">
        <v>7907</v>
      </c>
      <c r="E567" s="661" t="s">
        <v>7908</v>
      </c>
      <c r="F567" s="664">
        <v>2</v>
      </c>
      <c r="G567" s="664">
        <v>22031.02</v>
      </c>
      <c r="H567" s="664">
        <v>1</v>
      </c>
      <c r="I567" s="664">
        <v>11015.51</v>
      </c>
      <c r="J567" s="664"/>
      <c r="K567" s="664"/>
      <c r="L567" s="664"/>
      <c r="M567" s="664"/>
      <c r="N567" s="664">
        <v>1</v>
      </c>
      <c r="O567" s="664">
        <v>11015.51</v>
      </c>
      <c r="P567" s="677">
        <v>0.5</v>
      </c>
      <c r="Q567" s="665">
        <v>11015.51</v>
      </c>
    </row>
    <row r="568" spans="1:17" ht="14.4" customHeight="1" x14ac:dyDescent="0.3">
      <c r="A568" s="660" t="s">
        <v>577</v>
      </c>
      <c r="B568" s="661" t="s">
        <v>7088</v>
      </c>
      <c r="C568" s="661" t="s">
        <v>6905</v>
      </c>
      <c r="D568" s="661" t="s">
        <v>7909</v>
      </c>
      <c r="E568" s="661" t="s">
        <v>7910</v>
      </c>
      <c r="F568" s="664">
        <v>1</v>
      </c>
      <c r="G568" s="664">
        <v>1551.44</v>
      </c>
      <c r="H568" s="664">
        <v>1</v>
      </c>
      <c r="I568" s="664">
        <v>1551.44</v>
      </c>
      <c r="J568" s="664"/>
      <c r="K568" s="664"/>
      <c r="L568" s="664"/>
      <c r="M568" s="664"/>
      <c r="N568" s="664"/>
      <c r="O568" s="664"/>
      <c r="P568" s="677"/>
      <c r="Q568" s="665"/>
    </row>
    <row r="569" spans="1:17" ht="14.4" customHeight="1" x14ac:dyDescent="0.3">
      <c r="A569" s="660" t="s">
        <v>577</v>
      </c>
      <c r="B569" s="661" t="s">
        <v>7088</v>
      </c>
      <c r="C569" s="661" t="s">
        <v>6905</v>
      </c>
      <c r="D569" s="661" t="s">
        <v>7911</v>
      </c>
      <c r="E569" s="661" t="s">
        <v>7912</v>
      </c>
      <c r="F569" s="664"/>
      <c r="G569" s="664"/>
      <c r="H569" s="664"/>
      <c r="I569" s="664"/>
      <c r="J569" s="664"/>
      <c r="K569" s="664"/>
      <c r="L569" s="664"/>
      <c r="M569" s="664"/>
      <c r="N569" s="664">
        <v>1</v>
      </c>
      <c r="O569" s="664">
        <v>29932</v>
      </c>
      <c r="P569" s="677"/>
      <c r="Q569" s="665">
        <v>29932</v>
      </c>
    </row>
    <row r="570" spans="1:17" ht="14.4" customHeight="1" x14ac:dyDescent="0.3">
      <c r="A570" s="660" t="s">
        <v>577</v>
      </c>
      <c r="B570" s="661" t="s">
        <v>7088</v>
      </c>
      <c r="C570" s="661" t="s">
        <v>6905</v>
      </c>
      <c r="D570" s="661" t="s">
        <v>7913</v>
      </c>
      <c r="E570" s="661" t="s">
        <v>7914</v>
      </c>
      <c r="F570" s="664">
        <v>1</v>
      </c>
      <c r="G570" s="664">
        <v>7121.89</v>
      </c>
      <c r="H570" s="664">
        <v>1</v>
      </c>
      <c r="I570" s="664">
        <v>7121.89</v>
      </c>
      <c r="J570" s="664"/>
      <c r="K570" s="664"/>
      <c r="L570" s="664"/>
      <c r="M570" s="664"/>
      <c r="N570" s="664"/>
      <c r="O570" s="664"/>
      <c r="P570" s="677"/>
      <c r="Q570" s="665"/>
    </row>
    <row r="571" spans="1:17" ht="14.4" customHeight="1" x14ac:dyDescent="0.3">
      <c r="A571" s="660" t="s">
        <v>577</v>
      </c>
      <c r="B571" s="661" t="s">
        <v>7088</v>
      </c>
      <c r="C571" s="661" t="s">
        <v>6905</v>
      </c>
      <c r="D571" s="661" t="s">
        <v>7915</v>
      </c>
      <c r="E571" s="661" t="s">
        <v>7916</v>
      </c>
      <c r="F571" s="664"/>
      <c r="G571" s="664"/>
      <c r="H571" s="664"/>
      <c r="I571" s="664"/>
      <c r="J571" s="664"/>
      <c r="K571" s="664"/>
      <c r="L571" s="664"/>
      <c r="M571" s="664"/>
      <c r="N571" s="664">
        <v>3</v>
      </c>
      <c r="O571" s="664">
        <v>839.46</v>
      </c>
      <c r="P571" s="677"/>
      <c r="Q571" s="665">
        <v>279.82</v>
      </c>
    </row>
    <row r="572" spans="1:17" ht="14.4" customHeight="1" x14ac:dyDescent="0.3">
      <c r="A572" s="660" t="s">
        <v>577</v>
      </c>
      <c r="B572" s="661" t="s">
        <v>7088</v>
      </c>
      <c r="C572" s="661" t="s">
        <v>6905</v>
      </c>
      <c r="D572" s="661" t="s">
        <v>7917</v>
      </c>
      <c r="E572" s="661" t="s">
        <v>7774</v>
      </c>
      <c r="F572" s="664"/>
      <c r="G572" s="664"/>
      <c r="H572" s="664"/>
      <c r="I572" s="664"/>
      <c r="J572" s="664"/>
      <c r="K572" s="664"/>
      <c r="L572" s="664"/>
      <c r="M572" s="664"/>
      <c r="N572" s="664">
        <v>5</v>
      </c>
      <c r="O572" s="664">
        <v>93198.65</v>
      </c>
      <c r="P572" s="677"/>
      <c r="Q572" s="665">
        <v>18639.73</v>
      </c>
    </row>
    <row r="573" spans="1:17" ht="14.4" customHeight="1" x14ac:dyDescent="0.3">
      <c r="A573" s="660" t="s">
        <v>577</v>
      </c>
      <c r="B573" s="661" t="s">
        <v>7088</v>
      </c>
      <c r="C573" s="661" t="s">
        <v>6905</v>
      </c>
      <c r="D573" s="661" t="s">
        <v>7918</v>
      </c>
      <c r="E573" s="661" t="s">
        <v>7919</v>
      </c>
      <c r="F573" s="664">
        <v>3</v>
      </c>
      <c r="G573" s="664">
        <v>12616.68</v>
      </c>
      <c r="H573" s="664">
        <v>1</v>
      </c>
      <c r="I573" s="664">
        <v>4205.5600000000004</v>
      </c>
      <c r="J573" s="664"/>
      <c r="K573" s="664"/>
      <c r="L573" s="664"/>
      <c r="M573" s="664"/>
      <c r="N573" s="664"/>
      <c r="O573" s="664"/>
      <c r="P573" s="677"/>
      <c r="Q573" s="665"/>
    </row>
    <row r="574" spans="1:17" ht="14.4" customHeight="1" x14ac:dyDescent="0.3">
      <c r="A574" s="660" t="s">
        <v>577</v>
      </c>
      <c r="B574" s="661" t="s">
        <v>7088</v>
      </c>
      <c r="C574" s="661" t="s">
        <v>6905</v>
      </c>
      <c r="D574" s="661" t="s">
        <v>7920</v>
      </c>
      <c r="E574" s="661" t="s">
        <v>7919</v>
      </c>
      <c r="F574" s="664">
        <v>2</v>
      </c>
      <c r="G574" s="664">
        <v>9868.26</v>
      </c>
      <c r="H574" s="664">
        <v>1</v>
      </c>
      <c r="I574" s="664">
        <v>4934.13</v>
      </c>
      <c r="J574" s="664"/>
      <c r="K574" s="664"/>
      <c r="L574" s="664"/>
      <c r="M574" s="664"/>
      <c r="N574" s="664"/>
      <c r="O574" s="664"/>
      <c r="P574" s="677"/>
      <c r="Q574" s="665"/>
    </row>
    <row r="575" spans="1:17" ht="14.4" customHeight="1" x14ac:dyDescent="0.3">
      <c r="A575" s="660" t="s">
        <v>577</v>
      </c>
      <c r="B575" s="661" t="s">
        <v>7088</v>
      </c>
      <c r="C575" s="661" t="s">
        <v>6905</v>
      </c>
      <c r="D575" s="661" t="s">
        <v>7921</v>
      </c>
      <c r="E575" s="661" t="s">
        <v>7922</v>
      </c>
      <c r="F575" s="664">
        <v>1</v>
      </c>
      <c r="G575" s="664">
        <v>194204</v>
      </c>
      <c r="H575" s="664">
        <v>1</v>
      </c>
      <c r="I575" s="664">
        <v>194204</v>
      </c>
      <c r="J575" s="664"/>
      <c r="K575" s="664"/>
      <c r="L575" s="664"/>
      <c r="M575" s="664"/>
      <c r="N575" s="664"/>
      <c r="O575" s="664"/>
      <c r="P575" s="677"/>
      <c r="Q575" s="665"/>
    </row>
    <row r="576" spans="1:17" ht="14.4" customHeight="1" x14ac:dyDescent="0.3">
      <c r="A576" s="660" t="s">
        <v>577</v>
      </c>
      <c r="B576" s="661" t="s">
        <v>7088</v>
      </c>
      <c r="C576" s="661" t="s">
        <v>6905</v>
      </c>
      <c r="D576" s="661" t="s">
        <v>7923</v>
      </c>
      <c r="E576" s="661" t="s">
        <v>7360</v>
      </c>
      <c r="F576" s="664"/>
      <c r="G576" s="664"/>
      <c r="H576" s="664"/>
      <c r="I576" s="664"/>
      <c r="J576" s="664">
        <v>6</v>
      </c>
      <c r="K576" s="664">
        <v>519.6</v>
      </c>
      <c r="L576" s="664"/>
      <c r="M576" s="664">
        <v>86.600000000000009</v>
      </c>
      <c r="N576" s="664"/>
      <c r="O576" s="664"/>
      <c r="P576" s="677"/>
      <c r="Q576" s="665"/>
    </row>
    <row r="577" spans="1:17" ht="14.4" customHeight="1" x14ac:dyDescent="0.3">
      <c r="A577" s="660" t="s">
        <v>577</v>
      </c>
      <c r="B577" s="661" t="s">
        <v>7088</v>
      </c>
      <c r="C577" s="661" t="s">
        <v>6905</v>
      </c>
      <c r="D577" s="661" t="s">
        <v>7924</v>
      </c>
      <c r="E577" s="661" t="s">
        <v>7925</v>
      </c>
      <c r="F577" s="664"/>
      <c r="G577" s="664"/>
      <c r="H577" s="664"/>
      <c r="I577" s="664"/>
      <c r="J577" s="664"/>
      <c r="K577" s="664"/>
      <c r="L577" s="664"/>
      <c r="M577" s="664"/>
      <c r="N577" s="664">
        <v>1</v>
      </c>
      <c r="O577" s="664">
        <v>14944</v>
      </c>
      <c r="P577" s="677"/>
      <c r="Q577" s="665">
        <v>14944</v>
      </c>
    </row>
    <row r="578" spans="1:17" ht="14.4" customHeight="1" x14ac:dyDescent="0.3">
      <c r="A578" s="660" t="s">
        <v>577</v>
      </c>
      <c r="B578" s="661" t="s">
        <v>7088</v>
      </c>
      <c r="C578" s="661" t="s">
        <v>6905</v>
      </c>
      <c r="D578" s="661" t="s">
        <v>7926</v>
      </c>
      <c r="E578" s="661" t="s">
        <v>7927</v>
      </c>
      <c r="F578" s="664"/>
      <c r="G578" s="664"/>
      <c r="H578" s="664"/>
      <c r="I578" s="664"/>
      <c r="J578" s="664"/>
      <c r="K578" s="664"/>
      <c r="L578" s="664"/>
      <c r="M578" s="664"/>
      <c r="N578" s="664">
        <v>1</v>
      </c>
      <c r="O578" s="664">
        <v>12448</v>
      </c>
      <c r="P578" s="677"/>
      <c r="Q578" s="665">
        <v>12448</v>
      </c>
    </row>
    <row r="579" spans="1:17" ht="14.4" customHeight="1" x14ac:dyDescent="0.3">
      <c r="A579" s="660" t="s">
        <v>577</v>
      </c>
      <c r="B579" s="661" t="s">
        <v>7088</v>
      </c>
      <c r="C579" s="661" t="s">
        <v>6905</v>
      </c>
      <c r="D579" s="661" t="s">
        <v>7928</v>
      </c>
      <c r="E579" s="661" t="s">
        <v>7658</v>
      </c>
      <c r="F579" s="664">
        <v>1</v>
      </c>
      <c r="G579" s="664">
        <v>27236.67</v>
      </c>
      <c r="H579" s="664">
        <v>1</v>
      </c>
      <c r="I579" s="664">
        <v>27236.67</v>
      </c>
      <c r="J579" s="664">
        <v>1</v>
      </c>
      <c r="K579" s="664">
        <v>27236.67</v>
      </c>
      <c r="L579" s="664">
        <v>1</v>
      </c>
      <c r="M579" s="664">
        <v>27236.67</v>
      </c>
      <c r="N579" s="664"/>
      <c r="O579" s="664"/>
      <c r="P579" s="677"/>
      <c r="Q579" s="665"/>
    </row>
    <row r="580" spans="1:17" ht="14.4" customHeight="1" x14ac:dyDescent="0.3">
      <c r="A580" s="660" t="s">
        <v>577</v>
      </c>
      <c r="B580" s="661" t="s">
        <v>7088</v>
      </c>
      <c r="C580" s="661" t="s">
        <v>6905</v>
      </c>
      <c r="D580" s="661" t="s">
        <v>7929</v>
      </c>
      <c r="E580" s="661" t="s">
        <v>7930</v>
      </c>
      <c r="F580" s="664"/>
      <c r="G580" s="664"/>
      <c r="H580" s="664"/>
      <c r="I580" s="664"/>
      <c r="J580" s="664"/>
      <c r="K580" s="664"/>
      <c r="L580" s="664"/>
      <c r="M580" s="664"/>
      <c r="N580" s="664">
        <v>1</v>
      </c>
      <c r="O580" s="664">
        <v>13960</v>
      </c>
      <c r="P580" s="677"/>
      <c r="Q580" s="665">
        <v>13960</v>
      </c>
    </row>
    <row r="581" spans="1:17" ht="14.4" customHeight="1" x14ac:dyDescent="0.3">
      <c r="A581" s="660" t="s">
        <v>577</v>
      </c>
      <c r="B581" s="661" t="s">
        <v>7088</v>
      </c>
      <c r="C581" s="661" t="s">
        <v>6905</v>
      </c>
      <c r="D581" s="661" t="s">
        <v>7931</v>
      </c>
      <c r="E581" s="661" t="s">
        <v>7932</v>
      </c>
      <c r="F581" s="664"/>
      <c r="G581" s="664"/>
      <c r="H581" s="664"/>
      <c r="I581" s="664"/>
      <c r="J581" s="664"/>
      <c r="K581" s="664"/>
      <c r="L581" s="664"/>
      <c r="M581" s="664"/>
      <c r="N581" s="664">
        <v>1</v>
      </c>
      <c r="O581" s="664">
        <v>21475.11</v>
      </c>
      <c r="P581" s="677"/>
      <c r="Q581" s="665">
        <v>21475.11</v>
      </c>
    </row>
    <row r="582" spans="1:17" ht="14.4" customHeight="1" x14ac:dyDescent="0.3">
      <c r="A582" s="660" t="s">
        <v>577</v>
      </c>
      <c r="B582" s="661" t="s">
        <v>7088</v>
      </c>
      <c r="C582" s="661" t="s">
        <v>6905</v>
      </c>
      <c r="D582" s="661" t="s">
        <v>7933</v>
      </c>
      <c r="E582" s="661" t="s">
        <v>7651</v>
      </c>
      <c r="F582" s="664"/>
      <c r="G582" s="664"/>
      <c r="H582" s="664"/>
      <c r="I582" s="664"/>
      <c r="J582" s="664"/>
      <c r="K582" s="664"/>
      <c r="L582" s="664"/>
      <c r="M582" s="664"/>
      <c r="N582" s="664">
        <v>1</v>
      </c>
      <c r="O582" s="664">
        <v>36196.04</v>
      </c>
      <c r="P582" s="677"/>
      <c r="Q582" s="665">
        <v>36196.04</v>
      </c>
    </row>
    <row r="583" spans="1:17" ht="14.4" customHeight="1" x14ac:dyDescent="0.3">
      <c r="A583" s="660" t="s">
        <v>577</v>
      </c>
      <c r="B583" s="661" t="s">
        <v>7088</v>
      </c>
      <c r="C583" s="661" t="s">
        <v>6905</v>
      </c>
      <c r="D583" s="661" t="s">
        <v>7934</v>
      </c>
      <c r="E583" s="661" t="s">
        <v>7935</v>
      </c>
      <c r="F583" s="664">
        <v>1</v>
      </c>
      <c r="G583" s="664">
        <v>23119.200000000001</v>
      </c>
      <c r="H583" s="664">
        <v>1</v>
      </c>
      <c r="I583" s="664">
        <v>23119.200000000001</v>
      </c>
      <c r="J583" s="664"/>
      <c r="K583" s="664"/>
      <c r="L583" s="664"/>
      <c r="M583" s="664"/>
      <c r="N583" s="664"/>
      <c r="O583" s="664"/>
      <c r="P583" s="677"/>
      <c r="Q583" s="665"/>
    </row>
    <row r="584" spans="1:17" ht="14.4" customHeight="1" x14ac:dyDescent="0.3">
      <c r="A584" s="660" t="s">
        <v>577</v>
      </c>
      <c r="B584" s="661" t="s">
        <v>7088</v>
      </c>
      <c r="C584" s="661" t="s">
        <v>6905</v>
      </c>
      <c r="D584" s="661" t="s">
        <v>7936</v>
      </c>
      <c r="E584" s="661" t="s">
        <v>7937</v>
      </c>
      <c r="F584" s="664"/>
      <c r="G584" s="664"/>
      <c r="H584" s="664"/>
      <c r="I584" s="664"/>
      <c r="J584" s="664">
        <v>1</v>
      </c>
      <c r="K584" s="664">
        <v>22137</v>
      </c>
      <c r="L584" s="664"/>
      <c r="M584" s="664">
        <v>22137</v>
      </c>
      <c r="N584" s="664">
        <v>1</v>
      </c>
      <c r="O584" s="664">
        <v>22137</v>
      </c>
      <c r="P584" s="677"/>
      <c r="Q584" s="665">
        <v>22137</v>
      </c>
    </row>
    <row r="585" spans="1:17" ht="14.4" customHeight="1" x14ac:dyDescent="0.3">
      <c r="A585" s="660" t="s">
        <v>577</v>
      </c>
      <c r="B585" s="661" t="s">
        <v>7088</v>
      </c>
      <c r="C585" s="661" t="s">
        <v>6905</v>
      </c>
      <c r="D585" s="661" t="s">
        <v>7938</v>
      </c>
      <c r="E585" s="661" t="s">
        <v>7939</v>
      </c>
      <c r="F585" s="664">
        <v>1</v>
      </c>
      <c r="G585" s="664">
        <v>10711.85</v>
      </c>
      <c r="H585" s="664">
        <v>1</v>
      </c>
      <c r="I585" s="664">
        <v>10711.85</v>
      </c>
      <c r="J585" s="664"/>
      <c r="K585" s="664"/>
      <c r="L585" s="664"/>
      <c r="M585" s="664"/>
      <c r="N585" s="664"/>
      <c r="O585" s="664"/>
      <c r="P585" s="677"/>
      <c r="Q585" s="665"/>
    </row>
    <row r="586" spans="1:17" ht="14.4" customHeight="1" x14ac:dyDescent="0.3">
      <c r="A586" s="660" t="s">
        <v>577</v>
      </c>
      <c r="B586" s="661" t="s">
        <v>7088</v>
      </c>
      <c r="C586" s="661" t="s">
        <v>6905</v>
      </c>
      <c r="D586" s="661" t="s">
        <v>7940</v>
      </c>
      <c r="E586" s="661" t="s">
        <v>7941</v>
      </c>
      <c r="F586" s="664"/>
      <c r="G586" s="664"/>
      <c r="H586" s="664"/>
      <c r="I586" s="664"/>
      <c r="J586" s="664">
        <v>1</v>
      </c>
      <c r="K586" s="664">
        <v>30150.93</v>
      </c>
      <c r="L586" s="664"/>
      <c r="M586" s="664">
        <v>30150.93</v>
      </c>
      <c r="N586" s="664"/>
      <c r="O586" s="664"/>
      <c r="P586" s="677"/>
      <c r="Q586" s="665"/>
    </row>
    <row r="587" spans="1:17" ht="14.4" customHeight="1" x14ac:dyDescent="0.3">
      <c r="A587" s="660" t="s">
        <v>577</v>
      </c>
      <c r="B587" s="661" t="s">
        <v>7088</v>
      </c>
      <c r="C587" s="661" t="s">
        <v>6905</v>
      </c>
      <c r="D587" s="661" t="s">
        <v>7942</v>
      </c>
      <c r="E587" s="661" t="s">
        <v>7943</v>
      </c>
      <c r="F587" s="664"/>
      <c r="G587" s="664"/>
      <c r="H587" s="664"/>
      <c r="I587" s="664"/>
      <c r="J587" s="664"/>
      <c r="K587" s="664"/>
      <c r="L587" s="664"/>
      <c r="M587" s="664"/>
      <c r="N587" s="664">
        <v>1</v>
      </c>
      <c r="O587" s="664">
        <v>38309</v>
      </c>
      <c r="P587" s="677"/>
      <c r="Q587" s="665">
        <v>38309</v>
      </c>
    </row>
    <row r="588" spans="1:17" ht="14.4" customHeight="1" x14ac:dyDescent="0.3">
      <c r="A588" s="660" t="s">
        <v>577</v>
      </c>
      <c r="B588" s="661" t="s">
        <v>7088</v>
      </c>
      <c r="C588" s="661" t="s">
        <v>6905</v>
      </c>
      <c r="D588" s="661" t="s">
        <v>7944</v>
      </c>
      <c r="E588" s="661" t="s">
        <v>7945</v>
      </c>
      <c r="F588" s="664"/>
      <c r="G588" s="664"/>
      <c r="H588" s="664"/>
      <c r="I588" s="664"/>
      <c r="J588" s="664"/>
      <c r="K588" s="664"/>
      <c r="L588" s="664"/>
      <c r="M588" s="664"/>
      <c r="N588" s="664">
        <v>1</v>
      </c>
      <c r="O588" s="664">
        <v>9223.64</v>
      </c>
      <c r="P588" s="677"/>
      <c r="Q588" s="665">
        <v>9223.64</v>
      </c>
    </row>
    <row r="589" spans="1:17" ht="14.4" customHeight="1" x14ac:dyDescent="0.3">
      <c r="A589" s="660" t="s">
        <v>577</v>
      </c>
      <c r="B589" s="661" t="s">
        <v>7088</v>
      </c>
      <c r="C589" s="661" t="s">
        <v>6905</v>
      </c>
      <c r="D589" s="661" t="s">
        <v>7946</v>
      </c>
      <c r="E589" s="661" t="s">
        <v>7882</v>
      </c>
      <c r="F589" s="664"/>
      <c r="G589" s="664"/>
      <c r="H589" s="664"/>
      <c r="I589" s="664"/>
      <c r="J589" s="664"/>
      <c r="K589" s="664"/>
      <c r="L589" s="664"/>
      <c r="M589" s="664"/>
      <c r="N589" s="664">
        <v>1</v>
      </c>
      <c r="O589" s="664">
        <v>2713.2</v>
      </c>
      <c r="P589" s="677"/>
      <c r="Q589" s="665">
        <v>2713.2</v>
      </c>
    </row>
    <row r="590" spans="1:17" ht="14.4" customHeight="1" x14ac:dyDescent="0.3">
      <c r="A590" s="660" t="s">
        <v>577</v>
      </c>
      <c r="B590" s="661" t="s">
        <v>7088</v>
      </c>
      <c r="C590" s="661" t="s">
        <v>6905</v>
      </c>
      <c r="D590" s="661" t="s">
        <v>7947</v>
      </c>
      <c r="E590" s="661" t="s">
        <v>7914</v>
      </c>
      <c r="F590" s="664">
        <v>1</v>
      </c>
      <c r="G590" s="664">
        <v>5196.33</v>
      </c>
      <c r="H590" s="664">
        <v>1</v>
      </c>
      <c r="I590" s="664">
        <v>5196.33</v>
      </c>
      <c r="J590" s="664"/>
      <c r="K590" s="664"/>
      <c r="L590" s="664"/>
      <c r="M590" s="664"/>
      <c r="N590" s="664"/>
      <c r="O590" s="664"/>
      <c r="P590" s="677"/>
      <c r="Q590" s="665"/>
    </row>
    <row r="591" spans="1:17" ht="14.4" customHeight="1" x14ac:dyDescent="0.3">
      <c r="A591" s="660" t="s">
        <v>577</v>
      </c>
      <c r="B591" s="661" t="s">
        <v>7088</v>
      </c>
      <c r="C591" s="661" t="s">
        <v>6905</v>
      </c>
      <c r="D591" s="661" t="s">
        <v>7948</v>
      </c>
      <c r="E591" s="661" t="s">
        <v>7941</v>
      </c>
      <c r="F591" s="664"/>
      <c r="G591" s="664"/>
      <c r="H591" s="664"/>
      <c r="I591" s="664"/>
      <c r="J591" s="664">
        <v>1</v>
      </c>
      <c r="K591" s="664">
        <v>61464.65</v>
      </c>
      <c r="L591" s="664"/>
      <c r="M591" s="664">
        <v>61464.65</v>
      </c>
      <c r="N591" s="664">
        <v>1</v>
      </c>
      <c r="O591" s="664">
        <v>61464.65</v>
      </c>
      <c r="P591" s="677"/>
      <c r="Q591" s="665">
        <v>61464.65</v>
      </c>
    </row>
    <row r="592" spans="1:17" ht="14.4" customHeight="1" x14ac:dyDescent="0.3">
      <c r="A592" s="660" t="s">
        <v>577</v>
      </c>
      <c r="B592" s="661" t="s">
        <v>7088</v>
      </c>
      <c r="C592" s="661" t="s">
        <v>6905</v>
      </c>
      <c r="D592" s="661" t="s">
        <v>7949</v>
      </c>
      <c r="E592" s="661" t="s">
        <v>6889</v>
      </c>
      <c r="F592" s="664"/>
      <c r="G592" s="664"/>
      <c r="H592" s="664"/>
      <c r="I592" s="664"/>
      <c r="J592" s="664">
        <v>1</v>
      </c>
      <c r="K592" s="664">
        <v>16975.64</v>
      </c>
      <c r="L592" s="664"/>
      <c r="M592" s="664">
        <v>16975.64</v>
      </c>
      <c r="N592" s="664"/>
      <c r="O592" s="664"/>
      <c r="P592" s="677"/>
      <c r="Q592" s="665"/>
    </row>
    <row r="593" spans="1:17" ht="14.4" customHeight="1" x14ac:dyDescent="0.3">
      <c r="A593" s="660" t="s">
        <v>577</v>
      </c>
      <c r="B593" s="661" t="s">
        <v>7088</v>
      </c>
      <c r="C593" s="661" t="s">
        <v>6905</v>
      </c>
      <c r="D593" s="661" t="s">
        <v>7950</v>
      </c>
      <c r="E593" s="661" t="s">
        <v>7951</v>
      </c>
      <c r="F593" s="664"/>
      <c r="G593" s="664"/>
      <c r="H593" s="664"/>
      <c r="I593" s="664"/>
      <c r="J593" s="664"/>
      <c r="K593" s="664"/>
      <c r="L593" s="664"/>
      <c r="M593" s="664"/>
      <c r="N593" s="664">
        <v>1</v>
      </c>
      <c r="O593" s="664">
        <v>17094.900000000001</v>
      </c>
      <c r="P593" s="677"/>
      <c r="Q593" s="665">
        <v>17094.900000000001</v>
      </c>
    </row>
    <row r="594" spans="1:17" ht="14.4" customHeight="1" x14ac:dyDescent="0.3">
      <c r="A594" s="660" t="s">
        <v>577</v>
      </c>
      <c r="B594" s="661" t="s">
        <v>7088</v>
      </c>
      <c r="C594" s="661" t="s">
        <v>6905</v>
      </c>
      <c r="D594" s="661" t="s">
        <v>7952</v>
      </c>
      <c r="E594" s="661" t="s">
        <v>7953</v>
      </c>
      <c r="F594" s="664"/>
      <c r="G594" s="664"/>
      <c r="H594" s="664"/>
      <c r="I594" s="664"/>
      <c r="J594" s="664"/>
      <c r="K594" s="664"/>
      <c r="L594" s="664"/>
      <c r="M594" s="664"/>
      <c r="N594" s="664">
        <v>1</v>
      </c>
      <c r="O594" s="664">
        <v>13645.39</v>
      </c>
      <c r="P594" s="677"/>
      <c r="Q594" s="665">
        <v>13645.39</v>
      </c>
    </row>
    <row r="595" spans="1:17" ht="14.4" customHeight="1" x14ac:dyDescent="0.3">
      <c r="A595" s="660" t="s">
        <v>577</v>
      </c>
      <c r="B595" s="661" t="s">
        <v>7088</v>
      </c>
      <c r="C595" s="661" t="s">
        <v>6905</v>
      </c>
      <c r="D595" s="661" t="s">
        <v>7954</v>
      </c>
      <c r="E595" s="661" t="s">
        <v>7955</v>
      </c>
      <c r="F595" s="664"/>
      <c r="G595" s="664"/>
      <c r="H595" s="664"/>
      <c r="I595" s="664"/>
      <c r="J595" s="664">
        <v>1</v>
      </c>
      <c r="K595" s="664">
        <v>114</v>
      </c>
      <c r="L595" s="664"/>
      <c r="M595" s="664">
        <v>114</v>
      </c>
      <c r="N595" s="664"/>
      <c r="O595" s="664"/>
      <c r="P595" s="677"/>
      <c r="Q595" s="665"/>
    </row>
    <row r="596" spans="1:17" ht="14.4" customHeight="1" x14ac:dyDescent="0.3">
      <c r="A596" s="660" t="s">
        <v>577</v>
      </c>
      <c r="B596" s="661" t="s">
        <v>7088</v>
      </c>
      <c r="C596" s="661" t="s">
        <v>6905</v>
      </c>
      <c r="D596" s="661" t="s">
        <v>7956</v>
      </c>
      <c r="E596" s="661" t="s">
        <v>7957</v>
      </c>
      <c r="F596" s="664">
        <v>5</v>
      </c>
      <c r="G596" s="664">
        <v>2217</v>
      </c>
      <c r="H596" s="664">
        <v>1</v>
      </c>
      <c r="I596" s="664">
        <v>443.4</v>
      </c>
      <c r="J596" s="664"/>
      <c r="K596" s="664"/>
      <c r="L596" s="664"/>
      <c r="M596" s="664"/>
      <c r="N596" s="664"/>
      <c r="O596" s="664"/>
      <c r="P596" s="677"/>
      <c r="Q596" s="665"/>
    </row>
    <row r="597" spans="1:17" ht="14.4" customHeight="1" x14ac:dyDescent="0.3">
      <c r="A597" s="660" t="s">
        <v>577</v>
      </c>
      <c r="B597" s="661" t="s">
        <v>7088</v>
      </c>
      <c r="C597" s="661" t="s">
        <v>6905</v>
      </c>
      <c r="D597" s="661" t="s">
        <v>7958</v>
      </c>
      <c r="E597" s="661" t="s">
        <v>7959</v>
      </c>
      <c r="F597" s="664"/>
      <c r="G597" s="664"/>
      <c r="H597" s="664"/>
      <c r="I597" s="664"/>
      <c r="J597" s="664"/>
      <c r="K597" s="664"/>
      <c r="L597" s="664"/>
      <c r="M597" s="664"/>
      <c r="N597" s="664">
        <v>13.1</v>
      </c>
      <c r="O597" s="664">
        <v>170300</v>
      </c>
      <c r="P597" s="677"/>
      <c r="Q597" s="665">
        <v>13000</v>
      </c>
    </row>
    <row r="598" spans="1:17" ht="14.4" customHeight="1" x14ac:dyDescent="0.3">
      <c r="A598" s="660" t="s">
        <v>577</v>
      </c>
      <c r="B598" s="661" t="s">
        <v>7088</v>
      </c>
      <c r="C598" s="661" t="s">
        <v>6905</v>
      </c>
      <c r="D598" s="661" t="s">
        <v>7960</v>
      </c>
      <c r="E598" s="661" t="s">
        <v>7961</v>
      </c>
      <c r="F598" s="664"/>
      <c r="G598" s="664"/>
      <c r="H598" s="664"/>
      <c r="I598" s="664"/>
      <c r="J598" s="664">
        <v>2</v>
      </c>
      <c r="K598" s="664">
        <v>6884</v>
      </c>
      <c r="L598" s="664"/>
      <c r="M598" s="664">
        <v>3442</v>
      </c>
      <c r="N598" s="664"/>
      <c r="O598" s="664"/>
      <c r="P598" s="677"/>
      <c r="Q598" s="665"/>
    </row>
    <row r="599" spans="1:17" ht="14.4" customHeight="1" x14ac:dyDescent="0.3">
      <c r="A599" s="660" t="s">
        <v>577</v>
      </c>
      <c r="B599" s="661" t="s">
        <v>7088</v>
      </c>
      <c r="C599" s="661" t="s">
        <v>6905</v>
      </c>
      <c r="D599" s="661" t="s">
        <v>7962</v>
      </c>
      <c r="E599" s="661" t="s">
        <v>7963</v>
      </c>
      <c r="F599" s="664">
        <v>1</v>
      </c>
      <c r="G599" s="664">
        <v>7858.75</v>
      </c>
      <c r="H599" s="664">
        <v>1</v>
      </c>
      <c r="I599" s="664">
        <v>7858.75</v>
      </c>
      <c r="J599" s="664"/>
      <c r="K599" s="664"/>
      <c r="L599" s="664"/>
      <c r="M599" s="664"/>
      <c r="N599" s="664"/>
      <c r="O599" s="664"/>
      <c r="P599" s="677"/>
      <c r="Q599" s="665"/>
    </row>
    <row r="600" spans="1:17" ht="14.4" customHeight="1" x14ac:dyDescent="0.3">
      <c r="A600" s="660" t="s">
        <v>577</v>
      </c>
      <c r="B600" s="661" t="s">
        <v>7088</v>
      </c>
      <c r="C600" s="661" t="s">
        <v>6905</v>
      </c>
      <c r="D600" s="661" t="s">
        <v>7964</v>
      </c>
      <c r="E600" s="661" t="s">
        <v>7965</v>
      </c>
      <c r="F600" s="664"/>
      <c r="G600" s="664"/>
      <c r="H600" s="664"/>
      <c r="I600" s="664"/>
      <c r="J600" s="664"/>
      <c r="K600" s="664"/>
      <c r="L600" s="664"/>
      <c r="M600" s="664"/>
      <c r="N600" s="664">
        <v>1</v>
      </c>
      <c r="O600" s="664">
        <v>16975.64</v>
      </c>
      <c r="P600" s="677"/>
      <c r="Q600" s="665">
        <v>16975.64</v>
      </c>
    </row>
    <row r="601" spans="1:17" ht="14.4" customHeight="1" x14ac:dyDescent="0.3">
      <c r="A601" s="660" t="s">
        <v>577</v>
      </c>
      <c r="B601" s="661" t="s">
        <v>7088</v>
      </c>
      <c r="C601" s="661" t="s">
        <v>6905</v>
      </c>
      <c r="D601" s="661" t="s">
        <v>7966</v>
      </c>
      <c r="E601" s="661" t="s">
        <v>7967</v>
      </c>
      <c r="F601" s="664">
        <v>1</v>
      </c>
      <c r="G601" s="664">
        <v>21240.5</v>
      </c>
      <c r="H601" s="664">
        <v>1</v>
      </c>
      <c r="I601" s="664">
        <v>21240.5</v>
      </c>
      <c r="J601" s="664"/>
      <c r="K601" s="664"/>
      <c r="L601" s="664"/>
      <c r="M601" s="664"/>
      <c r="N601" s="664"/>
      <c r="O601" s="664"/>
      <c r="P601" s="677"/>
      <c r="Q601" s="665"/>
    </row>
    <row r="602" spans="1:17" ht="14.4" customHeight="1" x14ac:dyDescent="0.3">
      <c r="A602" s="660" t="s">
        <v>577</v>
      </c>
      <c r="B602" s="661" t="s">
        <v>7088</v>
      </c>
      <c r="C602" s="661" t="s">
        <v>6905</v>
      </c>
      <c r="D602" s="661" t="s">
        <v>7968</v>
      </c>
      <c r="E602" s="661" t="s">
        <v>7969</v>
      </c>
      <c r="F602" s="664"/>
      <c r="G602" s="664"/>
      <c r="H602" s="664"/>
      <c r="I602" s="664"/>
      <c r="J602" s="664"/>
      <c r="K602" s="664"/>
      <c r="L602" s="664"/>
      <c r="M602" s="664"/>
      <c r="N602" s="664">
        <v>4</v>
      </c>
      <c r="O602" s="664">
        <v>57776</v>
      </c>
      <c r="P602" s="677"/>
      <c r="Q602" s="665">
        <v>14444</v>
      </c>
    </row>
    <row r="603" spans="1:17" ht="14.4" customHeight="1" x14ac:dyDescent="0.3">
      <c r="A603" s="660" t="s">
        <v>577</v>
      </c>
      <c r="B603" s="661" t="s">
        <v>7088</v>
      </c>
      <c r="C603" s="661" t="s">
        <v>6905</v>
      </c>
      <c r="D603" s="661" t="s">
        <v>7970</v>
      </c>
      <c r="E603" s="661" t="s">
        <v>7971</v>
      </c>
      <c r="F603" s="664">
        <v>1</v>
      </c>
      <c r="G603" s="664">
        <v>45352.31</v>
      </c>
      <c r="H603" s="664">
        <v>1</v>
      </c>
      <c r="I603" s="664">
        <v>45352.31</v>
      </c>
      <c r="J603" s="664">
        <v>1</v>
      </c>
      <c r="K603" s="664">
        <v>45352.31</v>
      </c>
      <c r="L603" s="664">
        <v>1</v>
      </c>
      <c r="M603" s="664">
        <v>45352.31</v>
      </c>
      <c r="N603" s="664"/>
      <c r="O603" s="664"/>
      <c r="P603" s="677"/>
      <c r="Q603" s="665"/>
    </row>
    <row r="604" spans="1:17" ht="14.4" customHeight="1" x14ac:dyDescent="0.3">
      <c r="A604" s="660" t="s">
        <v>577</v>
      </c>
      <c r="B604" s="661" t="s">
        <v>7088</v>
      </c>
      <c r="C604" s="661" t="s">
        <v>6905</v>
      </c>
      <c r="D604" s="661" t="s">
        <v>7972</v>
      </c>
      <c r="E604" s="661" t="s">
        <v>7963</v>
      </c>
      <c r="F604" s="664">
        <v>1</v>
      </c>
      <c r="G604" s="664">
        <v>7203.76</v>
      </c>
      <c r="H604" s="664">
        <v>1</v>
      </c>
      <c r="I604" s="664">
        <v>7203.76</v>
      </c>
      <c r="J604" s="664"/>
      <c r="K604" s="664"/>
      <c r="L604" s="664"/>
      <c r="M604" s="664"/>
      <c r="N604" s="664"/>
      <c r="O604" s="664"/>
      <c r="P604" s="677"/>
      <c r="Q604" s="665"/>
    </row>
    <row r="605" spans="1:17" ht="14.4" customHeight="1" x14ac:dyDescent="0.3">
      <c r="A605" s="660" t="s">
        <v>577</v>
      </c>
      <c r="B605" s="661" t="s">
        <v>7088</v>
      </c>
      <c r="C605" s="661" t="s">
        <v>6905</v>
      </c>
      <c r="D605" s="661" t="s">
        <v>7973</v>
      </c>
      <c r="E605" s="661" t="s">
        <v>7807</v>
      </c>
      <c r="F605" s="664"/>
      <c r="G605" s="664"/>
      <c r="H605" s="664"/>
      <c r="I605" s="664"/>
      <c r="J605" s="664">
        <v>1</v>
      </c>
      <c r="K605" s="664">
        <v>16566.349999999999</v>
      </c>
      <c r="L605" s="664"/>
      <c r="M605" s="664">
        <v>16566.349999999999</v>
      </c>
      <c r="N605" s="664"/>
      <c r="O605" s="664"/>
      <c r="P605" s="677"/>
      <c r="Q605" s="665"/>
    </row>
    <row r="606" spans="1:17" ht="14.4" customHeight="1" x14ac:dyDescent="0.3">
      <c r="A606" s="660" t="s">
        <v>577</v>
      </c>
      <c r="B606" s="661" t="s">
        <v>7088</v>
      </c>
      <c r="C606" s="661" t="s">
        <v>6905</v>
      </c>
      <c r="D606" s="661" t="s">
        <v>7974</v>
      </c>
      <c r="E606" s="661" t="s">
        <v>7879</v>
      </c>
      <c r="F606" s="664"/>
      <c r="G606" s="664"/>
      <c r="H606" s="664"/>
      <c r="I606" s="664"/>
      <c r="J606" s="664">
        <v>1</v>
      </c>
      <c r="K606" s="664">
        <v>50537.24</v>
      </c>
      <c r="L606" s="664"/>
      <c r="M606" s="664">
        <v>50537.24</v>
      </c>
      <c r="N606" s="664"/>
      <c r="O606" s="664"/>
      <c r="P606" s="677"/>
      <c r="Q606" s="665"/>
    </row>
    <row r="607" spans="1:17" ht="14.4" customHeight="1" x14ac:dyDescent="0.3">
      <c r="A607" s="660" t="s">
        <v>577</v>
      </c>
      <c r="B607" s="661" t="s">
        <v>7088</v>
      </c>
      <c r="C607" s="661" t="s">
        <v>6905</v>
      </c>
      <c r="D607" s="661" t="s">
        <v>7975</v>
      </c>
      <c r="E607" s="661" t="s">
        <v>7976</v>
      </c>
      <c r="F607" s="664">
        <v>3</v>
      </c>
      <c r="G607" s="664">
        <v>26241</v>
      </c>
      <c r="H607" s="664">
        <v>1</v>
      </c>
      <c r="I607" s="664">
        <v>8747</v>
      </c>
      <c r="J607" s="664"/>
      <c r="K607" s="664"/>
      <c r="L607" s="664"/>
      <c r="M607" s="664"/>
      <c r="N607" s="664"/>
      <c r="O607" s="664"/>
      <c r="P607" s="677"/>
      <c r="Q607" s="665"/>
    </row>
    <row r="608" spans="1:17" ht="14.4" customHeight="1" x14ac:dyDescent="0.3">
      <c r="A608" s="660" t="s">
        <v>577</v>
      </c>
      <c r="B608" s="661" t="s">
        <v>7088</v>
      </c>
      <c r="C608" s="661" t="s">
        <v>6905</v>
      </c>
      <c r="D608" s="661" t="s">
        <v>7977</v>
      </c>
      <c r="E608" s="661" t="s">
        <v>7570</v>
      </c>
      <c r="F608" s="664">
        <v>2</v>
      </c>
      <c r="G608" s="664">
        <v>421.8</v>
      </c>
      <c r="H608" s="664">
        <v>1</v>
      </c>
      <c r="I608" s="664">
        <v>210.9</v>
      </c>
      <c r="J608" s="664"/>
      <c r="K608" s="664"/>
      <c r="L608" s="664"/>
      <c r="M608" s="664"/>
      <c r="N608" s="664"/>
      <c r="O608" s="664"/>
      <c r="P608" s="677"/>
      <c r="Q608" s="665"/>
    </row>
    <row r="609" spans="1:17" ht="14.4" customHeight="1" x14ac:dyDescent="0.3">
      <c r="A609" s="660" t="s">
        <v>577</v>
      </c>
      <c r="B609" s="661" t="s">
        <v>7088</v>
      </c>
      <c r="C609" s="661" t="s">
        <v>6905</v>
      </c>
      <c r="D609" s="661" t="s">
        <v>7978</v>
      </c>
      <c r="E609" s="661" t="s">
        <v>7979</v>
      </c>
      <c r="F609" s="664">
        <v>2</v>
      </c>
      <c r="G609" s="664">
        <v>8950</v>
      </c>
      <c r="H609" s="664">
        <v>1</v>
      </c>
      <c r="I609" s="664">
        <v>4475</v>
      </c>
      <c r="J609" s="664"/>
      <c r="K609" s="664"/>
      <c r="L609" s="664"/>
      <c r="M609" s="664"/>
      <c r="N609" s="664"/>
      <c r="O609" s="664"/>
      <c r="P609" s="677"/>
      <c r="Q609" s="665"/>
    </row>
    <row r="610" spans="1:17" ht="14.4" customHeight="1" x14ac:dyDescent="0.3">
      <c r="A610" s="660" t="s">
        <v>577</v>
      </c>
      <c r="B610" s="661" t="s">
        <v>7088</v>
      </c>
      <c r="C610" s="661" t="s">
        <v>6905</v>
      </c>
      <c r="D610" s="661" t="s">
        <v>7980</v>
      </c>
      <c r="E610" s="661" t="s">
        <v>7981</v>
      </c>
      <c r="F610" s="664"/>
      <c r="G610" s="664"/>
      <c r="H610" s="664"/>
      <c r="I610" s="664"/>
      <c r="J610" s="664"/>
      <c r="K610" s="664"/>
      <c r="L610" s="664"/>
      <c r="M610" s="664"/>
      <c r="N610" s="664">
        <v>3</v>
      </c>
      <c r="O610" s="664">
        <v>30210.120000000003</v>
      </c>
      <c r="P610" s="677"/>
      <c r="Q610" s="665">
        <v>10070.040000000001</v>
      </c>
    </row>
    <row r="611" spans="1:17" ht="14.4" customHeight="1" x14ac:dyDescent="0.3">
      <c r="A611" s="660" t="s">
        <v>577</v>
      </c>
      <c r="B611" s="661" t="s">
        <v>7088</v>
      </c>
      <c r="C611" s="661" t="s">
        <v>6905</v>
      </c>
      <c r="D611" s="661" t="s">
        <v>7982</v>
      </c>
      <c r="E611" s="661" t="s">
        <v>7653</v>
      </c>
      <c r="F611" s="664"/>
      <c r="G611" s="664"/>
      <c r="H611" s="664"/>
      <c r="I611" s="664"/>
      <c r="J611" s="664">
        <v>1</v>
      </c>
      <c r="K611" s="664">
        <v>17721.82</v>
      </c>
      <c r="L611" s="664"/>
      <c r="M611" s="664">
        <v>17721.82</v>
      </c>
      <c r="N611" s="664"/>
      <c r="O611" s="664"/>
      <c r="P611" s="677"/>
      <c r="Q611" s="665"/>
    </row>
    <row r="612" spans="1:17" ht="14.4" customHeight="1" x14ac:dyDescent="0.3">
      <c r="A612" s="660" t="s">
        <v>577</v>
      </c>
      <c r="B612" s="661" t="s">
        <v>7088</v>
      </c>
      <c r="C612" s="661" t="s">
        <v>6905</v>
      </c>
      <c r="D612" s="661" t="s">
        <v>7983</v>
      </c>
      <c r="E612" s="661" t="s">
        <v>7753</v>
      </c>
      <c r="F612" s="664"/>
      <c r="G612" s="664"/>
      <c r="H612" s="664"/>
      <c r="I612" s="664"/>
      <c r="J612" s="664"/>
      <c r="K612" s="664"/>
      <c r="L612" s="664"/>
      <c r="M612" s="664"/>
      <c r="N612" s="664">
        <v>1</v>
      </c>
      <c r="O612" s="664">
        <v>14500</v>
      </c>
      <c r="P612" s="677"/>
      <c r="Q612" s="665">
        <v>14500</v>
      </c>
    </row>
    <row r="613" spans="1:17" ht="14.4" customHeight="1" x14ac:dyDescent="0.3">
      <c r="A613" s="660" t="s">
        <v>577</v>
      </c>
      <c r="B613" s="661" t="s">
        <v>7088</v>
      </c>
      <c r="C613" s="661" t="s">
        <v>6905</v>
      </c>
      <c r="D613" s="661" t="s">
        <v>7984</v>
      </c>
      <c r="E613" s="661" t="s">
        <v>7653</v>
      </c>
      <c r="F613" s="664"/>
      <c r="G613" s="664"/>
      <c r="H613" s="664"/>
      <c r="I613" s="664"/>
      <c r="J613" s="664">
        <v>1</v>
      </c>
      <c r="K613" s="664">
        <v>4685.3999999999996</v>
      </c>
      <c r="L613" s="664"/>
      <c r="M613" s="664">
        <v>4685.3999999999996</v>
      </c>
      <c r="N613" s="664"/>
      <c r="O613" s="664"/>
      <c r="P613" s="677"/>
      <c r="Q613" s="665"/>
    </row>
    <row r="614" spans="1:17" ht="14.4" customHeight="1" x14ac:dyDescent="0.3">
      <c r="A614" s="660" t="s">
        <v>577</v>
      </c>
      <c r="B614" s="661" t="s">
        <v>7088</v>
      </c>
      <c r="C614" s="661" t="s">
        <v>6905</v>
      </c>
      <c r="D614" s="661" t="s">
        <v>7985</v>
      </c>
      <c r="E614" s="661" t="s">
        <v>7953</v>
      </c>
      <c r="F614" s="664"/>
      <c r="G614" s="664"/>
      <c r="H614" s="664"/>
      <c r="I614" s="664"/>
      <c r="J614" s="664"/>
      <c r="K614" s="664"/>
      <c r="L614" s="664"/>
      <c r="M614" s="664"/>
      <c r="N614" s="664">
        <v>2</v>
      </c>
      <c r="O614" s="664">
        <v>26076.18</v>
      </c>
      <c r="P614" s="677"/>
      <c r="Q614" s="665">
        <v>13038.09</v>
      </c>
    </row>
    <row r="615" spans="1:17" ht="14.4" customHeight="1" x14ac:dyDescent="0.3">
      <c r="A615" s="660" t="s">
        <v>577</v>
      </c>
      <c r="B615" s="661" t="s">
        <v>7088</v>
      </c>
      <c r="C615" s="661" t="s">
        <v>6905</v>
      </c>
      <c r="D615" s="661" t="s">
        <v>7986</v>
      </c>
      <c r="E615" s="661" t="s">
        <v>7987</v>
      </c>
      <c r="F615" s="664"/>
      <c r="G615" s="664"/>
      <c r="H615" s="664"/>
      <c r="I615" s="664"/>
      <c r="J615" s="664">
        <v>1</v>
      </c>
      <c r="K615" s="664">
        <v>37238.18</v>
      </c>
      <c r="L615" s="664"/>
      <c r="M615" s="664">
        <v>37238.18</v>
      </c>
      <c r="N615" s="664"/>
      <c r="O615" s="664"/>
      <c r="P615" s="677"/>
      <c r="Q615" s="665"/>
    </row>
    <row r="616" spans="1:17" ht="14.4" customHeight="1" x14ac:dyDescent="0.3">
      <c r="A616" s="660" t="s">
        <v>577</v>
      </c>
      <c r="B616" s="661" t="s">
        <v>7088</v>
      </c>
      <c r="C616" s="661" t="s">
        <v>6932</v>
      </c>
      <c r="D616" s="661" t="s">
        <v>7988</v>
      </c>
      <c r="E616" s="661" t="s">
        <v>7989</v>
      </c>
      <c r="F616" s="664">
        <v>102</v>
      </c>
      <c r="G616" s="664">
        <v>18870</v>
      </c>
      <c r="H616" s="664">
        <v>1</v>
      </c>
      <c r="I616" s="664">
        <v>185</v>
      </c>
      <c r="J616" s="664">
        <v>154</v>
      </c>
      <c r="K616" s="664">
        <v>28490</v>
      </c>
      <c r="L616" s="664">
        <v>1.5098039215686274</v>
      </c>
      <c r="M616" s="664">
        <v>185</v>
      </c>
      <c r="N616" s="664">
        <v>110</v>
      </c>
      <c r="O616" s="664">
        <v>20584</v>
      </c>
      <c r="P616" s="677">
        <v>1.0908320084790672</v>
      </c>
      <c r="Q616" s="665">
        <v>187.12727272727273</v>
      </c>
    </row>
    <row r="617" spans="1:17" ht="14.4" customHeight="1" x14ac:dyDescent="0.3">
      <c r="A617" s="660" t="s">
        <v>577</v>
      </c>
      <c r="B617" s="661" t="s">
        <v>7088</v>
      </c>
      <c r="C617" s="661" t="s">
        <v>6932</v>
      </c>
      <c r="D617" s="661" t="s">
        <v>7990</v>
      </c>
      <c r="E617" s="661" t="s">
        <v>7991</v>
      </c>
      <c r="F617" s="664"/>
      <c r="G617" s="664"/>
      <c r="H617" s="664"/>
      <c r="I617" s="664"/>
      <c r="J617" s="664"/>
      <c r="K617" s="664"/>
      <c r="L617" s="664"/>
      <c r="M617" s="664"/>
      <c r="N617" s="664">
        <v>3</v>
      </c>
      <c r="O617" s="664">
        <v>2073</v>
      </c>
      <c r="P617" s="677"/>
      <c r="Q617" s="665">
        <v>691</v>
      </c>
    </row>
    <row r="618" spans="1:17" ht="14.4" customHeight="1" x14ac:dyDescent="0.3">
      <c r="A618" s="660" t="s">
        <v>577</v>
      </c>
      <c r="B618" s="661" t="s">
        <v>7088</v>
      </c>
      <c r="C618" s="661" t="s">
        <v>6932</v>
      </c>
      <c r="D618" s="661" t="s">
        <v>6943</v>
      </c>
      <c r="E618" s="661" t="s">
        <v>6944</v>
      </c>
      <c r="F618" s="664">
        <v>7</v>
      </c>
      <c r="G618" s="664">
        <v>861</v>
      </c>
      <c r="H618" s="664">
        <v>1</v>
      </c>
      <c r="I618" s="664">
        <v>123</v>
      </c>
      <c r="J618" s="664"/>
      <c r="K618" s="664"/>
      <c r="L618" s="664"/>
      <c r="M618" s="664"/>
      <c r="N618" s="664">
        <v>1</v>
      </c>
      <c r="O618" s="664">
        <v>200</v>
      </c>
      <c r="P618" s="677">
        <v>0.23228803716608595</v>
      </c>
      <c r="Q618" s="665">
        <v>200</v>
      </c>
    </row>
    <row r="619" spans="1:17" ht="14.4" customHeight="1" x14ac:dyDescent="0.3">
      <c r="A619" s="660" t="s">
        <v>577</v>
      </c>
      <c r="B619" s="661" t="s">
        <v>7088</v>
      </c>
      <c r="C619" s="661" t="s">
        <v>6932</v>
      </c>
      <c r="D619" s="661" t="s">
        <v>6945</v>
      </c>
      <c r="E619" s="661" t="s">
        <v>6946</v>
      </c>
      <c r="F619" s="664">
        <v>98</v>
      </c>
      <c r="G619" s="664">
        <v>14504</v>
      </c>
      <c r="H619" s="664">
        <v>1</v>
      </c>
      <c r="I619" s="664">
        <v>148</v>
      </c>
      <c r="J619" s="664">
        <v>149</v>
      </c>
      <c r="K619" s="664">
        <v>22201</v>
      </c>
      <c r="L619" s="664">
        <v>1.5306811913954772</v>
      </c>
      <c r="M619" s="664">
        <v>149</v>
      </c>
      <c r="N619" s="664">
        <v>113</v>
      </c>
      <c r="O619" s="664">
        <v>28615</v>
      </c>
      <c r="P619" s="677">
        <v>1.9729040264754552</v>
      </c>
      <c r="Q619" s="665">
        <v>253.23008849557522</v>
      </c>
    </row>
    <row r="620" spans="1:17" ht="14.4" customHeight="1" x14ac:dyDescent="0.3">
      <c r="A620" s="660" t="s">
        <v>577</v>
      </c>
      <c r="B620" s="661" t="s">
        <v>7088</v>
      </c>
      <c r="C620" s="661" t="s">
        <v>6932</v>
      </c>
      <c r="D620" s="661" t="s">
        <v>7062</v>
      </c>
      <c r="E620" s="661" t="s">
        <v>7063</v>
      </c>
      <c r="F620" s="664">
        <v>1</v>
      </c>
      <c r="G620" s="664">
        <v>222</v>
      </c>
      <c r="H620" s="664">
        <v>1</v>
      </c>
      <c r="I620" s="664">
        <v>222</v>
      </c>
      <c r="J620" s="664">
        <v>7</v>
      </c>
      <c r="K620" s="664">
        <v>1568</v>
      </c>
      <c r="L620" s="664">
        <v>7.0630630630630629</v>
      </c>
      <c r="M620" s="664">
        <v>224</v>
      </c>
      <c r="N620" s="664">
        <v>2</v>
      </c>
      <c r="O620" s="664">
        <v>950</v>
      </c>
      <c r="P620" s="677">
        <v>4.2792792792792795</v>
      </c>
      <c r="Q620" s="665">
        <v>475</v>
      </c>
    </row>
    <row r="621" spans="1:17" ht="14.4" customHeight="1" x14ac:dyDescent="0.3">
      <c r="A621" s="660" t="s">
        <v>577</v>
      </c>
      <c r="B621" s="661" t="s">
        <v>7088</v>
      </c>
      <c r="C621" s="661" t="s">
        <v>6932</v>
      </c>
      <c r="D621" s="661" t="s">
        <v>7070</v>
      </c>
      <c r="E621" s="661" t="s">
        <v>7071</v>
      </c>
      <c r="F621" s="664"/>
      <c r="G621" s="664"/>
      <c r="H621" s="664"/>
      <c r="I621" s="664"/>
      <c r="J621" s="664"/>
      <c r="K621" s="664"/>
      <c r="L621" s="664"/>
      <c r="M621" s="664"/>
      <c r="N621" s="664">
        <v>2</v>
      </c>
      <c r="O621" s="664">
        <v>646</v>
      </c>
      <c r="P621" s="677"/>
      <c r="Q621" s="665">
        <v>323</v>
      </c>
    </row>
    <row r="622" spans="1:17" ht="14.4" customHeight="1" x14ac:dyDescent="0.3">
      <c r="A622" s="660" t="s">
        <v>577</v>
      </c>
      <c r="B622" s="661" t="s">
        <v>7088</v>
      </c>
      <c r="C622" s="661" t="s">
        <v>6932</v>
      </c>
      <c r="D622" s="661" t="s">
        <v>6949</v>
      </c>
      <c r="E622" s="661" t="s">
        <v>6950</v>
      </c>
      <c r="F622" s="664">
        <v>310</v>
      </c>
      <c r="G622" s="664">
        <v>28210</v>
      </c>
      <c r="H622" s="664">
        <v>1</v>
      </c>
      <c r="I622" s="664">
        <v>91</v>
      </c>
      <c r="J622" s="664">
        <v>256</v>
      </c>
      <c r="K622" s="664">
        <v>23296</v>
      </c>
      <c r="L622" s="664">
        <v>0.82580645161290323</v>
      </c>
      <c r="M622" s="664">
        <v>91</v>
      </c>
      <c r="N622" s="664">
        <v>253</v>
      </c>
      <c r="O622" s="664">
        <v>23403</v>
      </c>
      <c r="P622" s="677">
        <v>0.82959943282523929</v>
      </c>
      <c r="Q622" s="665">
        <v>92.501976284584984</v>
      </c>
    </row>
    <row r="623" spans="1:17" ht="14.4" customHeight="1" x14ac:dyDescent="0.3">
      <c r="A623" s="660" t="s">
        <v>577</v>
      </c>
      <c r="B623" s="661" t="s">
        <v>7088</v>
      </c>
      <c r="C623" s="661" t="s">
        <v>6932</v>
      </c>
      <c r="D623" s="661" t="s">
        <v>7992</v>
      </c>
      <c r="E623" s="661" t="s">
        <v>7993</v>
      </c>
      <c r="F623" s="664">
        <v>1</v>
      </c>
      <c r="G623" s="664">
        <v>3450</v>
      </c>
      <c r="H623" s="664">
        <v>1</v>
      </c>
      <c r="I623" s="664">
        <v>3450</v>
      </c>
      <c r="J623" s="664"/>
      <c r="K623" s="664"/>
      <c r="L623" s="664"/>
      <c r="M623" s="664"/>
      <c r="N623" s="664"/>
      <c r="O623" s="664"/>
      <c r="P623" s="677"/>
      <c r="Q623" s="665"/>
    </row>
    <row r="624" spans="1:17" ht="14.4" customHeight="1" x14ac:dyDescent="0.3">
      <c r="A624" s="660" t="s">
        <v>577</v>
      </c>
      <c r="B624" s="661" t="s">
        <v>7088</v>
      </c>
      <c r="C624" s="661" t="s">
        <v>6932</v>
      </c>
      <c r="D624" s="661" t="s">
        <v>7994</v>
      </c>
      <c r="E624" s="661" t="s">
        <v>7995</v>
      </c>
      <c r="F624" s="664">
        <v>2</v>
      </c>
      <c r="G624" s="664">
        <v>9210</v>
      </c>
      <c r="H624" s="664">
        <v>1</v>
      </c>
      <c r="I624" s="664">
        <v>4605</v>
      </c>
      <c r="J624" s="664"/>
      <c r="K624" s="664"/>
      <c r="L624" s="664"/>
      <c r="M624" s="664"/>
      <c r="N624" s="664"/>
      <c r="O624" s="664"/>
      <c r="P624" s="677"/>
      <c r="Q624" s="665"/>
    </row>
    <row r="625" spans="1:17" ht="14.4" customHeight="1" x14ac:dyDescent="0.3">
      <c r="A625" s="660" t="s">
        <v>577</v>
      </c>
      <c r="B625" s="661" t="s">
        <v>7088</v>
      </c>
      <c r="C625" s="661" t="s">
        <v>6932</v>
      </c>
      <c r="D625" s="661" t="s">
        <v>7996</v>
      </c>
      <c r="E625" s="661" t="s">
        <v>7997</v>
      </c>
      <c r="F625" s="664"/>
      <c r="G625" s="664"/>
      <c r="H625" s="664"/>
      <c r="I625" s="664"/>
      <c r="J625" s="664"/>
      <c r="K625" s="664"/>
      <c r="L625" s="664"/>
      <c r="M625" s="664"/>
      <c r="N625" s="664">
        <v>1</v>
      </c>
      <c r="O625" s="664">
        <v>3154</v>
      </c>
      <c r="P625" s="677"/>
      <c r="Q625" s="665">
        <v>3154</v>
      </c>
    </row>
    <row r="626" spans="1:17" ht="14.4" customHeight="1" x14ac:dyDescent="0.3">
      <c r="A626" s="660" t="s">
        <v>577</v>
      </c>
      <c r="B626" s="661" t="s">
        <v>7088</v>
      </c>
      <c r="C626" s="661" t="s">
        <v>6932</v>
      </c>
      <c r="D626" s="661" t="s">
        <v>7998</v>
      </c>
      <c r="E626" s="661" t="s">
        <v>7999</v>
      </c>
      <c r="F626" s="664">
        <v>1</v>
      </c>
      <c r="G626" s="664">
        <v>4090</v>
      </c>
      <c r="H626" s="664">
        <v>1</v>
      </c>
      <c r="I626" s="664">
        <v>4090</v>
      </c>
      <c r="J626" s="664"/>
      <c r="K626" s="664"/>
      <c r="L626" s="664"/>
      <c r="M626" s="664"/>
      <c r="N626" s="664"/>
      <c r="O626" s="664"/>
      <c r="P626" s="677"/>
      <c r="Q626" s="665"/>
    </row>
    <row r="627" spans="1:17" ht="14.4" customHeight="1" x14ac:dyDescent="0.3">
      <c r="A627" s="660" t="s">
        <v>577</v>
      </c>
      <c r="B627" s="661" t="s">
        <v>7088</v>
      </c>
      <c r="C627" s="661" t="s">
        <v>6932</v>
      </c>
      <c r="D627" s="661" t="s">
        <v>8000</v>
      </c>
      <c r="E627" s="661" t="s">
        <v>8001</v>
      </c>
      <c r="F627" s="664"/>
      <c r="G627" s="664"/>
      <c r="H627" s="664"/>
      <c r="I627" s="664"/>
      <c r="J627" s="664">
        <v>1</v>
      </c>
      <c r="K627" s="664">
        <v>4284</v>
      </c>
      <c r="L627" s="664"/>
      <c r="M627" s="664">
        <v>4284</v>
      </c>
      <c r="N627" s="664"/>
      <c r="O627" s="664"/>
      <c r="P627" s="677"/>
      <c r="Q627" s="665"/>
    </row>
    <row r="628" spans="1:17" ht="14.4" customHeight="1" x14ac:dyDescent="0.3">
      <c r="A628" s="660" t="s">
        <v>577</v>
      </c>
      <c r="B628" s="661" t="s">
        <v>7088</v>
      </c>
      <c r="C628" s="661" t="s">
        <v>6932</v>
      </c>
      <c r="D628" s="661" t="s">
        <v>8002</v>
      </c>
      <c r="E628" s="661" t="s">
        <v>8003</v>
      </c>
      <c r="F628" s="664">
        <v>2</v>
      </c>
      <c r="G628" s="664">
        <v>4630</v>
      </c>
      <c r="H628" s="664">
        <v>1</v>
      </c>
      <c r="I628" s="664">
        <v>2315</v>
      </c>
      <c r="J628" s="664">
        <v>1</v>
      </c>
      <c r="K628" s="664">
        <v>2327</v>
      </c>
      <c r="L628" s="664">
        <v>0.50259179265658749</v>
      </c>
      <c r="M628" s="664">
        <v>2327</v>
      </c>
      <c r="N628" s="664">
        <v>1</v>
      </c>
      <c r="O628" s="664">
        <v>2348</v>
      </c>
      <c r="P628" s="677">
        <v>0.50712742980561554</v>
      </c>
      <c r="Q628" s="665">
        <v>2348</v>
      </c>
    </row>
    <row r="629" spans="1:17" ht="14.4" customHeight="1" x14ac:dyDescent="0.3">
      <c r="A629" s="660" t="s">
        <v>577</v>
      </c>
      <c r="B629" s="661" t="s">
        <v>7088</v>
      </c>
      <c r="C629" s="661" t="s">
        <v>6932</v>
      </c>
      <c r="D629" s="661" t="s">
        <v>8004</v>
      </c>
      <c r="E629" s="661" t="s">
        <v>8005</v>
      </c>
      <c r="F629" s="664">
        <v>6</v>
      </c>
      <c r="G629" s="664">
        <v>31842</v>
      </c>
      <c r="H629" s="664">
        <v>1</v>
      </c>
      <c r="I629" s="664">
        <v>5307</v>
      </c>
      <c r="J629" s="664">
        <v>1</v>
      </c>
      <c r="K629" s="664">
        <v>5323</v>
      </c>
      <c r="L629" s="664">
        <v>0.16716914766660385</v>
      </c>
      <c r="M629" s="664">
        <v>5323</v>
      </c>
      <c r="N629" s="664">
        <v>10</v>
      </c>
      <c r="O629" s="664">
        <v>53446</v>
      </c>
      <c r="P629" s="677">
        <v>1.6784749701651906</v>
      </c>
      <c r="Q629" s="665">
        <v>5344.6</v>
      </c>
    </row>
    <row r="630" spans="1:17" ht="14.4" customHeight="1" x14ac:dyDescent="0.3">
      <c r="A630" s="660" t="s">
        <v>577</v>
      </c>
      <c r="B630" s="661" t="s">
        <v>7088</v>
      </c>
      <c r="C630" s="661" t="s">
        <v>6932</v>
      </c>
      <c r="D630" s="661" t="s">
        <v>8006</v>
      </c>
      <c r="E630" s="661" t="s">
        <v>8007</v>
      </c>
      <c r="F630" s="664"/>
      <c r="G630" s="664"/>
      <c r="H630" s="664"/>
      <c r="I630" s="664"/>
      <c r="J630" s="664"/>
      <c r="K630" s="664"/>
      <c r="L630" s="664"/>
      <c r="M630" s="664"/>
      <c r="N630" s="664">
        <v>1</v>
      </c>
      <c r="O630" s="664">
        <v>1534</v>
      </c>
      <c r="P630" s="677"/>
      <c r="Q630" s="665">
        <v>1534</v>
      </c>
    </row>
    <row r="631" spans="1:17" ht="14.4" customHeight="1" x14ac:dyDescent="0.3">
      <c r="A631" s="660" t="s">
        <v>577</v>
      </c>
      <c r="B631" s="661" t="s">
        <v>7088</v>
      </c>
      <c r="C631" s="661" t="s">
        <v>6932</v>
      </c>
      <c r="D631" s="661" t="s">
        <v>8008</v>
      </c>
      <c r="E631" s="661" t="s">
        <v>8009</v>
      </c>
      <c r="F631" s="664">
        <v>1</v>
      </c>
      <c r="G631" s="664">
        <v>3015</v>
      </c>
      <c r="H631" s="664">
        <v>1</v>
      </c>
      <c r="I631" s="664">
        <v>3015</v>
      </c>
      <c r="J631" s="664">
        <v>1</v>
      </c>
      <c r="K631" s="664">
        <v>3031</v>
      </c>
      <c r="L631" s="664">
        <v>1.00530679933665</v>
      </c>
      <c r="M631" s="664">
        <v>3031</v>
      </c>
      <c r="N631" s="664">
        <v>1</v>
      </c>
      <c r="O631" s="664">
        <v>3031</v>
      </c>
      <c r="P631" s="677">
        <v>1.00530679933665</v>
      </c>
      <c r="Q631" s="665">
        <v>3031</v>
      </c>
    </row>
    <row r="632" spans="1:17" ht="14.4" customHeight="1" x14ac:dyDescent="0.3">
      <c r="A632" s="660" t="s">
        <v>577</v>
      </c>
      <c r="B632" s="661" t="s">
        <v>7088</v>
      </c>
      <c r="C632" s="661" t="s">
        <v>6932</v>
      </c>
      <c r="D632" s="661" t="s">
        <v>8010</v>
      </c>
      <c r="E632" s="661" t="s">
        <v>8011</v>
      </c>
      <c r="F632" s="664"/>
      <c r="G632" s="664"/>
      <c r="H632" s="664"/>
      <c r="I632" s="664"/>
      <c r="J632" s="664">
        <v>2</v>
      </c>
      <c r="K632" s="664">
        <v>4826</v>
      </c>
      <c r="L632" s="664"/>
      <c r="M632" s="664">
        <v>2413</v>
      </c>
      <c r="N632" s="664">
        <v>1</v>
      </c>
      <c r="O632" s="664">
        <v>2455</v>
      </c>
      <c r="P632" s="677"/>
      <c r="Q632" s="665">
        <v>2455</v>
      </c>
    </row>
    <row r="633" spans="1:17" ht="14.4" customHeight="1" x14ac:dyDescent="0.3">
      <c r="A633" s="660" t="s">
        <v>577</v>
      </c>
      <c r="B633" s="661" t="s">
        <v>7088</v>
      </c>
      <c r="C633" s="661" t="s">
        <v>6932</v>
      </c>
      <c r="D633" s="661" t="s">
        <v>8012</v>
      </c>
      <c r="E633" s="661" t="s">
        <v>8013</v>
      </c>
      <c r="F633" s="664"/>
      <c r="G633" s="664"/>
      <c r="H633" s="664"/>
      <c r="I633" s="664"/>
      <c r="J633" s="664">
        <v>1</v>
      </c>
      <c r="K633" s="664">
        <v>2396</v>
      </c>
      <c r="L633" s="664"/>
      <c r="M633" s="664">
        <v>2396</v>
      </c>
      <c r="N633" s="664">
        <v>1</v>
      </c>
      <c r="O633" s="664">
        <v>2396</v>
      </c>
      <c r="P633" s="677"/>
      <c r="Q633" s="665">
        <v>2396</v>
      </c>
    </row>
    <row r="634" spans="1:17" ht="14.4" customHeight="1" x14ac:dyDescent="0.3">
      <c r="A634" s="660" t="s">
        <v>577</v>
      </c>
      <c r="B634" s="661" t="s">
        <v>7088</v>
      </c>
      <c r="C634" s="661" t="s">
        <v>6932</v>
      </c>
      <c r="D634" s="661" t="s">
        <v>8014</v>
      </c>
      <c r="E634" s="661" t="s">
        <v>8015</v>
      </c>
      <c r="F634" s="664">
        <v>141</v>
      </c>
      <c r="G634" s="664">
        <v>127464</v>
      </c>
      <c r="H634" s="664">
        <v>1</v>
      </c>
      <c r="I634" s="664">
        <v>904</v>
      </c>
      <c r="J634" s="664">
        <v>149</v>
      </c>
      <c r="K634" s="664">
        <v>135584</v>
      </c>
      <c r="L634" s="664">
        <v>1.0637042615954309</v>
      </c>
      <c r="M634" s="664">
        <v>909.95973154362412</v>
      </c>
      <c r="N634" s="664">
        <v>94</v>
      </c>
      <c r="O634" s="664">
        <v>86210</v>
      </c>
      <c r="P634" s="677">
        <v>0.67634783154459299</v>
      </c>
      <c r="Q634" s="665">
        <v>917.12765957446811</v>
      </c>
    </row>
    <row r="635" spans="1:17" ht="14.4" customHeight="1" x14ac:dyDescent="0.3">
      <c r="A635" s="660" t="s">
        <v>577</v>
      </c>
      <c r="B635" s="661" t="s">
        <v>7088</v>
      </c>
      <c r="C635" s="661" t="s">
        <v>6932</v>
      </c>
      <c r="D635" s="661" t="s">
        <v>6951</v>
      </c>
      <c r="E635" s="661" t="s">
        <v>6952</v>
      </c>
      <c r="F635" s="664"/>
      <c r="G635" s="664"/>
      <c r="H635" s="664"/>
      <c r="I635" s="664"/>
      <c r="J635" s="664">
        <v>1</v>
      </c>
      <c r="K635" s="664">
        <v>1213</v>
      </c>
      <c r="L635" s="664"/>
      <c r="M635" s="664">
        <v>1213</v>
      </c>
      <c r="N635" s="664"/>
      <c r="O635" s="664"/>
      <c r="P635" s="677"/>
      <c r="Q635" s="665"/>
    </row>
    <row r="636" spans="1:17" ht="14.4" customHeight="1" x14ac:dyDescent="0.3">
      <c r="A636" s="660" t="s">
        <v>577</v>
      </c>
      <c r="B636" s="661" t="s">
        <v>7088</v>
      </c>
      <c r="C636" s="661" t="s">
        <v>6932</v>
      </c>
      <c r="D636" s="661" t="s">
        <v>8016</v>
      </c>
      <c r="E636" s="661" t="s">
        <v>8017</v>
      </c>
      <c r="F636" s="664">
        <v>1</v>
      </c>
      <c r="G636" s="664">
        <v>2323</v>
      </c>
      <c r="H636" s="664">
        <v>1</v>
      </c>
      <c r="I636" s="664">
        <v>2323</v>
      </c>
      <c r="J636" s="664">
        <v>2</v>
      </c>
      <c r="K636" s="664">
        <v>4670</v>
      </c>
      <c r="L636" s="664">
        <v>2.0103314679294018</v>
      </c>
      <c r="M636" s="664">
        <v>2335</v>
      </c>
      <c r="N636" s="664">
        <v>3</v>
      </c>
      <c r="O636" s="664">
        <v>7068</v>
      </c>
      <c r="P636" s="677">
        <v>3.0426173052087817</v>
      </c>
      <c r="Q636" s="665">
        <v>2356</v>
      </c>
    </row>
    <row r="637" spans="1:17" ht="14.4" customHeight="1" x14ac:dyDescent="0.3">
      <c r="A637" s="660" t="s">
        <v>577</v>
      </c>
      <c r="B637" s="661" t="s">
        <v>7088</v>
      </c>
      <c r="C637" s="661" t="s">
        <v>6932</v>
      </c>
      <c r="D637" s="661" t="s">
        <v>6953</v>
      </c>
      <c r="E637" s="661" t="s">
        <v>6954</v>
      </c>
      <c r="F637" s="664"/>
      <c r="G637" s="664"/>
      <c r="H637" s="664"/>
      <c r="I637" s="664"/>
      <c r="J637" s="664"/>
      <c r="K637" s="664"/>
      <c r="L637" s="664"/>
      <c r="M637" s="664"/>
      <c r="N637" s="664">
        <v>1</v>
      </c>
      <c r="O637" s="664">
        <v>1634</v>
      </c>
      <c r="P637" s="677"/>
      <c r="Q637" s="665">
        <v>1634</v>
      </c>
    </row>
    <row r="638" spans="1:17" ht="14.4" customHeight="1" x14ac:dyDescent="0.3">
      <c r="A638" s="660" t="s">
        <v>577</v>
      </c>
      <c r="B638" s="661" t="s">
        <v>7088</v>
      </c>
      <c r="C638" s="661" t="s">
        <v>6932</v>
      </c>
      <c r="D638" s="661" t="s">
        <v>6955</v>
      </c>
      <c r="E638" s="661" t="s">
        <v>6956</v>
      </c>
      <c r="F638" s="664"/>
      <c r="G638" s="664"/>
      <c r="H638" s="664"/>
      <c r="I638" s="664"/>
      <c r="J638" s="664"/>
      <c r="K638" s="664"/>
      <c r="L638" s="664"/>
      <c r="M638" s="664"/>
      <c r="N638" s="664">
        <v>1</v>
      </c>
      <c r="O638" s="664">
        <v>1335</v>
      </c>
      <c r="P638" s="677"/>
      <c r="Q638" s="665">
        <v>1335</v>
      </c>
    </row>
    <row r="639" spans="1:17" ht="14.4" customHeight="1" x14ac:dyDescent="0.3">
      <c r="A639" s="660" t="s">
        <v>577</v>
      </c>
      <c r="B639" s="661" t="s">
        <v>7088</v>
      </c>
      <c r="C639" s="661" t="s">
        <v>6932</v>
      </c>
      <c r="D639" s="661" t="s">
        <v>6957</v>
      </c>
      <c r="E639" s="661" t="s">
        <v>6958</v>
      </c>
      <c r="F639" s="664">
        <v>2112</v>
      </c>
      <c r="G639" s="664">
        <v>464640</v>
      </c>
      <c r="H639" s="664">
        <v>1</v>
      </c>
      <c r="I639" s="664">
        <v>220</v>
      </c>
      <c r="J639" s="664">
        <v>2175</v>
      </c>
      <c r="K639" s="664">
        <v>504588</v>
      </c>
      <c r="L639" s="664">
        <v>1.0859762396694215</v>
      </c>
      <c r="M639" s="664">
        <v>231.99448275862068</v>
      </c>
      <c r="N639" s="664">
        <v>2165</v>
      </c>
      <c r="O639" s="664">
        <v>505410</v>
      </c>
      <c r="P639" s="677">
        <v>1.0877453512396693</v>
      </c>
      <c r="Q639" s="665">
        <v>233.44572748267899</v>
      </c>
    </row>
    <row r="640" spans="1:17" ht="14.4" customHeight="1" x14ac:dyDescent="0.3">
      <c r="A640" s="660" t="s">
        <v>577</v>
      </c>
      <c r="B640" s="661" t="s">
        <v>7088</v>
      </c>
      <c r="C640" s="661" t="s">
        <v>6932</v>
      </c>
      <c r="D640" s="661" t="s">
        <v>8018</v>
      </c>
      <c r="E640" s="661" t="s">
        <v>8019</v>
      </c>
      <c r="F640" s="664">
        <v>651</v>
      </c>
      <c r="G640" s="664">
        <v>3238074</v>
      </c>
      <c r="H640" s="664">
        <v>1</v>
      </c>
      <c r="I640" s="664">
        <v>4974</v>
      </c>
      <c r="J640" s="664">
        <v>642</v>
      </c>
      <c r="K640" s="664">
        <v>3200370</v>
      </c>
      <c r="L640" s="664">
        <v>0.98835604127638832</v>
      </c>
      <c r="M640" s="664">
        <v>4985</v>
      </c>
      <c r="N640" s="664">
        <v>624</v>
      </c>
      <c r="O640" s="664">
        <v>3118434</v>
      </c>
      <c r="P640" s="677">
        <v>0.96305211060649021</v>
      </c>
      <c r="Q640" s="665">
        <v>4997.4903846153848</v>
      </c>
    </row>
    <row r="641" spans="1:17" ht="14.4" customHeight="1" x14ac:dyDescent="0.3">
      <c r="A641" s="660" t="s">
        <v>577</v>
      </c>
      <c r="B641" s="661" t="s">
        <v>7088</v>
      </c>
      <c r="C641" s="661" t="s">
        <v>6932</v>
      </c>
      <c r="D641" s="661" t="s">
        <v>7072</v>
      </c>
      <c r="E641" s="661" t="s">
        <v>7073</v>
      </c>
      <c r="F641" s="664"/>
      <c r="G641" s="664"/>
      <c r="H641" s="664"/>
      <c r="I641" s="664"/>
      <c r="J641" s="664">
        <v>1</v>
      </c>
      <c r="K641" s="664">
        <v>499</v>
      </c>
      <c r="L641" s="664"/>
      <c r="M641" s="664">
        <v>499</v>
      </c>
      <c r="N641" s="664"/>
      <c r="O641" s="664"/>
      <c r="P641" s="677"/>
      <c r="Q641" s="665"/>
    </row>
    <row r="642" spans="1:17" ht="14.4" customHeight="1" x14ac:dyDescent="0.3">
      <c r="A642" s="660" t="s">
        <v>577</v>
      </c>
      <c r="B642" s="661" t="s">
        <v>7088</v>
      </c>
      <c r="C642" s="661" t="s">
        <v>6932</v>
      </c>
      <c r="D642" s="661" t="s">
        <v>8020</v>
      </c>
      <c r="E642" s="661" t="s">
        <v>8021</v>
      </c>
      <c r="F642" s="664">
        <v>11</v>
      </c>
      <c r="G642" s="664">
        <v>52712</v>
      </c>
      <c r="H642" s="664">
        <v>1</v>
      </c>
      <c r="I642" s="664">
        <v>4792</v>
      </c>
      <c r="J642" s="664">
        <v>12</v>
      </c>
      <c r="K642" s="664">
        <v>57780</v>
      </c>
      <c r="L642" s="664">
        <v>1.0961450903020185</v>
      </c>
      <c r="M642" s="664">
        <v>4815</v>
      </c>
      <c r="N642" s="664">
        <v>16</v>
      </c>
      <c r="O642" s="664">
        <v>77670</v>
      </c>
      <c r="P642" s="677">
        <v>1.473478524814084</v>
      </c>
      <c r="Q642" s="665">
        <v>4854.375</v>
      </c>
    </row>
    <row r="643" spans="1:17" ht="14.4" customHeight="1" x14ac:dyDescent="0.3">
      <c r="A643" s="660" t="s">
        <v>577</v>
      </c>
      <c r="B643" s="661" t="s">
        <v>7088</v>
      </c>
      <c r="C643" s="661" t="s">
        <v>6932</v>
      </c>
      <c r="D643" s="661" t="s">
        <v>6961</v>
      </c>
      <c r="E643" s="661" t="s">
        <v>6962</v>
      </c>
      <c r="F643" s="664">
        <v>1</v>
      </c>
      <c r="G643" s="664">
        <v>634</v>
      </c>
      <c r="H643" s="664">
        <v>1</v>
      </c>
      <c r="I643" s="664">
        <v>634</v>
      </c>
      <c r="J643" s="664">
        <v>2</v>
      </c>
      <c r="K643" s="664">
        <v>1276</v>
      </c>
      <c r="L643" s="664">
        <v>2.0126182965299684</v>
      </c>
      <c r="M643" s="664">
        <v>638</v>
      </c>
      <c r="N643" s="664">
        <v>1</v>
      </c>
      <c r="O643" s="664">
        <v>646</v>
      </c>
      <c r="P643" s="677">
        <v>1.0189274447949528</v>
      </c>
      <c r="Q643" s="665">
        <v>646</v>
      </c>
    </row>
    <row r="644" spans="1:17" ht="14.4" customHeight="1" x14ac:dyDescent="0.3">
      <c r="A644" s="660" t="s">
        <v>577</v>
      </c>
      <c r="B644" s="661" t="s">
        <v>7088</v>
      </c>
      <c r="C644" s="661" t="s">
        <v>6932</v>
      </c>
      <c r="D644" s="661" t="s">
        <v>8022</v>
      </c>
      <c r="E644" s="661" t="s">
        <v>8023</v>
      </c>
      <c r="F644" s="664">
        <v>1</v>
      </c>
      <c r="G644" s="664">
        <v>3037</v>
      </c>
      <c r="H644" s="664">
        <v>1</v>
      </c>
      <c r="I644" s="664">
        <v>3037</v>
      </c>
      <c r="J644" s="664">
        <v>1</v>
      </c>
      <c r="K644" s="664">
        <v>3049</v>
      </c>
      <c r="L644" s="664">
        <v>1.0039512676983866</v>
      </c>
      <c r="M644" s="664">
        <v>3049</v>
      </c>
      <c r="N644" s="664"/>
      <c r="O644" s="664"/>
      <c r="P644" s="677"/>
      <c r="Q644" s="665"/>
    </row>
    <row r="645" spans="1:17" ht="14.4" customHeight="1" x14ac:dyDescent="0.3">
      <c r="A645" s="660" t="s">
        <v>577</v>
      </c>
      <c r="B645" s="661" t="s">
        <v>7088</v>
      </c>
      <c r="C645" s="661" t="s">
        <v>6932</v>
      </c>
      <c r="D645" s="661" t="s">
        <v>8024</v>
      </c>
      <c r="E645" s="661" t="s">
        <v>8025</v>
      </c>
      <c r="F645" s="664">
        <v>1</v>
      </c>
      <c r="G645" s="664">
        <v>2197</v>
      </c>
      <c r="H645" s="664">
        <v>1</v>
      </c>
      <c r="I645" s="664">
        <v>2197</v>
      </c>
      <c r="J645" s="664">
        <v>1</v>
      </c>
      <c r="K645" s="664">
        <v>2206</v>
      </c>
      <c r="L645" s="664">
        <v>1.0040964952207556</v>
      </c>
      <c r="M645" s="664">
        <v>2206</v>
      </c>
      <c r="N645" s="664">
        <v>1</v>
      </c>
      <c r="O645" s="664">
        <v>2222</v>
      </c>
      <c r="P645" s="677">
        <v>1.0113791533909877</v>
      </c>
      <c r="Q645" s="665">
        <v>2222</v>
      </c>
    </row>
    <row r="646" spans="1:17" ht="14.4" customHeight="1" x14ac:dyDescent="0.3">
      <c r="A646" s="660" t="s">
        <v>577</v>
      </c>
      <c r="B646" s="661" t="s">
        <v>7088</v>
      </c>
      <c r="C646" s="661" t="s">
        <v>6932</v>
      </c>
      <c r="D646" s="661" t="s">
        <v>8026</v>
      </c>
      <c r="E646" s="661" t="s">
        <v>8027</v>
      </c>
      <c r="F646" s="664">
        <v>6</v>
      </c>
      <c r="G646" s="664">
        <v>16092</v>
      </c>
      <c r="H646" s="664">
        <v>1</v>
      </c>
      <c r="I646" s="664">
        <v>2682</v>
      </c>
      <c r="J646" s="664">
        <v>12</v>
      </c>
      <c r="K646" s="664">
        <v>32328</v>
      </c>
      <c r="L646" s="664">
        <v>2.0089485458612977</v>
      </c>
      <c r="M646" s="664">
        <v>2694</v>
      </c>
      <c r="N646" s="664">
        <v>17</v>
      </c>
      <c r="O646" s="664">
        <v>46134</v>
      </c>
      <c r="P646" s="677">
        <v>2.8668903803131993</v>
      </c>
      <c r="Q646" s="665">
        <v>2713.7647058823532</v>
      </c>
    </row>
    <row r="647" spans="1:17" ht="14.4" customHeight="1" x14ac:dyDescent="0.3">
      <c r="A647" s="660" t="s">
        <v>577</v>
      </c>
      <c r="B647" s="661" t="s">
        <v>7088</v>
      </c>
      <c r="C647" s="661" t="s">
        <v>6932</v>
      </c>
      <c r="D647" s="661" t="s">
        <v>8028</v>
      </c>
      <c r="E647" s="661" t="s">
        <v>8029</v>
      </c>
      <c r="F647" s="664">
        <v>5</v>
      </c>
      <c r="G647" s="664">
        <v>30500</v>
      </c>
      <c r="H647" s="664">
        <v>1</v>
      </c>
      <c r="I647" s="664">
        <v>6100</v>
      </c>
      <c r="J647" s="664">
        <v>3</v>
      </c>
      <c r="K647" s="664">
        <v>18369</v>
      </c>
      <c r="L647" s="664">
        <v>0.60226229508196716</v>
      </c>
      <c r="M647" s="664">
        <v>6123</v>
      </c>
      <c r="N647" s="664">
        <v>9</v>
      </c>
      <c r="O647" s="664">
        <v>55387</v>
      </c>
      <c r="P647" s="677">
        <v>1.8159672131147542</v>
      </c>
      <c r="Q647" s="665">
        <v>6154.1111111111113</v>
      </c>
    </row>
    <row r="648" spans="1:17" ht="14.4" customHeight="1" x14ac:dyDescent="0.3">
      <c r="A648" s="660" t="s">
        <v>577</v>
      </c>
      <c r="B648" s="661" t="s">
        <v>7088</v>
      </c>
      <c r="C648" s="661" t="s">
        <v>6932</v>
      </c>
      <c r="D648" s="661" t="s">
        <v>8030</v>
      </c>
      <c r="E648" s="661" t="s">
        <v>8031</v>
      </c>
      <c r="F648" s="664">
        <v>1</v>
      </c>
      <c r="G648" s="664">
        <v>1481</v>
      </c>
      <c r="H648" s="664">
        <v>1</v>
      </c>
      <c r="I648" s="664">
        <v>1481</v>
      </c>
      <c r="J648" s="664">
        <v>1</v>
      </c>
      <c r="K648" s="664">
        <v>1487</v>
      </c>
      <c r="L648" s="664">
        <v>1.0040513166779204</v>
      </c>
      <c r="M648" s="664">
        <v>1487</v>
      </c>
      <c r="N648" s="664"/>
      <c r="O648" s="664"/>
      <c r="P648" s="677"/>
      <c r="Q648" s="665"/>
    </row>
    <row r="649" spans="1:17" ht="14.4" customHeight="1" x14ac:dyDescent="0.3">
      <c r="A649" s="660" t="s">
        <v>577</v>
      </c>
      <c r="B649" s="661" t="s">
        <v>7088</v>
      </c>
      <c r="C649" s="661" t="s">
        <v>6932</v>
      </c>
      <c r="D649" s="661" t="s">
        <v>8032</v>
      </c>
      <c r="E649" s="661" t="s">
        <v>8033</v>
      </c>
      <c r="F649" s="664">
        <v>1</v>
      </c>
      <c r="G649" s="664">
        <v>3071</v>
      </c>
      <c r="H649" s="664">
        <v>1</v>
      </c>
      <c r="I649" s="664">
        <v>3071</v>
      </c>
      <c r="J649" s="664">
        <v>1</v>
      </c>
      <c r="K649" s="664">
        <v>3084</v>
      </c>
      <c r="L649" s="664">
        <v>1.004233148811462</v>
      </c>
      <c r="M649" s="664">
        <v>3084</v>
      </c>
      <c r="N649" s="664">
        <v>1</v>
      </c>
      <c r="O649" s="664">
        <v>3107</v>
      </c>
      <c r="P649" s="677">
        <v>1.0117225659394333</v>
      </c>
      <c r="Q649" s="665">
        <v>3107</v>
      </c>
    </row>
    <row r="650" spans="1:17" ht="14.4" customHeight="1" x14ac:dyDescent="0.3">
      <c r="A650" s="660" t="s">
        <v>577</v>
      </c>
      <c r="B650" s="661" t="s">
        <v>7088</v>
      </c>
      <c r="C650" s="661" t="s">
        <v>6932</v>
      </c>
      <c r="D650" s="661" t="s">
        <v>8034</v>
      </c>
      <c r="E650" s="661" t="s">
        <v>8035</v>
      </c>
      <c r="F650" s="664">
        <v>7</v>
      </c>
      <c r="G650" s="664">
        <v>19138</v>
      </c>
      <c r="H650" s="664">
        <v>1</v>
      </c>
      <c r="I650" s="664">
        <v>2734</v>
      </c>
      <c r="J650" s="664">
        <v>7</v>
      </c>
      <c r="K650" s="664">
        <v>19257</v>
      </c>
      <c r="L650" s="664">
        <v>1.0062179956108266</v>
      </c>
      <c r="M650" s="664">
        <v>2751</v>
      </c>
      <c r="N650" s="664">
        <v>10</v>
      </c>
      <c r="O650" s="664">
        <v>27720</v>
      </c>
      <c r="P650" s="677">
        <v>1.4484272128749085</v>
      </c>
      <c r="Q650" s="665">
        <v>2772</v>
      </c>
    </row>
    <row r="651" spans="1:17" ht="14.4" customHeight="1" x14ac:dyDescent="0.3">
      <c r="A651" s="660" t="s">
        <v>577</v>
      </c>
      <c r="B651" s="661" t="s">
        <v>7088</v>
      </c>
      <c r="C651" s="661" t="s">
        <v>6932</v>
      </c>
      <c r="D651" s="661" t="s">
        <v>8036</v>
      </c>
      <c r="E651" s="661" t="s">
        <v>8037</v>
      </c>
      <c r="F651" s="664">
        <v>1</v>
      </c>
      <c r="G651" s="664">
        <v>3109</v>
      </c>
      <c r="H651" s="664">
        <v>1</v>
      </c>
      <c r="I651" s="664">
        <v>3109</v>
      </c>
      <c r="J651" s="664"/>
      <c r="K651" s="664"/>
      <c r="L651" s="664"/>
      <c r="M651" s="664"/>
      <c r="N651" s="664">
        <v>7</v>
      </c>
      <c r="O651" s="664">
        <v>21931</v>
      </c>
      <c r="P651" s="677">
        <v>7.0540366677388224</v>
      </c>
      <c r="Q651" s="665">
        <v>3133</v>
      </c>
    </row>
    <row r="652" spans="1:17" ht="14.4" customHeight="1" x14ac:dyDescent="0.3">
      <c r="A652" s="660" t="s">
        <v>577</v>
      </c>
      <c r="B652" s="661" t="s">
        <v>7088</v>
      </c>
      <c r="C652" s="661" t="s">
        <v>6932</v>
      </c>
      <c r="D652" s="661" t="s">
        <v>8038</v>
      </c>
      <c r="E652" s="661" t="s">
        <v>8039</v>
      </c>
      <c r="F652" s="664">
        <v>296</v>
      </c>
      <c r="G652" s="664">
        <v>1880488</v>
      </c>
      <c r="H652" s="664">
        <v>1</v>
      </c>
      <c r="I652" s="664">
        <v>6353</v>
      </c>
      <c r="J652" s="664">
        <v>304</v>
      </c>
      <c r="K652" s="664">
        <v>1938304</v>
      </c>
      <c r="L652" s="664">
        <v>1.0307452108176176</v>
      </c>
      <c r="M652" s="664">
        <v>6376</v>
      </c>
      <c r="N652" s="664">
        <v>284</v>
      </c>
      <c r="O652" s="664">
        <v>1819744</v>
      </c>
      <c r="P652" s="677">
        <v>0.96769774654238683</v>
      </c>
      <c r="Q652" s="665">
        <v>6407.5492957746483</v>
      </c>
    </row>
    <row r="653" spans="1:17" ht="14.4" customHeight="1" x14ac:dyDescent="0.3">
      <c r="A653" s="660" t="s">
        <v>577</v>
      </c>
      <c r="B653" s="661" t="s">
        <v>7088</v>
      </c>
      <c r="C653" s="661" t="s">
        <v>6932</v>
      </c>
      <c r="D653" s="661" t="s">
        <v>8040</v>
      </c>
      <c r="E653" s="661" t="s">
        <v>8041</v>
      </c>
      <c r="F653" s="664">
        <v>16</v>
      </c>
      <c r="G653" s="664">
        <v>10496</v>
      </c>
      <c r="H653" s="664">
        <v>1</v>
      </c>
      <c r="I653" s="664">
        <v>656</v>
      </c>
      <c r="J653" s="664">
        <v>14</v>
      </c>
      <c r="K653" s="664">
        <v>9268</v>
      </c>
      <c r="L653" s="664">
        <v>0.88300304878048785</v>
      </c>
      <c r="M653" s="664">
        <v>662</v>
      </c>
      <c r="N653" s="664">
        <v>6</v>
      </c>
      <c r="O653" s="664">
        <v>3982</v>
      </c>
      <c r="P653" s="677">
        <v>0.37938262195121952</v>
      </c>
      <c r="Q653" s="665">
        <v>663.66666666666663</v>
      </c>
    </row>
    <row r="654" spans="1:17" ht="14.4" customHeight="1" x14ac:dyDescent="0.3">
      <c r="A654" s="660" t="s">
        <v>577</v>
      </c>
      <c r="B654" s="661" t="s">
        <v>7088</v>
      </c>
      <c r="C654" s="661" t="s">
        <v>6932</v>
      </c>
      <c r="D654" s="661" t="s">
        <v>8042</v>
      </c>
      <c r="E654" s="661" t="s">
        <v>8043</v>
      </c>
      <c r="F654" s="664">
        <v>6</v>
      </c>
      <c r="G654" s="664">
        <v>30738</v>
      </c>
      <c r="H654" s="664">
        <v>1</v>
      </c>
      <c r="I654" s="664">
        <v>5123</v>
      </c>
      <c r="J654" s="664">
        <v>10</v>
      </c>
      <c r="K654" s="664">
        <v>51430</v>
      </c>
      <c r="L654" s="664">
        <v>1.6731732708699329</v>
      </c>
      <c r="M654" s="664">
        <v>5143</v>
      </c>
      <c r="N654" s="664">
        <v>5</v>
      </c>
      <c r="O654" s="664">
        <v>25885</v>
      </c>
      <c r="P654" s="677">
        <v>0.84211724900774287</v>
      </c>
      <c r="Q654" s="665">
        <v>5177</v>
      </c>
    </row>
    <row r="655" spans="1:17" ht="14.4" customHeight="1" x14ac:dyDescent="0.3">
      <c r="A655" s="660" t="s">
        <v>577</v>
      </c>
      <c r="B655" s="661" t="s">
        <v>7088</v>
      </c>
      <c r="C655" s="661" t="s">
        <v>6932</v>
      </c>
      <c r="D655" s="661" t="s">
        <v>8044</v>
      </c>
      <c r="E655" s="661" t="s">
        <v>8045</v>
      </c>
      <c r="F655" s="664">
        <v>11</v>
      </c>
      <c r="G655" s="664">
        <v>51106</v>
      </c>
      <c r="H655" s="664">
        <v>1</v>
      </c>
      <c r="I655" s="664">
        <v>4646</v>
      </c>
      <c r="J655" s="664">
        <v>16</v>
      </c>
      <c r="K655" s="664">
        <v>74656</v>
      </c>
      <c r="L655" s="664">
        <v>1.4608069502602434</v>
      </c>
      <c r="M655" s="664">
        <v>4666</v>
      </c>
      <c r="N655" s="664">
        <v>30</v>
      </c>
      <c r="O655" s="664">
        <v>140660</v>
      </c>
      <c r="P655" s="677">
        <v>2.7523187101318829</v>
      </c>
      <c r="Q655" s="665">
        <v>4688.666666666667</v>
      </c>
    </row>
    <row r="656" spans="1:17" ht="14.4" customHeight="1" x14ac:dyDescent="0.3">
      <c r="A656" s="660" t="s">
        <v>577</v>
      </c>
      <c r="B656" s="661" t="s">
        <v>7088</v>
      </c>
      <c r="C656" s="661" t="s">
        <v>6932</v>
      </c>
      <c r="D656" s="661" t="s">
        <v>8046</v>
      </c>
      <c r="E656" s="661" t="s">
        <v>8047</v>
      </c>
      <c r="F656" s="664">
        <v>3</v>
      </c>
      <c r="G656" s="664">
        <v>15372</v>
      </c>
      <c r="H656" s="664">
        <v>1</v>
      </c>
      <c r="I656" s="664">
        <v>5124</v>
      </c>
      <c r="J656" s="664">
        <v>5</v>
      </c>
      <c r="K656" s="664">
        <v>25735</v>
      </c>
      <c r="L656" s="664">
        <v>1.6741478011969815</v>
      </c>
      <c r="M656" s="664">
        <v>5147</v>
      </c>
      <c r="N656" s="664">
        <v>1</v>
      </c>
      <c r="O656" s="664">
        <v>5187</v>
      </c>
      <c r="P656" s="677">
        <v>0.33743169398907102</v>
      </c>
      <c r="Q656" s="665">
        <v>5187</v>
      </c>
    </row>
    <row r="657" spans="1:17" ht="14.4" customHeight="1" x14ac:dyDescent="0.3">
      <c r="A657" s="660" t="s">
        <v>577</v>
      </c>
      <c r="B657" s="661" t="s">
        <v>7088</v>
      </c>
      <c r="C657" s="661" t="s">
        <v>6932</v>
      </c>
      <c r="D657" s="661" t="s">
        <v>8048</v>
      </c>
      <c r="E657" s="661" t="s">
        <v>8049</v>
      </c>
      <c r="F657" s="664">
        <v>5</v>
      </c>
      <c r="G657" s="664">
        <v>17650</v>
      </c>
      <c r="H657" s="664">
        <v>1</v>
      </c>
      <c r="I657" s="664">
        <v>3530</v>
      </c>
      <c r="J657" s="664">
        <v>6</v>
      </c>
      <c r="K657" s="664">
        <v>21276</v>
      </c>
      <c r="L657" s="664">
        <v>1.2054390934844192</v>
      </c>
      <c r="M657" s="664">
        <v>3546</v>
      </c>
      <c r="N657" s="664">
        <v>4</v>
      </c>
      <c r="O657" s="664">
        <v>14292</v>
      </c>
      <c r="P657" s="677">
        <v>0.8097450424929179</v>
      </c>
      <c r="Q657" s="665">
        <v>3573</v>
      </c>
    </row>
    <row r="658" spans="1:17" ht="14.4" customHeight="1" x14ac:dyDescent="0.3">
      <c r="A658" s="660" t="s">
        <v>577</v>
      </c>
      <c r="B658" s="661" t="s">
        <v>7088</v>
      </c>
      <c r="C658" s="661" t="s">
        <v>6932</v>
      </c>
      <c r="D658" s="661" t="s">
        <v>8050</v>
      </c>
      <c r="E658" s="661" t="s">
        <v>8051</v>
      </c>
      <c r="F658" s="664">
        <v>7</v>
      </c>
      <c r="G658" s="664">
        <v>13209</v>
      </c>
      <c r="H658" s="664">
        <v>1</v>
      </c>
      <c r="I658" s="664">
        <v>1887</v>
      </c>
      <c r="J658" s="664"/>
      <c r="K658" s="664"/>
      <c r="L658" s="664"/>
      <c r="M658" s="664"/>
      <c r="N658" s="664">
        <v>1</v>
      </c>
      <c r="O658" s="664">
        <v>1894</v>
      </c>
      <c r="P658" s="677">
        <v>0.14338708456355514</v>
      </c>
      <c r="Q658" s="665">
        <v>1894</v>
      </c>
    </row>
    <row r="659" spans="1:17" ht="14.4" customHeight="1" x14ac:dyDescent="0.3">
      <c r="A659" s="660" t="s">
        <v>577</v>
      </c>
      <c r="B659" s="661" t="s">
        <v>7088</v>
      </c>
      <c r="C659" s="661" t="s">
        <v>6932</v>
      </c>
      <c r="D659" s="661" t="s">
        <v>8052</v>
      </c>
      <c r="E659" s="661" t="s">
        <v>8053</v>
      </c>
      <c r="F659" s="664"/>
      <c r="G659" s="664"/>
      <c r="H659" s="664"/>
      <c r="I659" s="664"/>
      <c r="J659" s="664"/>
      <c r="K659" s="664"/>
      <c r="L659" s="664"/>
      <c r="M659" s="664"/>
      <c r="N659" s="664">
        <v>1</v>
      </c>
      <c r="O659" s="664">
        <v>2841</v>
      </c>
      <c r="P659" s="677"/>
      <c r="Q659" s="665">
        <v>2841</v>
      </c>
    </row>
    <row r="660" spans="1:17" ht="14.4" customHeight="1" x14ac:dyDescent="0.3">
      <c r="A660" s="660" t="s">
        <v>577</v>
      </c>
      <c r="B660" s="661" t="s">
        <v>7088</v>
      </c>
      <c r="C660" s="661" t="s">
        <v>6932</v>
      </c>
      <c r="D660" s="661" t="s">
        <v>8054</v>
      </c>
      <c r="E660" s="661" t="s">
        <v>8055</v>
      </c>
      <c r="F660" s="664">
        <v>4</v>
      </c>
      <c r="G660" s="664">
        <v>6272</v>
      </c>
      <c r="H660" s="664">
        <v>1</v>
      </c>
      <c r="I660" s="664">
        <v>1568</v>
      </c>
      <c r="J660" s="664">
        <v>2</v>
      </c>
      <c r="K660" s="664">
        <v>3148</v>
      </c>
      <c r="L660" s="664">
        <v>0.50191326530612246</v>
      </c>
      <c r="M660" s="664">
        <v>1574</v>
      </c>
      <c r="N660" s="664"/>
      <c r="O660" s="664"/>
      <c r="P660" s="677"/>
      <c r="Q660" s="665"/>
    </row>
    <row r="661" spans="1:17" ht="14.4" customHeight="1" x14ac:dyDescent="0.3">
      <c r="A661" s="660" t="s">
        <v>577</v>
      </c>
      <c r="B661" s="661" t="s">
        <v>7088</v>
      </c>
      <c r="C661" s="661" t="s">
        <v>6932</v>
      </c>
      <c r="D661" s="661" t="s">
        <v>8056</v>
      </c>
      <c r="E661" s="661" t="s">
        <v>8057</v>
      </c>
      <c r="F661" s="664">
        <v>2</v>
      </c>
      <c r="G661" s="664">
        <v>400</v>
      </c>
      <c r="H661" s="664">
        <v>1</v>
      </c>
      <c r="I661" s="664">
        <v>200</v>
      </c>
      <c r="J661" s="664">
        <v>4</v>
      </c>
      <c r="K661" s="664">
        <v>808</v>
      </c>
      <c r="L661" s="664">
        <v>2.02</v>
      </c>
      <c r="M661" s="664">
        <v>202</v>
      </c>
      <c r="N661" s="664">
        <v>1</v>
      </c>
      <c r="O661" s="664">
        <v>202</v>
      </c>
      <c r="P661" s="677">
        <v>0.505</v>
      </c>
      <c r="Q661" s="665">
        <v>202</v>
      </c>
    </row>
    <row r="662" spans="1:17" ht="14.4" customHeight="1" x14ac:dyDescent="0.3">
      <c r="A662" s="660" t="s">
        <v>577</v>
      </c>
      <c r="B662" s="661" t="s">
        <v>7088</v>
      </c>
      <c r="C662" s="661" t="s">
        <v>6932</v>
      </c>
      <c r="D662" s="661" t="s">
        <v>7128</v>
      </c>
      <c r="E662" s="661" t="s">
        <v>7129</v>
      </c>
      <c r="F662" s="664">
        <v>14</v>
      </c>
      <c r="G662" s="664">
        <v>10892</v>
      </c>
      <c r="H662" s="664">
        <v>1</v>
      </c>
      <c r="I662" s="664">
        <v>778</v>
      </c>
      <c r="J662" s="664">
        <v>19</v>
      </c>
      <c r="K662" s="664">
        <v>14858</v>
      </c>
      <c r="L662" s="664">
        <v>1.3641204553800954</v>
      </c>
      <c r="M662" s="664">
        <v>782</v>
      </c>
      <c r="N662" s="664">
        <v>18</v>
      </c>
      <c r="O662" s="664">
        <v>14172</v>
      </c>
      <c r="P662" s="677">
        <v>1.3011384502387073</v>
      </c>
      <c r="Q662" s="665">
        <v>787.33333333333337</v>
      </c>
    </row>
    <row r="663" spans="1:17" ht="14.4" customHeight="1" x14ac:dyDescent="0.3">
      <c r="A663" s="660" t="s">
        <v>577</v>
      </c>
      <c r="B663" s="661" t="s">
        <v>7088</v>
      </c>
      <c r="C663" s="661" t="s">
        <v>6932</v>
      </c>
      <c r="D663" s="661" t="s">
        <v>8058</v>
      </c>
      <c r="E663" s="661" t="s">
        <v>8059</v>
      </c>
      <c r="F663" s="664">
        <v>3</v>
      </c>
      <c r="G663" s="664">
        <v>12072</v>
      </c>
      <c r="H663" s="664">
        <v>1</v>
      </c>
      <c r="I663" s="664">
        <v>4024</v>
      </c>
      <c r="J663" s="664">
        <v>2</v>
      </c>
      <c r="K663" s="664">
        <v>8088</v>
      </c>
      <c r="L663" s="664">
        <v>0.66998011928429424</v>
      </c>
      <c r="M663" s="664">
        <v>4044</v>
      </c>
      <c r="N663" s="664"/>
      <c r="O663" s="664"/>
      <c r="P663" s="677"/>
      <c r="Q663" s="665"/>
    </row>
    <row r="664" spans="1:17" ht="14.4" customHeight="1" x14ac:dyDescent="0.3">
      <c r="A664" s="660" t="s">
        <v>577</v>
      </c>
      <c r="B664" s="661" t="s">
        <v>7088</v>
      </c>
      <c r="C664" s="661" t="s">
        <v>6932</v>
      </c>
      <c r="D664" s="661" t="s">
        <v>8060</v>
      </c>
      <c r="E664" s="661" t="s">
        <v>8061</v>
      </c>
      <c r="F664" s="664">
        <v>1</v>
      </c>
      <c r="G664" s="664">
        <v>3656</v>
      </c>
      <c r="H664" s="664">
        <v>1</v>
      </c>
      <c r="I664" s="664">
        <v>3656</v>
      </c>
      <c r="J664" s="664">
        <v>1</v>
      </c>
      <c r="K664" s="664">
        <v>3672</v>
      </c>
      <c r="L664" s="664">
        <v>1.0043763676148796</v>
      </c>
      <c r="M664" s="664">
        <v>3672</v>
      </c>
      <c r="N664" s="664"/>
      <c r="O664" s="664"/>
      <c r="P664" s="677"/>
      <c r="Q664" s="665"/>
    </row>
    <row r="665" spans="1:17" ht="14.4" customHeight="1" x14ac:dyDescent="0.3">
      <c r="A665" s="660" t="s">
        <v>577</v>
      </c>
      <c r="B665" s="661" t="s">
        <v>7088</v>
      </c>
      <c r="C665" s="661" t="s">
        <v>6932</v>
      </c>
      <c r="D665" s="661" t="s">
        <v>6963</v>
      </c>
      <c r="E665" s="661" t="s">
        <v>6964</v>
      </c>
      <c r="F665" s="664">
        <v>1</v>
      </c>
      <c r="G665" s="664">
        <v>181</v>
      </c>
      <c r="H665" s="664">
        <v>1</v>
      </c>
      <c r="I665" s="664">
        <v>181</v>
      </c>
      <c r="J665" s="664">
        <v>1</v>
      </c>
      <c r="K665" s="664">
        <v>183</v>
      </c>
      <c r="L665" s="664">
        <v>1.011049723756906</v>
      </c>
      <c r="M665" s="664">
        <v>183</v>
      </c>
      <c r="N665" s="664">
        <v>7</v>
      </c>
      <c r="O665" s="664">
        <v>1297</v>
      </c>
      <c r="P665" s="677">
        <v>7.165745856353591</v>
      </c>
      <c r="Q665" s="665">
        <v>185.28571428571428</v>
      </c>
    </row>
    <row r="666" spans="1:17" ht="14.4" customHeight="1" x14ac:dyDescent="0.3">
      <c r="A666" s="660" t="s">
        <v>577</v>
      </c>
      <c r="B666" s="661" t="s">
        <v>7088</v>
      </c>
      <c r="C666" s="661" t="s">
        <v>6932</v>
      </c>
      <c r="D666" s="661" t="s">
        <v>8062</v>
      </c>
      <c r="E666" s="661" t="s">
        <v>8063</v>
      </c>
      <c r="F666" s="664">
        <v>90</v>
      </c>
      <c r="G666" s="664">
        <v>490860</v>
      </c>
      <c r="H666" s="664">
        <v>1</v>
      </c>
      <c r="I666" s="664">
        <v>5454</v>
      </c>
      <c r="J666" s="664">
        <v>122</v>
      </c>
      <c r="K666" s="664">
        <v>668194</v>
      </c>
      <c r="L666" s="664">
        <v>1.361272053131239</v>
      </c>
      <c r="M666" s="664">
        <v>5477</v>
      </c>
      <c r="N666" s="664">
        <v>84</v>
      </c>
      <c r="O666" s="664">
        <v>462294</v>
      </c>
      <c r="P666" s="677">
        <v>0.94180418041804181</v>
      </c>
      <c r="Q666" s="665">
        <v>5503.5</v>
      </c>
    </row>
    <row r="667" spans="1:17" ht="14.4" customHeight="1" x14ac:dyDescent="0.3">
      <c r="A667" s="660" t="s">
        <v>577</v>
      </c>
      <c r="B667" s="661" t="s">
        <v>7088</v>
      </c>
      <c r="C667" s="661" t="s">
        <v>6932</v>
      </c>
      <c r="D667" s="661" t="s">
        <v>8064</v>
      </c>
      <c r="E667" s="661" t="s">
        <v>8065</v>
      </c>
      <c r="F667" s="664">
        <v>2</v>
      </c>
      <c r="G667" s="664">
        <v>4786</v>
      </c>
      <c r="H667" s="664">
        <v>1</v>
      </c>
      <c r="I667" s="664">
        <v>2393</v>
      </c>
      <c r="J667" s="664">
        <v>4</v>
      </c>
      <c r="K667" s="664">
        <v>9600</v>
      </c>
      <c r="L667" s="664">
        <v>2.0058503969912245</v>
      </c>
      <c r="M667" s="664">
        <v>2400</v>
      </c>
      <c r="N667" s="664">
        <v>8</v>
      </c>
      <c r="O667" s="664">
        <v>19270</v>
      </c>
      <c r="P667" s="677">
        <v>4.0263267864605101</v>
      </c>
      <c r="Q667" s="665">
        <v>2408.75</v>
      </c>
    </row>
    <row r="668" spans="1:17" ht="14.4" customHeight="1" x14ac:dyDescent="0.3">
      <c r="A668" s="660" t="s">
        <v>577</v>
      </c>
      <c r="B668" s="661" t="s">
        <v>7088</v>
      </c>
      <c r="C668" s="661" t="s">
        <v>6932</v>
      </c>
      <c r="D668" s="661" t="s">
        <v>8066</v>
      </c>
      <c r="E668" s="661" t="s">
        <v>8067</v>
      </c>
      <c r="F668" s="664"/>
      <c r="G668" s="664"/>
      <c r="H668" s="664"/>
      <c r="I668" s="664"/>
      <c r="J668" s="664">
        <v>2</v>
      </c>
      <c r="K668" s="664">
        <v>5164</v>
      </c>
      <c r="L668" s="664"/>
      <c r="M668" s="664">
        <v>2582</v>
      </c>
      <c r="N668" s="664">
        <v>5</v>
      </c>
      <c r="O668" s="664">
        <v>12978</v>
      </c>
      <c r="P668" s="677"/>
      <c r="Q668" s="665">
        <v>2595.6</v>
      </c>
    </row>
    <row r="669" spans="1:17" ht="14.4" customHeight="1" x14ac:dyDescent="0.3">
      <c r="A669" s="660" t="s">
        <v>577</v>
      </c>
      <c r="B669" s="661" t="s">
        <v>7088</v>
      </c>
      <c r="C669" s="661" t="s">
        <v>6932</v>
      </c>
      <c r="D669" s="661" t="s">
        <v>6965</v>
      </c>
      <c r="E669" s="661" t="s">
        <v>6966</v>
      </c>
      <c r="F669" s="664">
        <v>54</v>
      </c>
      <c r="G669" s="664">
        <v>68256</v>
      </c>
      <c r="H669" s="664">
        <v>1</v>
      </c>
      <c r="I669" s="664">
        <v>1264</v>
      </c>
      <c r="J669" s="664">
        <v>51</v>
      </c>
      <c r="K669" s="664">
        <v>64770</v>
      </c>
      <c r="L669" s="664">
        <v>0.9489275668073136</v>
      </c>
      <c r="M669" s="664">
        <v>1270</v>
      </c>
      <c r="N669" s="664">
        <v>57</v>
      </c>
      <c r="O669" s="664">
        <v>72800</v>
      </c>
      <c r="P669" s="677">
        <v>1.06657290201594</v>
      </c>
      <c r="Q669" s="665">
        <v>1277.1929824561403</v>
      </c>
    </row>
    <row r="670" spans="1:17" ht="14.4" customHeight="1" x14ac:dyDescent="0.3">
      <c r="A670" s="660" t="s">
        <v>577</v>
      </c>
      <c r="B670" s="661" t="s">
        <v>7088</v>
      </c>
      <c r="C670" s="661" t="s">
        <v>6932</v>
      </c>
      <c r="D670" s="661" t="s">
        <v>8068</v>
      </c>
      <c r="E670" s="661" t="s">
        <v>8069</v>
      </c>
      <c r="F670" s="664">
        <v>1</v>
      </c>
      <c r="G670" s="664">
        <v>4013</v>
      </c>
      <c r="H670" s="664">
        <v>1</v>
      </c>
      <c r="I670" s="664">
        <v>4013</v>
      </c>
      <c r="J670" s="664"/>
      <c r="K670" s="664"/>
      <c r="L670" s="664"/>
      <c r="M670" s="664"/>
      <c r="N670" s="664">
        <v>1</v>
      </c>
      <c r="O670" s="664">
        <v>4067</v>
      </c>
      <c r="P670" s="677">
        <v>1.0134562671318217</v>
      </c>
      <c r="Q670" s="665">
        <v>4067</v>
      </c>
    </row>
    <row r="671" spans="1:17" ht="14.4" customHeight="1" x14ac:dyDescent="0.3">
      <c r="A671" s="660" t="s">
        <v>577</v>
      </c>
      <c r="B671" s="661" t="s">
        <v>7088</v>
      </c>
      <c r="C671" s="661" t="s">
        <v>6932</v>
      </c>
      <c r="D671" s="661" t="s">
        <v>8070</v>
      </c>
      <c r="E671" s="661" t="s">
        <v>8071</v>
      </c>
      <c r="F671" s="664">
        <v>1</v>
      </c>
      <c r="G671" s="664">
        <v>926</v>
      </c>
      <c r="H671" s="664">
        <v>1</v>
      </c>
      <c r="I671" s="664">
        <v>926</v>
      </c>
      <c r="J671" s="664"/>
      <c r="K671" s="664"/>
      <c r="L671" s="664"/>
      <c r="M671" s="664"/>
      <c r="N671" s="664">
        <v>4</v>
      </c>
      <c r="O671" s="664">
        <v>3768</v>
      </c>
      <c r="P671" s="677">
        <v>4.069114470842333</v>
      </c>
      <c r="Q671" s="665">
        <v>942</v>
      </c>
    </row>
    <row r="672" spans="1:17" ht="14.4" customHeight="1" x14ac:dyDescent="0.3">
      <c r="A672" s="660" t="s">
        <v>577</v>
      </c>
      <c r="B672" s="661" t="s">
        <v>7088</v>
      </c>
      <c r="C672" s="661" t="s">
        <v>6932</v>
      </c>
      <c r="D672" s="661" t="s">
        <v>8072</v>
      </c>
      <c r="E672" s="661" t="s">
        <v>8073</v>
      </c>
      <c r="F672" s="664">
        <v>5</v>
      </c>
      <c r="G672" s="664">
        <v>4515</v>
      </c>
      <c r="H672" s="664">
        <v>1</v>
      </c>
      <c r="I672" s="664">
        <v>903</v>
      </c>
      <c r="J672" s="664">
        <v>5</v>
      </c>
      <c r="K672" s="664">
        <v>4535</v>
      </c>
      <c r="L672" s="664">
        <v>1.0044296788482836</v>
      </c>
      <c r="M672" s="664">
        <v>907</v>
      </c>
      <c r="N672" s="664">
        <v>1</v>
      </c>
      <c r="O672" s="664">
        <v>914</v>
      </c>
      <c r="P672" s="677">
        <v>0.20243632336655593</v>
      </c>
      <c r="Q672" s="665">
        <v>914</v>
      </c>
    </row>
    <row r="673" spans="1:17" ht="14.4" customHeight="1" x14ac:dyDescent="0.3">
      <c r="A673" s="660" t="s">
        <v>577</v>
      </c>
      <c r="B673" s="661" t="s">
        <v>7088</v>
      </c>
      <c r="C673" s="661" t="s">
        <v>6932</v>
      </c>
      <c r="D673" s="661" t="s">
        <v>7054</v>
      </c>
      <c r="E673" s="661" t="s">
        <v>7055</v>
      </c>
      <c r="F673" s="664">
        <v>1</v>
      </c>
      <c r="G673" s="664">
        <v>940</v>
      </c>
      <c r="H673" s="664">
        <v>1</v>
      </c>
      <c r="I673" s="664">
        <v>940</v>
      </c>
      <c r="J673" s="664">
        <v>1</v>
      </c>
      <c r="K673" s="664">
        <v>946</v>
      </c>
      <c r="L673" s="664">
        <v>1.0063829787234042</v>
      </c>
      <c r="M673" s="664">
        <v>946</v>
      </c>
      <c r="N673" s="664">
        <v>1</v>
      </c>
      <c r="O673" s="664">
        <v>946</v>
      </c>
      <c r="P673" s="677">
        <v>1.0063829787234042</v>
      </c>
      <c r="Q673" s="665">
        <v>946</v>
      </c>
    </row>
    <row r="674" spans="1:17" ht="14.4" customHeight="1" x14ac:dyDescent="0.3">
      <c r="A674" s="660" t="s">
        <v>577</v>
      </c>
      <c r="B674" s="661" t="s">
        <v>7088</v>
      </c>
      <c r="C674" s="661" t="s">
        <v>6932</v>
      </c>
      <c r="D674" s="661" t="s">
        <v>6967</v>
      </c>
      <c r="E674" s="661" t="s">
        <v>6968</v>
      </c>
      <c r="F674" s="664">
        <v>12</v>
      </c>
      <c r="G674" s="664">
        <v>11784</v>
      </c>
      <c r="H674" s="664">
        <v>1</v>
      </c>
      <c r="I674" s="664">
        <v>982</v>
      </c>
      <c r="J674" s="664">
        <v>6</v>
      </c>
      <c r="K674" s="664">
        <v>5928</v>
      </c>
      <c r="L674" s="664">
        <v>0.5030549898167006</v>
      </c>
      <c r="M674" s="664">
        <v>988</v>
      </c>
      <c r="N674" s="664">
        <v>7</v>
      </c>
      <c r="O674" s="664">
        <v>6956</v>
      </c>
      <c r="P674" s="677">
        <v>0.59029192124915142</v>
      </c>
      <c r="Q674" s="665">
        <v>993.71428571428567</v>
      </c>
    </row>
    <row r="675" spans="1:17" ht="14.4" customHeight="1" x14ac:dyDescent="0.3">
      <c r="A675" s="660" t="s">
        <v>577</v>
      </c>
      <c r="B675" s="661" t="s">
        <v>7088</v>
      </c>
      <c r="C675" s="661" t="s">
        <v>6932</v>
      </c>
      <c r="D675" s="661" t="s">
        <v>8074</v>
      </c>
      <c r="E675" s="661" t="s">
        <v>8075</v>
      </c>
      <c r="F675" s="664">
        <v>16</v>
      </c>
      <c r="G675" s="664">
        <v>11344</v>
      </c>
      <c r="H675" s="664">
        <v>1</v>
      </c>
      <c r="I675" s="664">
        <v>709</v>
      </c>
      <c r="J675" s="664">
        <v>15</v>
      </c>
      <c r="K675" s="664">
        <v>10695</v>
      </c>
      <c r="L675" s="664">
        <v>0.94278913963328637</v>
      </c>
      <c r="M675" s="664">
        <v>713</v>
      </c>
      <c r="N675" s="664">
        <v>16</v>
      </c>
      <c r="O675" s="664">
        <v>11496</v>
      </c>
      <c r="P675" s="677">
        <v>1.0133991537376588</v>
      </c>
      <c r="Q675" s="665">
        <v>718.5</v>
      </c>
    </row>
    <row r="676" spans="1:17" ht="14.4" customHeight="1" x14ac:dyDescent="0.3">
      <c r="A676" s="660" t="s">
        <v>577</v>
      </c>
      <c r="B676" s="661" t="s">
        <v>7088</v>
      </c>
      <c r="C676" s="661" t="s">
        <v>6932</v>
      </c>
      <c r="D676" s="661" t="s">
        <v>8076</v>
      </c>
      <c r="E676" s="661" t="s">
        <v>8077</v>
      </c>
      <c r="F676" s="664">
        <v>3</v>
      </c>
      <c r="G676" s="664">
        <v>2217</v>
      </c>
      <c r="H676" s="664">
        <v>1</v>
      </c>
      <c r="I676" s="664">
        <v>739</v>
      </c>
      <c r="J676" s="664"/>
      <c r="K676" s="664"/>
      <c r="L676" s="664"/>
      <c r="M676" s="664"/>
      <c r="N676" s="664">
        <v>1</v>
      </c>
      <c r="O676" s="664">
        <v>750</v>
      </c>
      <c r="P676" s="677">
        <v>0.33829499323410012</v>
      </c>
      <c r="Q676" s="665">
        <v>750</v>
      </c>
    </row>
    <row r="677" spans="1:17" ht="14.4" customHeight="1" x14ac:dyDescent="0.3">
      <c r="A677" s="660" t="s">
        <v>577</v>
      </c>
      <c r="B677" s="661" t="s">
        <v>7088</v>
      </c>
      <c r="C677" s="661" t="s">
        <v>6932</v>
      </c>
      <c r="D677" s="661" t="s">
        <v>8078</v>
      </c>
      <c r="E677" s="661" t="s">
        <v>8079</v>
      </c>
      <c r="F677" s="664"/>
      <c r="G677" s="664"/>
      <c r="H677" s="664"/>
      <c r="I677" s="664"/>
      <c r="J677" s="664">
        <v>1</v>
      </c>
      <c r="K677" s="664">
        <v>3309</v>
      </c>
      <c r="L677" s="664"/>
      <c r="M677" s="664">
        <v>3309</v>
      </c>
      <c r="N677" s="664"/>
      <c r="O677" s="664"/>
      <c r="P677" s="677"/>
      <c r="Q677" s="665"/>
    </row>
    <row r="678" spans="1:17" ht="14.4" customHeight="1" x14ac:dyDescent="0.3">
      <c r="A678" s="660" t="s">
        <v>577</v>
      </c>
      <c r="B678" s="661" t="s">
        <v>7088</v>
      </c>
      <c r="C678" s="661" t="s">
        <v>6932</v>
      </c>
      <c r="D678" s="661" t="s">
        <v>7056</v>
      </c>
      <c r="E678" s="661" t="s">
        <v>7057</v>
      </c>
      <c r="F678" s="664">
        <v>1</v>
      </c>
      <c r="G678" s="664">
        <v>389</v>
      </c>
      <c r="H678" s="664">
        <v>1</v>
      </c>
      <c r="I678" s="664">
        <v>389</v>
      </c>
      <c r="J678" s="664"/>
      <c r="K678" s="664"/>
      <c r="L678" s="664"/>
      <c r="M678" s="664"/>
      <c r="N678" s="664"/>
      <c r="O678" s="664"/>
      <c r="P678" s="677"/>
      <c r="Q678" s="665"/>
    </row>
    <row r="679" spans="1:17" ht="14.4" customHeight="1" x14ac:dyDescent="0.3">
      <c r="A679" s="660" t="s">
        <v>577</v>
      </c>
      <c r="B679" s="661" t="s">
        <v>7088</v>
      </c>
      <c r="C679" s="661" t="s">
        <v>6932</v>
      </c>
      <c r="D679" s="661" t="s">
        <v>8080</v>
      </c>
      <c r="E679" s="661" t="s">
        <v>8081</v>
      </c>
      <c r="F679" s="664">
        <v>27</v>
      </c>
      <c r="G679" s="664">
        <v>78813</v>
      </c>
      <c r="H679" s="664">
        <v>1</v>
      </c>
      <c r="I679" s="664">
        <v>2919</v>
      </c>
      <c r="J679" s="664">
        <v>12</v>
      </c>
      <c r="K679" s="664">
        <v>35232</v>
      </c>
      <c r="L679" s="664">
        <v>0.44703284991054776</v>
      </c>
      <c r="M679" s="664">
        <v>2936</v>
      </c>
      <c r="N679" s="664">
        <v>28</v>
      </c>
      <c r="O679" s="664">
        <v>82838</v>
      </c>
      <c r="P679" s="677">
        <v>1.0510702549071853</v>
      </c>
      <c r="Q679" s="665">
        <v>2958.5</v>
      </c>
    </row>
    <row r="680" spans="1:17" ht="14.4" customHeight="1" x14ac:dyDescent="0.3">
      <c r="A680" s="660" t="s">
        <v>577</v>
      </c>
      <c r="B680" s="661" t="s">
        <v>7088</v>
      </c>
      <c r="C680" s="661" t="s">
        <v>6932</v>
      </c>
      <c r="D680" s="661" t="s">
        <v>8082</v>
      </c>
      <c r="E680" s="661" t="s">
        <v>8083</v>
      </c>
      <c r="F680" s="664">
        <v>6</v>
      </c>
      <c r="G680" s="664">
        <v>15660</v>
      </c>
      <c r="H680" s="664">
        <v>1</v>
      </c>
      <c r="I680" s="664">
        <v>2610</v>
      </c>
      <c r="J680" s="664">
        <v>7</v>
      </c>
      <c r="K680" s="664">
        <v>18319</v>
      </c>
      <c r="L680" s="664">
        <v>1.1697956577266921</v>
      </c>
      <c r="M680" s="664">
        <v>2617</v>
      </c>
      <c r="N680" s="664">
        <v>5</v>
      </c>
      <c r="O680" s="664">
        <v>13127</v>
      </c>
      <c r="P680" s="677">
        <v>0.83825031928480209</v>
      </c>
      <c r="Q680" s="665">
        <v>2625.4</v>
      </c>
    </row>
    <row r="681" spans="1:17" ht="14.4" customHeight="1" x14ac:dyDescent="0.3">
      <c r="A681" s="660" t="s">
        <v>577</v>
      </c>
      <c r="B681" s="661" t="s">
        <v>7088</v>
      </c>
      <c r="C681" s="661" t="s">
        <v>6932</v>
      </c>
      <c r="D681" s="661" t="s">
        <v>8084</v>
      </c>
      <c r="E681" s="661" t="s">
        <v>8085</v>
      </c>
      <c r="F681" s="664">
        <v>2</v>
      </c>
      <c r="G681" s="664">
        <v>5274</v>
      </c>
      <c r="H681" s="664">
        <v>1</v>
      </c>
      <c r="I681" s="664">
        <v>2637</v>
      </c>
      <c r="J681" s="664">
        <v>5</v>
      </c>
      <c r="K681" s="664">
        <v>13220</v>
      </c>
      <c r="L681" s="664">
        <v>2.5066363291619265</v>
      </c>
      <c r="M681" s="664">
        <v>2644</v>
      </c>
      <c r="N681" s="664">
        <v>6</v>
      </c>
      <c r="O681" s="664">
        <v>15934</v>
      </c>
      <c r="P681" s="677">
        <v>3.0212362533181647</v>
      </c>
      <c r="Q681" s="665">
        <v>2655.6666666666665</v>
      </c>
    </row>
    <row r="682" spans="1:17" ht="14.4" customHeight="1" x14ac:dyDescent="0.3">
      <c r="A682" s="660" t="s">
        <v>577</v>
      </c>
      <c r="B682" s="661" t="s">
        <v>7088</v>
      </c>
      <c r="C682" s="661" t="s">
        <v>6932</v>
      </c>
      <c r="D682" s="661" t="s">
        <v>6969</v>
      </c>
      <c r="E682" s="661" t="s">
        <v>6970</v>
      </c>
      <c r="F682" s="664"/>
      <c r="G682" s="664"/>
      <c r="H682" s="664"/>
      <c r="I682" s="664"/>
      <c r="J682" s="664">
        <v>4</v>
      </c>
      <c r="K682" s="664">
        <v>1768</v>
      </c>
      <c r="L682" s="664"/>
      <c r="M682" s="664">
        <v>442</v>
      </c>
      <c r="N682" s="664">
        <v>4</v>
      </c>
      <c r="O682" s="664">
        <v>1788</v>
      </c>
      <c r="P682" s="677"/>
      <c r="Q682" s="665">
        <v>447</v>
      </c>
    </row>
    <row r="683" spans="1:17" ht="14.4" customHeight="1" x14ac:dyDescent="0.3">
      <c r="A683" s="660" t="s">
        <v>577</v>
      </c>
      <c r="B683" s="661" t="s">
        <v>7088</v>
      </c>
      <c r="C683" s="661" t="s">
        <v>6932</v>
      </c>
      <c r="D683" s="661" t="s">
        <v>6971</v>
      </c>
      <c r="E683" s="661" t="s">
        <v>6972</v>
      </c>
      <c r="F683" s="664">
        <v>1</v>
      </c>
      <c r="G683" s="664">
        <v>91</v>
      </c>
      <c r="H683" s="664">
        <v>1</v>
      </c>
      <c r="I683" s="664">
        <v>91</v>
      </c>
      <c r="J683" s="664"/>
      <c r="K683" s="664"/>
      <c r="L683" s="664"/>
      <c r="M683" s="664"/>
      <c r="N683" s="664"/>
      <c r="O683" s="664"/>
      <c r="P683" s="677"/>
      <c r="Q683" s="665"/>
    </row>
    <row r="684" spans="1:17" ht="14.4" customHeight="1" x14ac:dyDescent="0.3">
      <c r="A684" s="660" t="s">
        <v>577</v>
      </c>
      <c r="B684" s="661" t="s">
        <v>7088</v>
      </c>
      <c r="C684" s="661" t="s">
        <v>6932</v>
      </c>
      <c r="D684" s="661" t="s">
        <v>8086</v>
      </c>
      <c r="E684" s="661" t="s">
        <v>8087</v>
      </c>
      <c r="F684" s="664">
        <v>16</v>
      </c>
      <c r="G684" s="664">
        <v>34144</v>
      </c>
      <c r="H684" s="664">
        <v>1</v>
      </c>
      <c r="I684" s="664">
        <v>2134</v>
      </c>
      <c r="J684" s="664">
        <v>22</v>
      </c>
      <c r="K684" s="664">
        <v>47212</v>
      </c>
      <c r="L684" s="664">
        <v>1.3827319587628866</v>
      </c>
      <c r="M684" s="664">
        <v>2146</v>
      </c>
      <c r="N684" s="664">
        <v>30</v>
      </c>
      <c r="O684" s="664">
        <v>64926</v>
      </c>
      <c r="P684" s="677">
        <v>1.9015346766635426</v>
      </c>
      <c r="Q684" s="665">
        <v>2164.1999999999998</v>
      </c>
    </row>
    <row r="685" spans="1:17" ht="14.4" customHeight="1" x14ac:dyDescent="0.3">
      <c r="A685" s="660" t="s">
        <v>577</v>
      </c>
      <c r="B685" s="661" t="s">
        <v>7088</v>
      </c>
      <c r="C685" s="661" t="s">
        <v>6932</v>
      </c>
      <c r="D685" s="661" t="s">
        <v>8088</v>
      </c>
      <c r="E685" s="661" t="s">
        <v>8089</v>
      </c>
      <c r="F685" s="664">
        <v>1</v>
      </c>
      <c r="G685" s="664">
        <v>1613</v>
      </c>
      <c r="H685" s="664">
        <v>1</v>
      </c>
      <c r="I685" s="664">
        <v>1613</v>
      </c>
      <c r="J685" s="664"/>
      <c r="K685" s="664"/>
      <c r="L685" s="664"/>
      <c r="M685" s="664"/>
      <c r="N685" s="664"/>
      <c r="O685" s="664"/>
      <c r="P685" s="677"/>
      <c r="Q685" s="665"/>
    </row>
    <row r="686" spans="1:17" ht="14.4" customHeight="1" x14ac:dyDescent="0.3">
      <c r="A686" s="660" t="s">
        <v>577</v>
      </c>
      <c r="B686" s="661" t="s">
        <v>7088</v>
      </c>
      <c r="C686" s="661" t="s">
        <v>6932</v>
      </c>
      <c r="D686" s="661" t="s">
        <v>8090</v>
      </c>
      <c r="E686" s="661" t="s">
        <v>8091</v>
      </c>
      <c r="F686" s="664"/>
      <c r="G686" s="664"/>
      <c r="H686" s="664"/>
      <c r="I686" s="664"/>
      <c r="J686" s="664">
        <v>2</v>
      </c>
      <c r="K686" s="664">
        <v>4306</v>
      </c>
      <c r="L686" s="664"/>
      <c r="M686" s="664">
        <v>2153</v>
      </c>
      <c r="N686" s="664">
        <v>1</v>
      </c>
      <c r="O686" s="664">
        <v>2170</v>
      </c>
      <c r="P686" s="677"/>
      <c r="Q686" s="665">
        <v>2170</v>
      </c>
    </row>
    <row r="687" spans="1:17" ht="14.4" customHeight="1" x14ac:dyDescent="0.3">
      <c r="A687" s="660" t="s">
        <v>577</v>
      </c>
      <c r="B687" s="661" t="s">
        <v>7088</v>
      </c>
      <c r="C687" s="661" t="s">
        <v>6932</v>
      </c>
      <c r="D687" s="661" t="s">
        <v>8092</v>
      </c>
      <c r="E687" s="661" t="s">
        <v>8093</v>
      </c>
      <c r="F687" s="664">
        <v>3</v>
      </c>
      <c r="G687" s="664">
        <v>6195</v>
      </c>
      <c r="H687" s="664">
        <v>1</v>
      </c>
      <c r="I687" s="664">
        <v>2065</v>
      </c>
      <c r="J687" s="664">
        <v>5</v>
      </c>
      <c r="K687" s="664">
        <v>10375</v>
      </c>
      <c r="L687" s="664">
        <v>1.6747376916868442</v>
      </c>
      <c r="M687" s="664">
        <v>2075</v>
      </c>
      <c r="N687" s="664">
        <v>2</v>
      </c>
      <c r="O687" s="664">
        <v>4184</v>
      </c>
      <c r="P687" s="677">
        <v>0.67538337368845847</v>
      </c>
      <c r="Q687" s="665">
        <v>2092</v>
      </c>
    </row>
    <row r="688" spans="1:17" ht="14.4" customHeight="1" x14ac:dyDescent="0.3">
      <c r="A688" s="660" t="s">
        <v>577</v>
      </c>
      <c r="B688" s="661" t="s">
        <v>7088</v>
      </c>
      <c r="C688" s="661" t="s">
        <v>6932</v>
      </c>
      <c r="D688" s="661" t="s">
        <v>6973</v>
      </c>
      <c r="E688" s="661" t="s">
        <v>6974</v>
      </c>
      <c r="F688" s="664">
        <v>15</v>
      </c>
      <c r="G688" s="664">
        <v>2310</v>
      </c>
      <c r="H688" s="664">
        <v>1</v>
      </c>
      <c r="I688" s="664">
        <v>154</v>
      </c>
      <c r="J688" s="664">
        <v>10</v>
      </c>
      <c r="K688" s="664">
        <v>1550</v>
      </c>
      <c r="L688" s="664">
        <v>0.67099567099567103</v>
      </c>
      <c r="M688" s="664">
        <v>155</v>
      </c>
      <c r="N688" s="664">
        <v>8</v>
      </c>
      <c r="O688" s="664">
        <v>1246</v>
      </c>
      <c r="P688" s="677">
        <v>0.53939393939393943</v>
      </c>
      <c r="Q688" s="665">
        <v>155.75</v>
      </c>
    </row>
    <row r="689" spans="1:17" ht="14.4" customHeight="1" x14ac:dyDescent="0.3">
      <c r="A689" s="660" t="s">
        <v>577</v>
      </c>
      <c r="B689" s="661" t="s">
        <v>7088</v>
      </c>
      <c r="C689" s="661" t="s">
        <v>6932</v>
      </c>
      <c r="D689" s="661" t="s">
        <v>8094</v>
      </c>
      <c r="E689" s="661" t="s">
        <v>8095</v>
      </c>
      <c r="F689" s="664">
        <v>10</v>
      </c>
      <c r="G689" s="664">
        <v>25890</v>
      </c>
      <c r="H689" s="664">
        <v>1</v>
      </c>
      <c r="I689" s="664">
        <v>2589</v>
      </c>
      <c r="J689" s="664">
        <v>14</v>
      </c>
      <c r="K689" s="664">
        <v>36414</v>
      </c>
      <c r="L689" s="664">
        <v>1.4064889918887602</v>
      </c>
      <c r="M689" s="664">
        <v>2601</v>
      </c>
      <c r="N689" s="664">
        <v>18</v>
      </c>
      <c r="O689" s="664">
        <v>47175</v>
      </c>
      <c r="P689" s="677">
        <v>1.8221320973348782</v>
      </c>
      <c r="Q689" s="665">
        <v>2620.8333333333335</v>
      </c>
    </row>
    <row r="690" spans="1:17" ht="14.4" customHeight="1" x14ac:dyDescent="0.3">
      <c r="A690" s="660" t="s">
        <v>577</v>
      </c>
      <c r="B690" s="661" t="s">
        <v>7088</v>
      </c>
      <c r="C690" s="661" t="s">
        <v>6932</v>
      </c>
      <c r="D690" s="661" t="s">
        <v>8096</v>
      </c>
      <c r="E690" s="661" t="s">
        <v>8097</v>
      </c>
      <c r="F690" s="664"/>
      <c r="G690" s="664"/>
      <c r="H690" s="664"/>
      <c r="I690" s="664"/>
      <c r="J690" s="664">
        <v>2</v>
      </c>
      <c r="K690" s="664">
        <v>9648</v>
      </c>
      <c r="L690" s="664"/>
      <c r="M690" s="664">
        <v>4824</v>
      </c>
      <c r="N690" s="664"/>
      <c r="O690" s="664"/>
      <c r="P690" s="677"/>
      <c r="Q690" s="665"/>
    </row>
    <row r="691" spans="1:17" ht="14.4" customHeight="1" x14ac:dyDescent="0.3">
      <c r="A691" s="660" t="s">
        <v>577</v>
      </c>
      <c r="B691" s="661" t="s">
        <v>7088</v>
      </c>
      <c r="C691" s="661" t="s">
        <v>6932</v>
      </c>
      <c r="D691" s="661" t="s">
        <v>8098</v>
      </c>
      <c r="E691" s="661" t="s">
        <v>8099</v>
      </c>
      <c r="F691" s="664">
        <v>0</v>
      </c>
      <c r="G691" s="664">
        <v>0</v>
      </c>
      <c r="H691" s="664"/>
      <c r="I691" s="664"/>
      <c r="J691" s="664">
        <v>0</v>
      </c>
      <c r="K691" s="664">
        <v>0</v>
      </c>
      <c r="L691" s="664"/>
      <c r="M691" s="664"/>
      <c r="N691" s="664">
        <v>0</v>
      </c>
      <c r="O691" s="664">
        <v>0</v>
      </c>
      <c r="P691" s="677"/>
      <c r="Q691" s="665"/>
    </row>
    <row r="692" spans="1:17" ht="14.4" customHeight="1" x14ac:dyDescent="0.3">
      <c r="A692" s="660" t="s">
        <v>577</v>
      </c>
      <c r="B692" s="661" t="s">
        <v>7088</v>
      </c>
      <c r="C692" s="661" t="s">
        <v>6932</v>
      </c>
      <c r="D692" s="661" t="s">
        <v>8100</v>
      </c>
      <c r="E692" s="661" t="s">
        <v>8101</v>
      </c>
      <c r="F692" s="664">
        <v>2249</v>
      </c>
      <c r="G692" s="664">
        <v>0</v>
      </c>
      <c r="H692" s="664"/>
      <c r="I692" s="664">
        <v>0</v>
      </c>
      <c r="J692" s="664">
        <v>2174</v>
      </c>
      <c r="K692" s="664">
        <v>0</v>
      </c>
      <c r="L692" s="664"/>
      <c r="M692" s="664">
        <v>0</v>
      </c>
      <c r="N692" s="664">
        <v>2502</v>
      </c>
      <c r="O692" s="664">
        <v>0</v>
      </c>
      <c r="P692" s="677"/>
      <c r="Q692" s="665">
        <v>0</v>
      </c>
    </row>
    <row r="693" spans="1:17" ht="14.4" customHeight="1" x14ac:dyDescent="0.3">
      <c r="A693" s="660" t="s">
        <v>577</v>
      </c>
      <c r="B693" s="661" t="s">
        <v>7088</v>
      </c>
      <c r="C693" s="661" t="s">
        <v>6932</v>
      </c>
      <c r="D693" s="661" t="s">
        <v>6975</v>
      </c>
      <c r="E693" s="661" t="s">
        <v>6976</v>
      </c>
      <c r="F693" s="664">
        <v>7</v>
      </c>
      <c r="G693" s="664">
        <v>0</v>
      </c>
      <c r="H693" s="664"/>
      <c r="I693" s="664">
        <v>0</v>
      </c>
      <c r="J693" s="664">
        <v>12</v>
      </c>
      <c r="K693" s="664">
        <v>0</v>
      </c>
      <c r="L693" s="664"/>
      <c r="M693" s="664">
        <v>0</v>
      </c>
      <c r="N693" s="664"/>
      <c r="O693" s="664"/>
      <c r="P693" s="677"/>
      <c r="Q693" s="665"/>
    </row>
    <row r="694" spans="1:17" ht="14.4" customHeight="1" x14ac:dyDescent="0.3">
      <c r="A694" s="660" t="s">
        <v>577</v>
      </c>
      <c r="B694" s="661" t="s">
        <v>7088</v>
      </c>
      <c r="C694" s="661" t="s">
        <v>6932</v>
      </c>
      <c r="D694" s="661" t="s">
        <v>8102</v>
      </c>
      <c r="E694" s="661" t="s">
        <v>8103</v>
      </c>
      <c r="F694" s="664">
        <v>58</v>
      </c>
      <c r="G694" s="664">
        <v>0</v>
      </c>
      <c r="H694" s="664"/>
      <c r="I694" s="664">
        <v>0</v>
      </c>
      <c r="J694" s="664">
        <v>36</v>
      </c>
      <c r="K694" s="664">
        <v>0</v>
      </c>
      <c r="L694" s="664"/>
      <c r="M694" s="664">
        <v>0</v>
      </c>
      <c r="N694" s="664">
        <v>35</v>
      </c>
      <c r="O694" s="664">
        <v>0</v>
      </c>
      <c r="P694" s="677"/>
      <c r="Q694" s="665">
        <v>0</v>
      </c>
    </row>
    <row r="695" spans="1:17" ht="14.4" customHeight="1" x14ac:dyDescent="0.3">
      <c r="A695" s="660" t="s">
        <v>577</v>
      </c>
      <c r="B695" s="661" t="s">
        <v>7088</v>
      </c>
      <c r="C695" s="661" t="s">
        <v>6932</v>
      </c>
      <c r="D695" s="661" t="s">
        <v>8104</v>
      </c>
      <c r="E695" s="661" t="s">
        <v>8105</v>
      </c>
      <c r="F695" s="664">
        <v>2</v>
      </c>
      <c r="G695" s="664">
        <v>0</v>
      </c>
      <c r="H695" s="664"/>
      <c r="I695" s="664">
        <v>0</v>
      </c>
      <c r="J695" s="664"/>
      <c r="K695" s="664"/>
      <c r="L695" s="664"/>
      <c r="M695" s="664"/>
      <c r="N695" s="664"/>
      <c r="O695" s="664"/>
      <c r="P695" s="677"/>
      <c r="Q695" s="665"/>
    </row>
    <row r="696" spans="1:17" ht="14.4" customHeight="1" x14ac:dyDescent="0.3">
      <c r="A696" s="660" t="s">
        <v>577</v>
      </c>
      <c r="B696" s="661" t="s">
        <v>7088</v>
      </c>
      <c r="C696" s="661" t="s">
        <v>6932</v>
      </c>
      <c r="D696" s="661" t="s">
        <v>8106</v>
      </c>
      <c r="E696" s="661" t="s">
        <v>8107</v>
      </c>
      <c r="F696" s="664">
        <v>59</v>
      </c>
      <c r="G696" s="664">
        <v>0</v>
      </c>
      <c r="H696" s="664"/>
      <c r="I696" s="664">
        <v>0</v>
      </c>
      <c r="J696" s="664">
        <v>56</v>
      </c>
      <c r="K696" s="664">
        <v>0</v>
      </c>
      <c r="L696" s="664"/>
      <c r="M696" s="664">
        <v>0</v>
      </c>
      <c r="N696" s="664">
        <v>42</v>
      </c>
      <c r="O696" s="664">
        <v>0</v>
      </c>
      <c r="P696" s="677"/>
      <c r="Q696" s="665">
        <v>0</v>
      </c>
    </row>
    <row r="697" spans="1:17" ht="14.4" customHeight="1" x14ac:dyDescent="0.3">
      <c r="A697" s="660" t="s">
        <v>577</v>
      </c>
      <c r="B697" s="661" t="s">
        <v>7088</v>
      </c>
      <c r="C697" s="661" t="s">
        <v>6932</v>
      </c>
      <c r="D697" s="661" t="s">
        <v>8108</v>
      </c>
      <c r="E697" s="661" t="s">
        <v>8109</v>
      </c>
      <c r="F697" s="664">
        <v>176</v>
      </c>
      <c r="G697" s="664">
        <v>0</v>
      </c>
      <c r="H697" s="664"/>
      <c r="I697" s="664">
        <v>0</v>
      </c>
      <c r="J697" s="664">
        <v>169</v>
      </c>
      <c r="K697" s="664">
        <v>0</v>
      </c>
      <c r="L697" s="664"/>
      <c r="M697" s="664">
        <v>0</v>
      </c>
      <c r="N697" s="664">
        <v>185</v>
      </c>
      <c r="O697" s="664">
        <v>0</v>
      </c>
      <c r="P697" s="677"/>
      <c r="Q697" s="665">
        <v>0</v>
      </c>
    </row>
    <row r="698" spans="1:17" ht="14.4" customHeight="1" x14ac:dyDescent="0.3">
      <c r="A698" s="660" t="s">
        <v>577</v>
      </c>
      <c r="B698" s="661" t="s">
        <v>7088</v>
      </c>
      <c r="C698" s="661" t="s">
        <v>6932</v>
      </c>
      <c r="D698" s="661" t="s">
        <v>8110</v>
      </c>
      <c r="E698" s="661" t="s">
        <v>8111</v>
      </c>
      <c r="F698" s="664"/>
      <c r="G698" s="664"/>
      <c r="H698" s="664"/>
      <c r="I698" s="664"/>
      <c r="J698" s="664">
        <v>0</v>
      </c>
      <c r="K698" s="664">
        <v>0</v>
      </c>
      <c r="L698" s="664"/>
      <c r="M698" s="664"/>
      <c r="N698" s="664"/>
      <c r="O698" s="664"/>
      <c r="P698" s="677"/>
      <c r="Q698" s="665"/>
    </row>
    <row r="699" spans="1:17" ht="14.4" customHeight="1" x14ac:dyDescent="0.3">
      <c r="A699" s="660" t="s">
        <v>577</v>
      </c>
      <c r="B699" s="661" t="s">
        <v>7088</v>
      </c>
      <c r="C699" s="661" t="s">
        <v>6932</v>
      </c>
      <c r="D699" s="661" t="s">
        <v>7126</v>
      </c>
      <c r="E699" s="661" t="s">
        <v>7127</v>
      </c>
      <c r="F699" s="664"/>
      <c r="G699" s="664"/>
      <c r="H699" s="664"/>
      <c r="I699" s="664"/>
      <c r="J699" s="664">
        <v>270</v>
      </c>
      <c r="K699" s="664">
        <v>0</v>
      </c>
      <c r="L699" s="664"/>
      <c r="M699" s="664">
        <v>0</v>
      </c>
      <c r="N699" s="664">
        <v>299</v>
      </c>
      <c r="O699" s="664">
        <v>0</v>
      </c>
      <c r="P699" s="677"/>
      <c r="Q699" s="665">
        <v>0</v>
      </c>
    </row>
    <row r="700" spans="1:17" ht="14.4" customHeight="1" x14ac:dyDescent="0.3">
      <c r="A700" s="660" t="s">
        <v>577</v>
      </c>
      <c r="B700" s="661" t="s">
        <v>7088</v>
      </c>
      <c r="C700" s="661" t="s">
        <v>6932</v>
      </c>
      <c r="D700" s="661" t="s">
        <v>6979</v>
      </c>
      <c r="E700" s="661" t="s">
        <v>6980</v>
      </c>
      <c r="F700" s="664">
        <v>58</v>
      </c>
      <c r="G700" s="664">
        <v>62640</v>
      </c>
      <c r="H700" s="664">
        <v>1</v>
      </c>
      <c r="I700" s="664">
        <v>1080</v>
      </c>
      <c r="J700" s="664">
        <v>81</v>
      </c>
      <c r="K700" s="664">
        <v>87966</v>
      </c>
      <c r="L700" s="664">
        <v>1.4043103448275862</v>
      </c>
      <c r="M700" s="664">
        <v>1086</v>
      </c>
      <c r="N700" s="664">
        <v>82</v>
      </c>
      <c r="O700" s="664">
        <v>89622</v>
      </c>
      <c r="P700" s="677">
        <v>1.4307471264367817</v>
      </c>
      <c r="Q700" s="665">
        <v>1092.9512195121952</v>
      </c>
    </row>
    <row r="701" spans="1:17" ht="14.4" customHeight="1" x14ac:dyDescent="0.3">
      <c r="A701" s="660" t="s">
        <v>577</v>
      </c>
      <c r="B701" s="661" t="s">
        <v>7088</v>
      </c>
      <c r="C701" s="661" t="s">
        <v>6932</v>
      </c>
      <c r="D701" s="661" t="s">
        <v>8112</v>
      </c>
      <c r="E701" s="661" t="s">
        <v>6889</v>
      </c>
      <c r="F701" s="664">
        <v>2516</v>
      </c>
      <c r="G701" s="664">
        <v>0</v>
      </c>
      <c r="H701" s="664"/>
      <c r="I701" s="664">
        <v>0</v>
      </c>
      <c r="J701" s="664">
        <v>2354</v>
      </c>
      <c r="K701" s="664">
        <v>0</v>
      </c>
      <c r="L701" s="664"/>
      <c r="M701" s="664">
        <v>0</v>
      </c>
      <c r="N701" s="664"/>
      <c r="O701" s="664"/>
      <c r="P701" s="677"/>
      <c r="Q701" s="665"/>
    </row>
    <row r="702" spans="1:17" ht="14.4" customHeight="1" x14ac:dyDescent="0.3">
      <c r="A702" s="660" t="s">
        <v>577</v>
      </c>
      <c r="B702" s="661" t="s">
        <v>7088</v>
      </c>
      <c r="C702" s="661" t="s">
        <v>6932</v>
      </c>
      <c r="D702" s="661" t="s">
        <v>8112</v>
      </c>
      <c r="E702" s="661" t="s">
        <v>8113</v>
      </c>
      <c r="F702" s="664">
        <v>7795</v>
      </c>
      <c r="G702" s="664">
        <v>0</v>
      </c>
      <c r="H702" s="664"/>
      <c r="I702" s="664">
        <v>0</v>
      </c>
      <c r="J702" s="664">
        <v>8111</v>
      </c>
      <c r="K702" s="664">
        <v>0</v>
      </c>
      <c r="L702" s="664"/>
      <c r="M702" s="664">
        <v>0</v>
      </c>
      <c r="N702" s="664"/>
      <c r="O702" s="664"/>
      <c r="P702" s="677"/>
      <c r="Q702" s="665"/>
    </row>
    <row r="703" spans="1:17" ht="14.4" customHeight="1" x14ac:dyDescent="0.3">
      <c r="A703" s="660" t="s">
        <v>577</v>
      </c>
      <c r="B703" s="661" t="s">
        <v>7088</v>
      </c>
      <c r="C703" s="661" t="s">
        <v>6932</v>
      </c>
      <c r="D703" s="661" t="s">
        <v>8114</v>
      </c>
      <c r="E703" s="661" t="s">
        <v>8115</v>
      </c>
      <c r="F703" s="664">
        <v>289</v>
      </c>
      <c r="G703" s="664">
        <v>1633428</v>
      </c>
      <c r="H703" s="664">
        <v>1</v>
      </c>
      <c r="I703" s="664">
        <v>5652</v>
      </c>
      <c r="J703" s="664">
        <v>276</v>
      </c>
      <c r="K703" s="664">
        <v>1563802</v>
      </c>
      <c r="L703" s="664">
        <v>0.95737430728504713</v>
      </c>
      <c r="M703" s="664">
        <v>5665.949275362319</v>
      </c>
      <c r="N703" s="664">
        <v>281</v>
      </c>
      <c r="O703" s="664">
        <v>1596976</v>
      </c>
      <c r="P703" s="677">
        <v>0.97768374241166434</v>
      </c>
      <c r="Q703" s="665">
        <v>5683.1886120996442</v>
      </c>
    </row>
    <row r="704" spans="1:17" ht="14.4" customHeight="1" x14ac:dyDescent="0.3">
      <c r="A704" s="660" t="s">
        <v>577</v>
      </c>
      <c r="B704" s="661" t="s">
        <v>7088</v>
      </c>
      <c r="C704" s="661" t="s">
        <v>6932</v>
      </c>
      <c r="D704" s="661" t="s">
        <v>6985</v>
      </c>
      <c r="E704" s="661" t="s">
        <v>6986</v>
      </c>
      <c r="F704" s="664">
        <v>10</v>
      </c>
      <c r="G704" s="664">
        <v>750</v>
      </c>
      <c r="H704" s="664">
        <v>1</v>
      </c>
      <c r="I704" s="664">
        <v>75</v>
      </c>
      <c r="J704" s="664">
        <v>35</v>
      </c>
      <c r="K704" s="664">
        <v>2835</v>
      </c>
      <c r="L704" s="664">
        <v>3.78</v>
      </c>
      <c r="M704" s="664">
        <v>81</v>
      </c>
      <c r="N704" s="664">
        <v>18</v>
      </c>
      <c r="O704" s="664">
        <v>1469</v>
      </c>
      <c r="P704" s="677">
        <v>1.9586666666666666</v>
      </c>
      <c r="Q704" s="665">
        <v>81.611111111111114</v>
      </c>
    </row>
    <row r="705" spans="1:17" ht="14.4" customHeight="1" x14ac:dyDescent="0.3">
      <c r="A705" s="660" t="s">
        <v>577</v>
      </c>
      <c r="B705" s="661" t="s">
        <v>7088</v>
      </c>
      <c r="C705" s="661" t="s">
        <v>6932</v>
      </c>
      <c r="D705" s="661" t="s">
        <v>8116</v>
      </c>
      <c r="E705" s="661" t="s">
        <v>8117</v>
      </c>
      <c r="F705" s="664"/>
      <c r="G705" s="664"/>
      <c r="H705" s="664"/>
      <c r="I705" s="664"/>
      <c r="J705" s="664">
        <v>2</v>
      </c>
      <c r="K705" s="664">
        <v>7818</v>
      </c>
      <c r="L705" s="664"/>
      <c r="M705" s="664">
        <v>3909</v>
      </c>
      <c r="N705" s="664">
        <v>3</v>
      </c>
      <c r="O705" s="664">
        <v>11795</v>
      </c>
      <c r="P705" s="677"/>
      <c r="Q705" s="665">
        <v>3931.6666666666665</v>
      </c>
    </row>
    <row r="706" spans="1:17" ht="14.4" customHeight="1" x14ac:dyDescent="0.3">
      <c r="A706" s="660" t="s">
        <v>577</v>
      </c>
      <c r="B706" s="661" t="s">
        <v>7088</v>
      </c>
      <c r="C706" s="661" t="s">
        <v>6932</v>
      </c>
      <c r="D706" s="661" t="s">
        <v>8118</v>
      </c>
      <c r="E706" s="661" t="s">
        <v>8119</v>
      </c>
      <c r="F706" s="664">
        <v>9558</v>
      </c>
      <c r="G706" s="664">
        <v>10582908</v>
      </c>
      <c r="H706" s="664">
        <v>1</v>
      </c>
      <c r="I706" s="664">
        <v>1107.2303829252983</v>
      </c>
      <c r="J706" s="664">
        <v>9629</v>
      </c>
      <c r="K706" s="664">
        <v>10653359</v>
      </c>
      <c r="L706" s="664">
        <v>1.0066570549417986</v>
      </c>
      <c r="M706" s="664">
        <v>1106.3826980994911</v>
      </c>
      <c r="N706" s="664">
        <v>9706</v>
      </c>
      <c r="O706" s="664">
        <v>10688251</v>
      </c>
      <c r="P706" s="677">
        <v>1.009954069335196</v>
      </c>
      <c r="Q706" s="665">
        <v>1101.200391510406</v>
      </c>
    </row>
    <row r="707" spans="1:17" ht="14.4" customHeight="1" x14ac:dyDescent="0.3">
      <c r="A707" s="660" t="s">
        <v>577</v>
      </c>
      <c r="B707" s="661" t="s">
        <v>7088</v>
      </c>
      <c r="C707" s="661" t="s">
        <v>6932</v>
      </c>
      <c r="D707" s="661" t="s">
        <v>8120</v>
      </c>
      <c r="E707" s="661" t="s">
        <v>8121</v>
      </c>
      <c r="F707" s="664">
        <v>6</v>
      </c>
      <c r="G707" s="664">
        <v>20940</v>
      </c>
      <c r="H707" s="664">
        <v>1</v>
      </c>
      <c r="I707" s="664">
        <v>3490</v>
      </c>
      <c r="J707" s="664">
        <v>2</v>
      </c>
      <c r="K707" s="664">
        <v>7012</v>
      </c>
      <c r="L707" s="664">
        <v>0.33486150907354345</v>
      </c>
      <c r="M707" s="664">
        <v>3506</v>
      </c>
      <c r="N707" s="664">
        <v>8</v>
      </c>
      <c r="O707" s="664">
        <v>28210</v>
      </c>
      <c r="P707" s="677">
        <v>1.3471824259789875</v>
      </c>
      <c r="Q707" s="665">
        <v>3526.25</v>
      </c>
    </row>
    <row r="708" spans="1:17" ht="14.4" customHeight="1" x14ac:dyDescent="0.3">
      <c r="A708" s="660" t="s">
        <v>577</v>
      </c>
      <c r="B708" s="661" t="s">
        <v>7088</v>
      </c>
      <c r="C708" s="661" t="s">
        <v>6932</v>
      </c>
      <c r="D708" s="661" t="s">
        <v>6995</v>
      </c>
      <c r="E708" s="661" t="s">
        <v>6996</v>
      </c>
      <c r="F708" s="664">
        <v>1</v>
      </c>
      <c r="G708" s="664">
        <v>185</v>
      </c>
      <c r="H708" s="664">
        <v>1</v>
      </c>
      <c r="I708" s="664">
        <v>185</v>
      </c>
      <c r="J708" s="664">
        <v>3</v>
      </c>
      <c r="K708" s="664">
        <v>558</v>
      </c>
      <c r="L708" s="664">
        <v>3.0162162162162161</v>
      </c>
      <c r="M708" s="664">
        <v>186</v>
      </c>
      <c r="N708" s="664">
        <v>3</v>
      </c>
      <c r="O708" s="664">
        <v>1149</v>
      </c>
      <c r="P708" s="677">
        <v>6.2108108108108109</v>
      </c>
      <c r="Q708" s="665">
        <v>383</v>
      </c>
    </row>
    <row r="709" spans="1:17" ht="14.4" customHeight="1" x14ac:dyDescent="0.3">
      <c r="A709" s="660" t="s">
        <v>577</v>
      </c>
      <c r="B709" s="661" t="s">
        <v>7088</v>
      </c>
      <c r="C709" s="661" t="s">
        <v>6932</v>
      </c>
      <c r="D709" s="661" t="s">
        <v>6999</v>
      </c>
      <c r="E709" s="661" t="s">
        <v>6889</v>
      </c>
      <c r="F709" s="664">
        <v>5</v>
      </c>
      <c r="G709" s="664">
        <v>0</v>
      </c>
      <c r="H709" s="664"/>
      <c r="I709" s="664">
        <v>0</v>
      </c>
      <c r="J709" s="664"/>
      <c r="K709" s="664"/>
      <c r="L709" s="664"/>
      <c r="M709" s="664"/>
      <c r="N709" s="664"/>
      <c r="O709" s="664"/>
      <c r="P709" s="677"/>
      <c r="Q709" s="665"/>
    </row>
    <row r="710" spans="1:17" ht="14.4" customHeight="1" x14ac:dyDescent="0.3">
      <c r="A710" s="660" t="s">
        <v>577</v>
      </c>
      <c r="B710" s="661" t="s">
        <v>7088</v>
      </c>
      <c r="C710" s="661" t="s">
        <v>6932</v>
      </c>
      <c r="D710" s="661" t="s">
        <v>7000</v>
      </c>
      <c r="E710" s="661" t="s">
        <v>7001</v>
      </c>
      <c r="F710" s="664">
        <v>4</v>
      </c>
      <c r="G710" s="664">
        <v>0</v>
      </c>
      <c r="H710" s="664"/>
      <c r="I710" s="664">
        <v>0</v>
      </c>
      <c r="J710" s="664">
        <v>29</v>
      </c>
      <c r="K710" s="664">
        <v>0</v>
      </c>
      <c r="L710" s="664"/>
      <c r="M710" s="664">
        <v>0</v>
      </c>
      <c r="N710" s="664">
        <v>6</v>
      </c>
      <c r="O710" s="664">
        <v>0</v>
      </c>
      <c r="P710" s="677"/>
      <c r="Q710" s="665">
        <v>0</v>
      </c>
    </row>
    <row r="711" spans="1:17" ht="14.4" customHeight="1" x14ac:dyDescent="0.3">
      <c r="A711" s="660" t="s">
        <v>577</v>
      </c>
      <c r="B711" s="661" t="s">
        <v>7088</v>
      </c>
      <c r="C711" s="661" t="s">
        <v>6932</v>
      </c>
      <c r="D711" s="661" t="s">
        <v>8122</v>
      </c>
      <c r="E711" s="661" t="s">
        <v>8123</v>
      </c>
      <c r="F711" s="664">
        <v>2</v>
      </c>
      <c r="G711" s="664">
        <v>5468</v>
      </c>
      <c r="H711" s="664">
        <v>1</v>
      </c>
      <c r="I711" s="664">
        <v>2734</v>
      </c>
      <c r="J711" s="664">
        <v>8</v>
      </c>
      <c r="K711" s="664">
        <v>21968</v>
      </c>
      <c r="L711" s="664">
        <v>4.0175566934893929</v>
      </c>
      <c r="M711" s="664">
        <v>2746</v>
      </c>
      <c r="N711" s="664">
        <v>4</v>
      </c>
      <c r="O711" s="664">
        <v>11047</v>
      </c>
      <c r="P711" s="677">
        <v>2.0202999268471102</v>
      </c>
      <c r="Q711" s="665">
        <v>2761.75</v>
      </c>
    </row>
    <row r="712" spans="1:17" ht="14.4" customHeight="1" x14ac:dyDescent="0.3">
      <c r="A712" s="660" t="s">
        <v>577</v>
      </c>
      <c r="B712" s="661" t="s">
        <v>7088</v>
      </c>
      <c r="C712" s="661" t="s">
        <v>6932</v>
      </c>
      <c r="D712" s="661" t="s">
        <v>7058</v>
      </c>
      <c r="E712" s="661" t="s">
        <v>7059</v>
      </c>
      <c r="F712" s="664">
        <v>2018</v>
      </c>
      <c r="G712" s="664">
        <v>669974</v>
      </c>
      <c r="H712" s="664">
        <v>1</v>
      </c>
      <c r="I712" s="664">
        <v>331.99900891972248</v>
      </c>
      <c r="J712" s="664">
        <v>2041</v>
      </c>
      <c r="K712" s="664">
        <v>702068</v>
      </c>
      <c r="L712" s="664">
        <v>1.0479033514733407</v>
      </c>
      <c r="M712" s="664">
        <v>343.98236158745715</v>
      </c>
      <c r="N712" s="664">
        <v>2003</v>
      </c>
      <c r="O712" s="664">
        <v>694800</v>
      </c>
      <c r="P712" s="677">
        <v>1.0370551693050776</v>
      </c>
      <c r="Q712" s="665">
        <v>346.87968047928109</v>
      </c>
    </row>
    <row r="713" spans="1:17" ht="14.4" customHeight="1" x14ac:dyDescent="0.3">
      <c r="A713" s="660" t="s">
        <v>577</v>
      </c>
      <c r="B713" s="661" t="s">
        <v>7088</v>
      </c>
      <c r="C713" s="661" t="s">
        <v>6932</v>
      </c>
      <c r="D713" s="661" t="s">
        <v>8124</v>
      </c>
      <c r="E713" s="661" t="s">
        <v>8125</v>
      </c>
      <c r="F713" s="664">
        <v>1</v>
      </c>
      <c r="G713" s="664">
        <v>1880</v>
      </c>
      <c r="H713" s="664">
        <v>1</v>
      </c>
      <c r="I713" s="664">
        <v>1880</v>
      </c>
      <c r="J713" s="664"/>
      <c r="K713" s="664"/>
      <c r="L713" s="664"/>
      <c r="M713" s="664"/>
      <c r="N713" s="664"/>
      <c r="O713" s="664"/>
      <c r="P713" s="677"/>
      <c r="Q713" s="665"/>
    </row>
    <row r="714" spans="1:17" ht="14.4" customHeight="1" x14ac:dyDescent="0.3">
      <c r="A714" s="660" t="s">
        <v>577</v>
      </c>
      <c r="B714" s="661" t="s">
        <v>7088</v>
      </c>
      <c r="C714" s="661" t="s">
        <v>6932</v>
      </c>
      <c r="D714" s="661" t="s">
        <v>7004</v>
      </c>
      <c r="E714" s="661" t="s">
        <v>7005</v>
      </c>
      <c r="F714" s="664">
        <v>6</v>
      </c>
      <c r="G714" s="664">
        <v>2574</v>
      </c>
      <c r="H714" s="664">
        <v>1</v>
      </c>
      <c r="I714" s="664">
        <v>429</v>
      </c>
      <c r="J714" s="664">
        <v>11</v>
      </c>
      <c r="K714" s="664">
        <v>4739</v>
      </c>
      <c r="L714" s="664">
        <v>1.8411033411033411</v>
      </c>
      <c r="M714" s="664">
        <v>430.81818181818181</v>
      </c>
      <c r="N714" s="664">
        <v>3</v>
      </c>
      <c r="O714" s="664">
        <v>1305</v>
      </c>
      <c r="P714" s="677">
        <v>0.50699300699300698</v>
      </c>
      <c r="Q714" s="665">
        <v>435</v>
      </c>
    </row>
    <row r="715" spans="1:17" ht="14.4" customHeight="1" x14ac:dyDescent="0.3">
      <c r="A715" s="660" t="s">
        <v>577</v>
      </c>
      <c r="B715" s="661" t="s">
        <v>7088</v>
      </c>
      <c r="C715" s="661" t="s">
        <v>6932</v>
      </c>
      <c r="D715" s="661" t="s">
        <v>8126</v>
      </c>
      <c r="E715" s="661" t="s">
        <v>8127</v>
      </c>
      <c r="F715" s="664">
        <v>23</v>
      </c>
      <c r="G715" s="664">
        <v>90482</v>
      </c>
      <c r="H715" s="664">
        <v>1</v>
      </c>
      <c r="I715" s="664">
        <v>3934</v>
      </c>
      <c r="J715" s="664">
        <v>18</v>
      </c>
      <c r="K715" s="664">
        <v>71100</v>
      </c>
      <c r="L715" s="664">
        <v>0.78579164916779032</v>
      </c>
      <c r="M715" s="664">
        <v>3950</v>
      </c>
      <c r="N715" s="664">
        <v>27</v>
      </c>
      <c r="O715" s="664">
        <v>107190</v>
      </c>
      <c r="P715" s="677">
        <v>1.184655511593466</v>
      </c>
      <c r="Q715" s="665">
        <v>3970</v>
      </c>
    </row>
    <row r="716" spans="1:17" ht="14.4" customHeight="1" x14ac:dyDescent="0.3">
      <c r="A716" s="660" t="s">
        <v>577</v>
      </c>
      <c r="B716" s="661" t="s">
        <v>7088</v>
      </c>
      <c r="C716" s="661" t="s">
        <v>6932</v>
      </c>
      <c r="D716" s="661" t="s">
        <v>8128</v>
      </c>
      <c r="E716" s="661" t="s">
        <v>8129</v>
      </c>
      <c r="F716" s="664">
        <v>260</v>
      </c>
      <c r="G716" s="664">
        <v>0</v>
      </c>
      <c r="H716" s="664"/>
      <c r="I716" s="664">
        <v>0</v>
      </c>
      <c r="J716" s="664">
        <v>231</v>
      </c>
      <c r="K716" s="664">
        <v>0</v>
      </c>
      <c r="L716" s="664"/>
      <c r="M716" s="664">
        <v>0</v>
      </c>
      <c r="N716" s="664">
        <v>253</v>
      </c>
      <c r="O716" s="664">
        <v>0</v>
      </c>
      <c r="P716" s="677"/>
      <c r="Q716" s="665">
        <v>0</v>
      </c>
    </row>
    <row r="717" spans="1:17" ht="14.4" customHeight="1" x14ac:dyDescent="0.3">
      <c r="A717" s="660" t="s">
        <v>577</v>
      </c>
      <c r="B717" s="661" t="s">
        <v>7088</v>
      </c>
      <c r="C717" s="661" t="s">
        <v>6932</v>
      </c>
      <c r="D717" s="661" t="s">
        <v>7006</v>
      </c>
      <c r="E717" s="661" t="s">
        <v>7007</v>
      </c>
      <c r="F717" s="664">
        <v>1</v>
      </c>
      <c r="G717" s="664">
        <v>690</v>
      </c>
      <c r="H717" s="664">
        <v>1</v>
      </c>
      <c r="I717" s="664">
        <v>690</v>
      </c>
      <c r="J717" s="664">
        <v>1</v>
      </c>
      <c r="K717" s="664">
        <v>694</v>
      </c>
      <c r="L717" s="664">
        <v>1.0057971014492753</v>
      </c>
      <c r="M717" s="664">
        <v>694</v>
      </c>
      <c r="N717" s="664">
        <v>1</v>
      </c>
      <c r="O717" s="664">
        <v>701</v>
      </c>
      <c r="P717" s="677">
        <v>1.0159420289855072</v>
      </c>
      <c r="Q717" s="665">
        <v>701</v>
      </c>
    </row>
    <row r="718" spans="1:17" ht="14.4" customHeight="1" x14ac:dyDescent="0.3">
      <c r="A718" s="660" t="s">
        <v>577</v>
      </c>
      <c r="B718" s="661" t="s">
        <v>7088</v>
      </c>
      <c r="C718" s="661" t="s">
        <v>6932</v>
      </c>
      <c r="D718" s="661" t="s">
        <v>8130</v>
      </c>
      <c r="E718" s="661" t="s">
        <v>8131</v>
      </c>
      <c r="F718" s="664">
        <v>38</v>
      </c>
      <c r="G718" s="664">
        <v>176358</v>
      </c>
      <c r="H718" s="664">
        <v>1</v>
      </c>
      <c r="I718" s="664">
        <v>4641</v>
      </c>
      <c r="J718" s="664">
        <v>45</v>
      </c>
      <c r="K718" s="664">
        <v>209385</v>
      </c>
      <c r="L718" s="664">
        <v>1.1872724798421392</v>
      </c>
      <c r="M718" s="664">
        <v>4653</v>
      </c>
      <c r="N718" s="664">
        <v>47</v>
      </c>
      <c r="O718" s="664">
        <v>219426</v>
      </c>
      <c r="P718" s="677">
        <v>1.2442078045793217</v>
      </c>
      <c r="Q718" s="665">
        <v>4668.6382978723404</v>
      </c>
    </row>
    <row r="719" spans="1:17" ht="14.4" customHeight="1" x14ac:dyDescent="0.3">
      <c r="A719" s="660" t="s">
        <v>577</v>
      </c>
      <c r="B719" s="661" t="s">
        <v>7088</v>
      </c>
      <c r="C719" s="661" t="s">
        <v>6932</v>
      </c>
      <c r="D719" s="661" t="s">
        <v>8132</v>
      </c>
      <c r="E719" s="661" t="s">
        <v>8133</v>
      </c>
      <c r="F719" s="664">
        <v>247</v>
      </c>
      <c r="G719" s="664">
        <v>1613404</v>
      </c>
      <c r="H719" s="664">
        <v>1</v>
      </c>
      <c r="I719" s="664">
        <v>6532</v>
      </c>
      <c r="J719" s="664">
        <v>213</v>
      </c>
      <c r="K719" s="664">
        <v>1396215</v>
      </c>
      <c r="L719" s="664">
        <v>0.86538461538461542</v>
      </c>
      <c r="M719" s="664">
        <v>6555</v>
      </c>
      <c r="N719" s="664">
        <v>230</v>
      </c>
      <c r="O719" s="664">
        <v>1513770</v>
      </c>
      <c r="P719" s="677">
        <v>0.93824609335293574</v>
      </c>
      <c r="Q719" s="665">
        <v>6581.608695652174</v>
      </c>
    </row>
    <row r="720" spans="1:17" ht="14.4" customHeight="1" x14ac:dyDescent="0.3">
      <c r="A720" s="660" t="s">
        <v>577</v>
      </c>
      <c r="B720" s="661" t="s">
        <v>7088</v>
      </c>
      <c r="C720" s="661" t="s">
        <v>6932</v>
      </c>
      <c r="D720" s="661" t="s">
        <v>7169</v>
      </c>
      <c r="E720" s="661" t="s">
        <v>7170</v>
      </c>
      <c r="F720" s="664">
        <v>8</v>
      </c>
      <c r="G720" s="664">
        <v>6736</v>
      </c>
      <c r="H720" s="664">
        <v>1</v>
      </c>
      <c r="I720" s="664">
        <v>842</v>
      </c>
      <c r="J720" s="664">
        <v>12</v>
      </c>
      <c r="K720" s="664">
        <v>10140</v>
      </c>
      <c r="L720" s="664">
        <v>1.5053444180522566</v>
      </c>
      <c r="M720" s="664">
        <v>845</v>
      </c>
      <c r="N720" s="664">
        <v>17</v>
      </c>
      <c r="O720" s="664">
        <v>14450</v>
      </c>
      <c r="P720" s="677">
        <v>2.1451900237529693</v>
      </c>
      <c r="Q720" s="665">
        <v>850</v>
      </c>
    </row>
    <row r="721" spans="1:17" ht="14.4" customHeight="1" x14ac:dyDescent="0.3">
      <c r="A721" s="660" t="s">
        <v>577</v>
      </c>
      <c r="B721" s="661" t="s">
        <v>7088</v>
      </c>
      <c r="C721" s="661" t="s">
        <v>6932</v>
      </c>
      <c r="D721" s="661" t="s">
        <v>7156</v>
      </c>
      <c r="E721" s="661" t="s">
        <v>7157</v>
      </c>
      <c r="F721" s="664">
        <v>61</v>
      </c>
      <c r="G721" s="664">
        <v>6769</v>
      </c>
      <c r="H721" s="664">
        <v>1</v>
      </c>
      <c r="I721" s="664">
        <v>110.9672131147541</v>
      </c>
      <c r="J721" s="664">
        <v>46</v>
      </c>
      <c r="K721" s="664">
        <v>5152</v>
      </c>
      <c r="L721" s="664">
        <v>0.7611168562564633</v>
      </c>
      <c r="M721" s="664">
        <v>112</v>
      </c>
      <c r="N721" s="664">
        <v>30</v>
      </c>
      <c r="O721" s="664">
        <v>3387</v>
      </c>
      <c r="P721" s="677">
        <v>0.50036933077264001</v>
      </c>
      <c r="Q721" s="665">
        <v>112.9</v>
      </c>
    </row>
    <row r="722" spans="1:17" ht="14.4" customHeight="1" x14ac:dyDescent="0.3">
      <c r="A722" s="660" t="s">
        <v>577</v>
      </c>
      <c r="B722" s="661" t="s">
        <v>7088</v>
      </c>
      <c r="C722" s="661" t="s">
        <v>6932</v>
      </c>
      <c r="D722" s="661" t="s">
        <v>8134</v>
      </c>
      <c r="E722" s="661" t="s">
        <v>8135</v>
      </c>
      <c r="F722" s="664">
        <v>4</v>
      </c>
      <c r="G722" s="664">
        <v>16956</v>
      </c>
      <c r="H722" s="664">
        <v>1</v>
      </c>
      <c r="I722" s="664">
        <v>4239</v>
      </c>
      <c r="J722" s="664">
        <v>4</v>
      </c>
      <c r="K722" s="664">
        <v>17036</v>
      </c>
      <c r="L722" s="664">
        <v>1.0047180938900684</v>
      </c>
      <c r="M722" s="664">
        <v>4259</v>
      </c>
      <c r="N722" s="664">
        <v>3</v>
      </c>
      <c r="O722" s="664">
        <v>12879</v>
      </c>
      <c r="P722" s="677">
        <v>0.75955414012738853</v>
      </c>
      <c r="Q722" s="665">
        <v>4293</v>
      </c>
    </row>
    <row r="723" spans="1:17" ht="14.4" customHeight="1" x14ac:dyDescent="0.3">
      <c r="A723" s="660" t="s">
        <v>577</v>
      </c>
      <c r="B723" s="661" t="s">
        <v>7088</v>
      </c>
      <c r="C723" s="661" t="s">
        <v>6932</v>
      </c>
      <c r="D723" s="661" t="s">
        <v>8136</v>
      </c>
      <c r="E723" s="661" t="s">
        <v>8137</v>
      </c>
      <c r="F723" s="664">
        <v>4</v>
      </c>
      <c r="G723" s="664">
        <v>14340</v>
      </c>
      <c r="H723" s="664">
        <v>1</v>
      </c>
      <c r="I723" s="664">
        <v>3585</v>
      </c>
      <c r="J723" s="664">
        <v>2</v>
      </c>
      <c r="K723" s="664">
        <v>7190</v>
      </c>
      <c r="L723" s="664">
        <v>0.50139470013946996</v>
      </c>
      <c r="M723" s="664">
        <v>3595</v>
      </c>
      <c r="N723" s="664">
        <v>8</v>
      </c>
      <c r="O723" s="664">
        <v>29010</v>
      </c>
      <c r="P723" s="677">
        <v>2.0230125523012554</v>
      </c>
      <c r="Q723" s="665">
        <v>3626.25</v>
      </c>
    </row>
    <row r="724" spans="1:17" ht="14.4" customHeight="1" x14ac:dyDescent="0.3">
      <c r="A724" s="660" t="s">
        <v>577</v>
      </c>
      <c r="B724" s="661" t="s">
        <v>7088</v>
      </c>
      <c r="C724" s="661" t="s">
        <v>6932</v>
      </c>
      <c r="D724" s="661" t="s">
        <v>8138</v>
      </c>
      <c r="E724" s="661" t="s">
        <v>8139</v>
      </c>
      <c r="F724" s="664"/>
      <c r="G724" s="664"/>
      <c r="H724" s="664"/>
      <c r="I724" s="664"/>
      <c r="J724" s="664"/>
      <c r="K724" s="664"/>
      <c r="L724" s="664"/>
      <c r="M724" s="664"/>
      <c r="N724" s="664">
        <v>1</v>
      </c>
      <c r="O724" s="664">
        <v>869</v>
      </c>
      <c r="P724" s="677"/>
      <c r="Q724" s="665">
        <v>869</v>
      </c>
    </row>
    <row r="725" spans="1:17" ht="14.4" customHeight="1" x14ac:dyDescent="0.3">
      <c r="A725" s="660" t="s">
        <v>577</v>
      </c>
      <c r="B725" s="661" t="s">
        <v>7088</v>
      </c>
      <c r="C725" s="661" t="s">
        <v>6932</v>
      </c>
      <c r="D725" s="661" t="s">
        <v>7050</v>
      </c>
      <c r="E725" s="661" t="s">
        <v>7051</v>
      </c>
      <c r="F725" s="664"/>
      <c r="G725" s="664"/>
      <c r="H725" s="664"/>
      <c r="I725" s="664"/>
      <c r="J725" s="664">
        <v>1</v>
      </c>
      <c r="K725" s="664">
        <v>177</v>
      </c>
      <c r="L725" s="664"/>
      <c r="M725" s="664">
        <v>177</v>
      </c>
      <c r="N725" s="664"/>
      <c r="O725" s="664"/>
      <c r="P725" s="677"/>
      <c r="Q725" s="665"/>
    </row>
    <row r="726" spans="1:17" ht="14.4" customHeight="1" x14ac:dyDescent="0.3">
      <c r="A726" s="660" t="s">
        <v>577</v>
      </c>
      <c r="B726" s="661" t="s">
        <v>7088</v>
      </c>
      <c r="C726" s="661" t="s">
        <v>6932</v>
      </c>
      <c r="D726" s="661" t="s">
        <v>8140</v>
      </c>
      <c r="E726" s="661" t="s">
        <v>8141</v>
      </c>
      <c r="F726" s="664">
        <v>4</v>
      </c>
      <c r="G726" s="664">
        <v>7048</v>
      </c>
      <c r="H726" s="664">
        <v>1</v>
      </c>
      <c r="I726" s="664">
        <v>1762</v>
      </c>
      <c r="J726" s="664">
        <v>3</v>
      </c>
      <c r="K726" s="664">
        <v>5307</v>
      </c>
      <c r="L726" s="664">
        <v>0.75297956867196369</v>
      </c>
      <c r="M726" s="664">
        <v>1769</v>
      </c>
      <c r="N726" s="664">
        <v>4</v>
      </c>
      <c r="O726" s="664">
        <v>7132</v>
      </c>
      <c r="P726" s="677">
        <v>1.0119182746878548</v>
      </c>
      <c r="Q726" s="665">
        <v>1783</v>
      </c>
    </row>
    <row r="727" spans="1:17" ht="14.4" customHeight="1" x14ac:dyDescent="0.3">
      <c r="A727" s="660" t="s">
        <v>577</v>
      </c>
      <c r="B727" s="661" t="s">
        <v>7088</v>
      </c>
      <c r="C727" s="661" t="s">
        <v>6932</v>
      </c>
      <c r="D727" s="661" t="s">
        <v>8142</v>
      </c>
      <c r="E727" s="661" t="s">
        <v>8143</v>
      </c>
      <c r="F727" s="664">
        <v>1</v>
      </c>
      <c r="G727" s="664">
        <v>108</v>
      </c>
      <c r="H727" s="664">
        <v>1</v>
      </c>
      <c r="I727" s="664">
        <v>108</v>
      </c>
      <c r="J727" s="664"/>
      <c r="K727" s="664"/>
      <c r="L727" s="664"/>
      <c r="M727" s="664"/>
      <c r="N727" s="664"/>
      <c r="O727" s="664"/>
      <c r="P727" s="677"/>
      <c r="Q727" s="665"/>
    </row>
    <row r="728" spans="1:17" ht="14.4" customHeight="1" x14ac:dyDescent="0.3">
      <c r="A728" s="660" t="s">
        <v>577</v>
      </c>
      <c r="B728" s="661" t="s">
        <v>7088</v>
      </c>
      <c r="C728" s="661" t="s">
        <v>6932</v>
      </c>
      <c r="D728" s="661" t="s">
        <v>7012</v>
      </c>
      <c r="E728" s="661" t="s">
        <v>7013</v>
      </c>
      <c r="F728" s="664">
        <v>1</v>
      </c>
      <c r="G728" s="664">
        <v>1273</v>
      </c>
      <c r="H728" s="664">
        <v>1</v>
      </c>
      <c r="I728" s="664">
        <v>1273</v>
      </c>
      <c r="J728" s="664">
        <v>1</v>
      </c>
      <c r="K728" s="664">
        <v>1277</v>
      </c>
      <c r="L728" s="664">
        <v>1.0031421838177534</v>
      </c>
      <c r="M728" s="664">
        <v>1277</v>
      </c>
      <c r="N728" s="664"/>
      <c r="O728" s="664"/>
      <c r="P728" s="677"/>
      <c r="Q728" s="665"/>
    </row>
    <row r="729" spans="1:17" ht="14.4" customHeight="1" x14ac:dyDescent="0.3">
      <c r="A729" s="660" t="s">
        <v>577</v>
      </c>
      <c r="B729" s="661" t="s">
        <v>7088</v>
      </c>
      <c r="C729" s="661" t="s">
        <v>6932</v>
      </c>
      <c r="D729" s="661" t="s">
        <v>7014</v>
      </c>
      <c r="E729" s="661" t="s">
        <v>7015</v>
      </c>
      <c r="F729" s="664">
        <v>19</v>
      </c>
      <c r="G729" s="664">
        <v>3040</v>
      </c>
      <c r="H729" s="664">
        <v>1</v>
      </c>
      <c r="I729" s="664">
        <v>160</v>
      </c>
      <c r="J729" s="664">
        <v>19</v>
      </c>
      <c r="K729" s="664">
        <v>3058</v>
      </c>
      <c r="L729" s="664">
        <v>1.0059210526315789</v>
      </c>
      <c r="M729" s="664">
        <v>160.94736842105263</v>
      </c>
      <c r="N729" s="664">
        <v>3</v>
      </c>
      <c r="O729" s="664">
        <v>781</v>
      </c>
      <c r="P729" s="677">
        <v>0.25690789473684211</v>
      </c>
      <c r="Q729" s="665">
        <v>260.33333333333331</v>
      </c>
    </row>
    <row r="730" spans="1:17" ht="14.4" customHeight="1" x14ac:dyDescent="0.3">
      <c r="A730" s="660" t="s">
        <v>577</v>
      </c>
      <c r="B730" s="661" t="s">
        <v>7088</v>
      </c>
      <c r="C730" s="661" t="s">
        <v>6932</v>
      </c>
      <c r="D730" s="661" t="s">
        <v>7016</v>
      </c>
      <c r="E730" s="661" t="s">
        <v>7017</v>
      </c>
      <c r="F730" s="664">
        <v>14</v>
      </c>
      <c r="G730" s="664">
        <v>6678</v>
      </c>
      <c r="H730" s="664">
        <v>1</v>
      </c>
      <c r="I730" s="664">
        <v>477</v>
      </c>
      <c r="J730" s="664">
        <v>28</v>
      </c>
      <c r="K730" s="664">
        <v>13440</v>
      </c>
      <c r="L730" s="664">
        <v>2.0125786163522013</v>
      </c>
      <c r="M730" s="664">
        <v>480</v>
      </c>
      <c r="N730" s="664">
        <v>12</v>
      </c>
      <c r="O730" s="664">
        <v>5810</v>
      </c>
      <c r="P730" s="677">
        <v>0.87002096436058696</v>
      </c>
      <c r="Q730" s="665">
        <v>484.16666666666669</v>
      </c>
    </row>
    <row r="731" spans="1:17" ht="14.4" customHeight="1" x14ac:dyDescent="0.3">
      <c r="A731" s="660" t="s">
        <v>577</v>
      </c>
      <c r="B731" s="661" t="s">
        <v>7088</v>
      </c>
      <c r="C731" s="661" t="s">
        <v>6932</v>
      </c>
      <c r="D731" s="661" t="s">
        <v>8144</v>
      </c>
      <c r="E731" s="661" t="s">
        <v>8145</v>
      </c>
      <c r="F731" s="664">
        <v>3</v>
      </c>
      <c r="G731" s="664">
        <v>7494</v>
      </c>
      <c r="H731" s="664">
        <v>1</v>
      </c>
      <c r="I731" s="664">
        <v>2498</v>
      </c>
      <c r="J731" s="664"/>
      <c r="K731" s="664"/>
      <c r="L731" s="664"/>
      <c r="M731" s="664"/>
      <c r="N731" s="664"/>
      <c r="O731" s="664"/>
      <c r="P731" s="677"/>
      <c r="Q731" s="665"/>
    </row>
    <row r="732" spans="1:17" ht="14.4" customHeight="1" x14ac:dyDescent="0.3">
      <c r="A732" s="660" t="s">
        <v>577</v>
      </c>
      <c r="B732" s="661" t="s">
        <v>7088</v>
      </c>
      <c r="C732" s="661" t="s">
        <v>6932</v>
      </c>
      <c r="D732" s="661" t="s">
        <v>8146</v>
      </c>
      <c r="E732" s="661" t="s">
        <v>8147</v>
      </c>
      <c r="F732" s="664">
        <v>3</v>
      </c>
      <c r="G732" s="664">
        <v>13608</v>
      </c>
      <c r="H732" s="664">
        <v>1</v>
      </c>
      <c r="I732" s="664">
        <v>4536</v>
      </c>
      <c r="J732" s="664">
        <v>2</v>
      </c>
      <c r="K732" s="664">
        <v>9112</v>
      </c>
      <c r="L732" s="664">
        <v>0.66960611405055848</v>
      </c>
      <c r="M732" s="664">
        <v>4556</v>
      </c>
      <c r="N732" s="664">
        <v>3</v>
      </c>
      <c r="O732" s="664">
        <v>13770</v>
      </c>
      <c r="P732" s="677">
        <v>1.0119047619047619</v>
      </c>
      <c r="Q732" s="665">
        <v>4590</v>
      </c>
    </row>
    <row r="733" spans="1:17" ht="14.4" customHeight="1" x14ac:dyDescent="0.3">
      <c r="A733" s="660" t="s">
        <v>577</v>
      </c>
      <c r="B733" s="661" t="s">
        <v>7088</v>
      </c>
      <c r="C733" s="661" t="s">
        <v>6932</v>
      </c>
      <c r="D733" s="661" t="s">
        <v>8148</v>
      </c>
      <c r="E733" s="661" t="s">
        <v>8149</v>
      </c>
      <c r="F733" s="664">
        <v>3</v>
      </c>
      <c r="G733" s="664">
        <v>11703</v>
      </c>
      <c r="H733" s="664">
        <v>1</v>
      </c>
      <c r="I733" s="664">
        <v>3901</v>
      </c>
      <c r="J733" s="664">
        <v>4</v>
      </c>
      <c r="K733" s="664">
        <v>15668</v>
      </c>
      <c r="L733" s="664">
        <v>1.3388020165769461</v>
      </c>
      <c r="M733" s="664">
        <v>3917</v>
      </c>
      <c r="N733" s="664">
        <v>1</v>
      </c>
      <c r="O733" s="664">
        <v>3917</v>
      </c>
      <c r="P733" s="677">
        <v>0.33470050414423652</v>
      </c>
      <c r="Q733" s="665">
        <v>3917</v>
      </c>
    </row>
    <row r="734" spans="1:17" ht="14.4" customHeight="1" x14ac:dyDescent="0.3">
      <c r="A734" s="660" t="s">
        <v>577</v>
      </c>
      <c r="B734" s="661" t="s">
        <v>7088</v>
      </c>
      <c r="C734" s="661" t="s">
        <v>6932</v>
      </c>
      <c r="D734" s="661" t="s">
        <v>8150</v>
      </c>
      <c r="E734" s="661" t="s">
        <v>8151</v>
      </c>
      <c r="F734" s="664">
        <v>2</v>
      </c>
      <c r="G734" s="664">
        <v>10730</v>
      </c>
      <c r="H734" s="664">
        <v>1</v>
      </c>
      <c r="I734" s="664">
        <v>5365</v>
      </c>
      <c r="J734" s="664">
        <v>1</v>
      </c>
      <c r="K734" s="664">
        <v>5399</v>
      </c>
      <c r="L734" s="664">
        <v>0.50316868592730657</v>
      </c>
      <c r="M734" s="664">
        <v>5399</v>
      </c>
      <c r="N734" s="664">
        <v>4</v>
      </c>
      <c r="O734" s="664">
        <v>21720</v>
      </c>
      <c r="P734" s="677">
        <v>2.0242311276794034</v>
      </c>
      <c r="Q734" s="665">
        <v>5430</v>
      </c>
    </row>
    <row r="735" spans="1:17" ht="14.4" customHeight="1" x14ac:dyDescent="0.3">
      <c r="A735" s="660" t="s">
        <v>577</v>
      </c>
      <c r="B735" s="661" t="s">
        <v>7088</v>
      </c>
      <c r="C735" s="661" t="s">
        <v>6932</v>
      </c>
      <c r="D735" s="661" t="s">
        <v>8152</v>
      </c>
      <c r="E735" s="661" t="s">
        <v>8153</v>
      </c>
      <c r="F735" s="664"/>
      <c r="G735" s="664"/>
      <c r="H735" s="664"/>
      <c r="I735" s="664"/>
      <c r="J735" s="664"/>
      <c r="K735" s="664"/>
      <c r="L735" s="664"/>
      <c r="M735" s="664"/>
      <c r="N735" s="664">
        <v>0</v>
      </c>
      <c r="O735" s="664">
        <v>0</v>
      </c>
      <c r="P735" s="677"/>
      <c r="Q735" s="665"/>
    </row>
    <row r="736" spans="1:17" ht="14.4" customHeight="1" x14ac:dyDescent="0.3">
      <c r="A736" s="660" t="s">
        <v>577</v>
      </c>
      <c r="B736" s="661" t="s">
        <v>7088</v>
      </c>
      <c r="C736" s="661" t="s">
        <v>6932</v>
      </c>
      <c r="D736" s="661" t="s">
        <v>8154</v>
      </c>
      <c r="E736" s="661" t="s">
        <v>8155</v>
      </c>
      <c r="F736" s="664"/>
      <c r="G736" s="664"/>
      <c r="H736" s="664"/>
      <c r="I736" s="664"/>
      <c r="J736" s="664"/>
      <c r="K736" s="664"/>
      <c r="L736" s="664"/>
      <c r="M736" s="664"/>
      <c r="N736" s="664">
        <v>2</v>
      </c>
      <c r="O736" s="664">
        <v>4928</v>
      </c>
      <c r="P736" s="677"/>
      <c r="Q736" s="665">
        <v>2464</v>
      </c>
    </row>
    <row r="737" spans="1:17" ht="14.4" customHeight="1" x14ac:dyDescent="0.3">
      <c r="A737" s="660" t="s">
        <v>577</v>
      </c>
      <c r="B737" s="661" t="s">
        <v>7088</v>
      </c>
      <c r="C737" s="661" t="s">
        <v>6932</v>
      </c>
      <c r="D737" s="661" t="s">
        <v>8156</v>
      </c>
      <c r="E737" s="661" t="s">
        <v>8157</v>
      </c>
      <c r="F737" s="664"/>
      <c r="G737" s="664"/>
      <c r="H737" s="664"/>
      <c r="I737" s="664"/>
      <c r="J737" s="664">
        <v>1</v>
      </c>
      <c r="K737" s="664">
        <v>4340</v>
      </c>
      <c r="L737" s="664"/>
      <c r="M737" s="664">
        <v>4340</v>
      </c>
      <c r="N737" s="664"/>
      <c r="O737" s="664"/>
      <c r="P737" s="677"/>
      <c r="Q737" s="665"/>
    </row>
    <row r="738" spans="1:17" ht="14.4" customHeight="1" x14ac:dyDescent="0.3">
      <c r="A738" s="660" t="s">
        <v>577</v>
      </c>
      <c r="B738" s="661" t="s">
        <v>7088</v>
      </c>
      <c r="C738" s="661" t="s">
        <v>6932</v>
      </c>
      <c r="D738" s="661" t="s">
        <v>7147</v>
      </c>
      <c r="E738" s="661" t="s">
        <v>7148</v>
      </c>
      <c r="F738" s="664"/>
      <c r="G738" s="664"/>
      <c r="H738" s="664"/>
      <c r="I738" s="664"/>
      <c r="J738" s="664">
        <v>1</v>
      </c>
      <c r="K738" s="664">
        <v>241</v>
      </c>
      <c r="L738" s="664"/>
      <c r="M738" s="664">
        <v>241</v>
      </c>
      <c r="N738" s="664"/>
      <c r="O738" s="664"/>
      <c r="P738" s="677"/>
      <c r="Q738" s="665"/>
    </row>
    <row r="739" spans="1:17" ht="14.4" customHeight="1" x14ac:dyDescent="0.3">
      <c r="A739" s="660" t="s">
        <v>577</v>
      </c>
      <c r="B739" s="661" t="s">
        <v>7088</v>
      </c>
      <c r="C739" s="661" t="s">
        <v>6932</v>
      </c>
      <c r="D739" s="661" t="s">
        <v>7018</v>
      </c>
      <c r="E739" s="661" t="s">
        <v>7019</v>
      </c>
      <c r="F739" s="664">
        <v>4</v>
      </c>
      <c r="G739" s="664">
        <v>13936</v>
      </c>
      <c r="H739" s="664">
        <v>1</v>
      </c>
      <c r="I739" s="664">
        <v>3484</v>
      </c>
      <c r="J739" s="664">
        <v>11</v>
      </c>
      <c r="K739" s="664">
        <v>38489</v>
      </c>
      <c r="L739" s="664">
        <v>2.7618398392652126</v>
      </c>
      <c r="M739" s="664">
        <v>3499</v>
      </c>
      <c r="N739" s="664">
        <v>9</v>
      </c>
      <c r="O739" s="664">
        <v>31595</v>
      </c>
      <c r="P739" s="677">
        <v>2.2671498277841562</v>
      </c>
      <c r="Q739" s="665">
        <v>3510.5555555555557</v>
      </c>
    </row>
    <row r="740" spans="1:17" ht="14.4" customHeight="1" x14ac:dyDescent="0.3">
      <c r="A740" s="660" t="s">
        <v>577</v>
      </c>
      <c r="B740" s="661" t="s">
        <v>7088</v>
      </c>
      <c r="C740" s="661" t="s">
        <v>6932</v>
      </c>
      <c r="D740" s="661" t="s">
        <v>8158</v>
      </c>
      <c r="E740" s="661" t="s">
        <v>8159</v>
      </c>
      <c r="F740" s="664">
        <v>1</v>
      </c>
      <c r="G740" s="664">
        <v>2956</v>
      </c>
      <c r="H740" s="664">
        <v>1</v>
      </c>
      <c r="I740" s="664">
        <v>2956</v>
      </c>
      <c r="J740" s="664"/>
      <c r="K740" s="664"/>
      <c r="L740" s="664"/>
      <c r="M740" s="664"/>
      <c r="N740" s="664"/>
      <c r="O740" s="664"/>
      <c r="P740" s="677"/>
      <c r="Q740" s="665"/>
    </row>
    <row r="741" spans="1:17" ht="14.4" customHeight="1" x14ac:dyDescent="0.3">
      <c r="A741" s="660" t="s">
        <v>577</v>
      </c>
      <c r="B741" s="661" t="s">
        <v>7088</v>
      </c>
      <c r="C741" s="661" t="s">
        <v>6932</v>
      </c>
      <c r="D741" s="661" t="s">
        <v>8160</v>
      </c>
      <c r="E741" s="661" t="s">
        <v>8161</v>
      </c>
      <c r="F741" s="664">
        <v>146</v>
      </c>
      <c r="G741" s="664">
        <v>0</v>
      </c>
      <c r="H741" s="664"/>
      <c r="I741" s="664">
        <v>0</v>
      </c>
      <c r="J741" s="664">
        <v>159</v>
      </c>
      <c r="K741" s="664">
        <v>0</v>
      </c>
      <c r="L741" s="664"/>
      <c r="M741" s="664">
        <v>0</v>
      </c>
      <c r="N741" s="664">
        <v>153</v>
      </c>
      <c r="O741" s="664">
        <v>0</v>
      </c>
      <c r="P741" s="677"/>
      <c r="Q741" s="665">
        <v>0</v>
      </c>
    </row>
    <row r="742" spans="1:17" ht="14.4" customHeight="1" x14ac:dyDescent="0.3">
      <c r="A742" s="660" t="s">
        <v>577</v>
      </c>
      <c r="B742" s="661" t="s">
        <v>7088</v>
      </c>
      <c r="C742" s="661" t="s">
        <v>6932</v>
      </c>
      <c r="D742" s="661" t="s">
        <v>8162</v>
      </c>
      <c r="E742" s="661" t="s">
        <v>8163</v>
      </c>
      <c r="F742" s="664">
        <v>4</v>
      </c>
      <c r="G742" s="664">
        <v>11104</v>
      </c>
      <c r="H742" s="664">
        <v>1</v>
      </c>
      <c r="I742" s="664">
        <v>2776</v>
      </c>
      <c r="J742" s="664">
        <v>1</v>
      </c>
      <c r="K742" s="664">
        <v>2792</v>
      </c>
      <c r="L742" s="664">
        <v>0.25144092219020175</v>
      </c>
      <c r="M742" s="664">
        <v>2792</v>
      </c>
      <c r="N742" s="664">
        <v>1</v>
      </c>
      <c r="O742" s="664">
        <v>2819</v>
      </c>
      <c r="P742" s="677">
        <v>0.25387247838616717</v>
      </c>
      <c r="Q742" s="665">
        <v>2819</v>
      </c>
    </row>
    <row r="743" spans="1:17" ht="14.4" customHeight="1" x14ac:dyDescent="0.3">
      <c r="A743" s="660" t="s">
        <v>577</v>
      </c>
      <c r="B743" s="661" t="s">
        <v>7088</v>
      </c>
      <c r="C743" s="661" t="s">
        <v>6932</v>
      </c>
      <c r="D743" s="661" t="s">
        <v>8164</v>
      </c>
      <c r="E743" s="661" t="s">
        <v>8165</v>
      </c>
      <c r="F743" s="664">
        <v>2</v>
      </c>
      <c r="G743" s="664">
        <v>7480</v>
      </c>
      <c r="H743" s="664">
        <v>1</v>
      </c>
      <c r="I743" s="664">
        <v>3740</v>
      </c>
      <c r="J743" s="664"/>
      <c r="K743" s="664"/>
      <c r="L743" s="664"/>
      <c r="M743" s="664"/>
      <c r="N743" s="664">
        <v>1</v>
      </c>
      <c r="O743" s="664">
        <v>3783</v>
      </c>
      <c r="P743" s="677">
        <v>0.50574866310160427</v>
      </c>
      <c r="Q743" s="665">
        <v>3783</v>
      </c>
    </row>
    <row r="744" spans="1:17" ht="14.4" customHeight="1" x14ac:dyDescent="0.3">
      <c r="A744" s="660" t="s">
        <v>577</v>
      </c>
      <c r="B744" s="661" t="s">
        <v>7088</v>
      </c>
      <c r="C744" s="661" t="s">
        <v>6932</v>
      </c>
      <c r="D744" s="661" t="s">
        <v>8166</v>
      </c>
      <c r="E744" s="661" t="s">
        <v>8167</v>
      </c>
      <c r="F744" s="664"/>
      <c r="G744" s="664"/>
      <c r="H744" s="664"/>
      <c r="I744" s="664"/>
      <c r="J744" s="664">
        <v>1</v>
      </c>
      <c r="K744" s="664">
        <v>962</v>
      </c>
      <c r="L744" s="664"/>
      <c r="M744" s="664">
        <v>962</v>
      </c>
      <c r="N744" s="664">
        <v>1</v>
      </c>
      <c r="O744" s="664">
        <v>972</v>
      </c>
      <c r="P744" s="677"/>
      <c r="Q744" s="665">
        <v>972</v>
      </c>
    </row>
    <row r="745" spans="1:17" ht="14.4" customHeight="1" x14ac:dyDescent="0.3">
      <c r="A745" s="660" t="s">
        <v>577</v>
      </c>
      <c r="B745" s="661" t="s">
        <v>7088</v>
      </c>
      <c r="C745" s="661" t="s">
        <v>6932</v>
      </c>
      <c r="D745" s="661" t="s">
        <v>7020</v>
      </c>
      <c r="E745" s="661" t="s">
        <v>7021</v>
      </c>
      <c r="F745" s="664"/>
      <c r="G745" s="664"/>
      <c r="H745" s="664"/>
      <c r="I745" s="664"/>
      <c r="J745" s="664">
        <v>3</v>
      </c>
      <c r="K745" s="664">
        <v>894</v>
      </c>
      <c r="L745" s="664"/>
      <c r="M745" s="664">
        <v>298</v>
      </c>
      <c r="N745" s="664">
        <v>3</v>
      </c>
      <c r="O745" s="664">
        <v>1776</v>
      </c>
      <c r="P745" s="677"/>
      <c r="Q745" s="665">
        <v>592</v>
      </c>
    </row>
    <row r="746" spans="1:17" ht="14.4" customHeight="1" x14ac:dyDescent="0.3">
      <c r="A746" s="660" t="s">
        <v>577</v>
      </c>
      <c r="B746" s="661" t="s">
        <v>7088</v>
      </c>
      <c r="C746" s="661" t="s">
        <v>6932</v>
      </c>
      <c r="D746" s="661" t="s">
        <v>8168</v>
      </c>
      <c r="E746" s="661" t="s">
        <v>8169</v>
      </c>
      <c r="F746" s="664">
        <v>293</v>
      </c>
      <c r="G746" s="664">
        <v>192208</v>
      </c>
      <c r="H746" s="664">
        <v>1</v>
      </c>
      <c r="I746" s="664">
        <v>656</v>
      </c>
      <c r="J746" s="664">
        <v>284</v>
      </c>
      <c r="K746" s="664">
        <v>188008</v>
      </c>
      <c r="L746" s="664">
        <v>0.97814867227170565</v>
      </c>
      <c r="M746" s="664">
        <v>662</v>
      </c>
      <c r="N746" s="664">
        <v>299</v>
      </c>
      <c r="O746" s="664">
        <v>200338</v>
      </c>
      <c r="P746" s="677">
        <v>1.042297927245484</v>
      </c>
      <c r="Q746" s="665">
        <v>670.02675585284283</v>
      </c>
    </row>
    <row r="747" spans="1:17" ht="14.4" customHeight="1" x14ac:dyDescent="0.3">
      <c r="A747" s="660" t="s">
        <v>577</v>
      </c>
      <c r="B747" s="661" t="s">
        <v>7088</v>
      </c>
      <c r="C747" s="661" t="s">
        <v>6932</v>
      </c>
      <c r="D747" s="661" t="s">
        <v>7022</v>
      </c>
      <c r="E747" s="661" t="s">
        <v>7023</v>
      </c>
      <c r="F747" s="664">
        <v>11</v>
      </c>
      <c r="G747" s="664">
        <v>5291</v>
      </c>
      <c r="H747" s="664">
        <v>1</v>
      </c>
      <c r="I747" s="664">
        <v>481</v>
      </c>
      <c r="J747" s="664">
        <v>19</v>
      </c>
      <c r="K747" s="664">
        <v>9196</v>
      </c>
      <c r="L747" s="664">
        <v>1.7380457380457381</v>
      </c>
      <c r="M747" s="664">
        <v>484</v>
      </c>
      <c r="N747" s="664">
        <v>15</v>
      </c>
      <c r="O747" s="664">
        <v>7300</v>
      </c>
      <c r="P747" s="677">
        <v>1.3797013797013797</v>
      </c>
      <c r="Q747" s="665">
        <v>486.66666666666669</v>
      </c>
    </row>
    <row r="748" spans="1:17" ht="14.4" customHeight="1" x14ac:dyDescent="0.3">
      <c r="A748" s="660" t="s">
        <v>577</v>
      </c>
      <c r="B748" s="661" t="s">
        <v>7088</v>
      </c>
      <c r="C748" s="661" t="s">
        <v>6932</v>
      </c>
      <c r="D748" s="661" t="s">
        <v>7026</v>
      </c>
      <c r="E748" s="661" t="s">
        <v>7027</v>
      </c>
      <c r="F748" s="664"/>
      <c r="G748" s="664"/>
      <c r="H748" s="664"/>
      <c r="I748" s="664"/>
      <c r="J748" s="664">
        <v>1</v>
      </c>
      <c r="K748" s="664">
        <v>80</v>
      </c>
      <c r="L748" s="664"/>
      <c r="M748" s="664">
        <v>80</v>
      </c>
      <c r="N748" s="664"/>
      <c r="O748" s="664"/>
      <c r="P748" s="677"/>
      <c r="Q748" s="665"/>
    </row>
    <row r="749" spans="1:17" ht="14.4" customHeight="1" x14ac:dyDescent="0.3">
      <c r="A749" s="660" t="s">
        <v>577</v>
      </c>
      <c r="B749" s="661" t="s">
        <v>7088</v>
      </c>
      <c r="C749" s="661" t="s">
        <v>6932</v>
      </c>
      <c r="D749" s="661" t="s">
        <v>8170</v>
      </c>
      <c r="E749" s="661" t="s">
        <v>8171</v>
      </c>
      <c r="F749" s="664"/>
      <c r="G749" s="664"/>
      <c r="H749" s="664"/>
      <c r="I749" s="664"/>
      <c r="J749" s="664">
        <v>1</v>
      </c>
      <c r="K749" s="664">
        <v>1399</v>
      </c>
      <c r="L749" s="664"/>
      <c r="M749" s="664">
        <v>1399</v>
      </c>
      <c r="N749" s="664"/>
      <c r="O749" s="664"/>
      <c r="P749" s="677"/>
      <c r="Q749" s="665"/>
    </row>
    <row r="750" spans="1:17" ht="14.4" customHeight="1" x14ac:dyDescent="0.3">
      <c r="A750" s="660" t="s">
        <v>577</v>
      </c>
      <c r="B750" s="661" t="s">
        <v>7088</v>
      </c>
      <c r="C750" s="661" t="s">
        <v>6932</v>
      </c>
      <c r="D750" s="661" t="s">
        <v>8172</v>
      </c>
      <c r="E750" s="661" t="s">
        <v>8173</v>
      </c>
      <c r="F750" s="664">
        <v>1</v>
      </c>
      <c r="G750" s="664">
        <v>2166</v>
      </c>
      <c r="H750" s="664">
        <v>1</v>
      </c>
      <c r="I750" s="664">
        <v>2166</v>
      </c>
      <c r="J750" s="664">
        <v>3</v>
      </c>
      <c r="K750" s="664">
        <v>6519</v>
      </c>
      <c r="L750" s="664">
        <v>3.0096952908587258</v>
      </c>
      <c r="M750" s="664">
        <v>2173</v>
      </c>
      <c r="N750" s="664">
        <v>4</v>
      </c>
      <c r="O750" s="664">
        <v>8748</v>
      </c>
      <c r="P750" s="677">
        <v>4.0387811634349031</v>
      </c>
      <c r="Q750" s="665">
        <v>2187</v>
      </c>
    </row>
    <row r="751" spans="1:17" ht="14.4" customHeight="1" x14ac:dyDescent="0.3">
      <c r="A751" s="660" t="s">
        <v>577</v>
      </c>
      <c r="B751" s="661" t="s">
        <v>7088</v>
      </c>
      <c r="C751" s="661" t="s">
        <v>6932</v>
      </c>
      <c r="D751" s="661" t="s">
        <v>7028</v>
      </c>
      <c r="E751" s="661" t="s">
        <v>7029</v>
      </c>
      <c r="F751" s="664">
        <v>2</v>
      </c>
      <c r="G751" s="664">
        <v>394</v>
      </c>
      <c r="H751" s="664">
        <v>1</v>
      </c>
      <c r="I751" s="664">
        <v>197</v>
      </c>
      <c r="J751" s="664"/>
      <c r="K751" s="664"/>
      <c r="L751" s="664"/>
      <c r="M751" s="664"/>
      <c r="N751" s="664">
        <v>2</v>
      </c>
      <c r="O751" s="664">
        <v>776</v>
      </c>
      <c r="P751" s="677">
        <v>1.9695431472081217</v>
      </c>
      <c r="Q751" s="665">
        <v>388</v>
      </c>
    </row>
    <row r="752" spans="1:17" ht="14.4" customHeight="1" x14ac:dyDescent="0.3">
      <c r="A752" s="660" t="s">
        <v>577</v>
      </c>
      <c r="B752" s="661" t="s">
        <v>7088</v>
      </c>
      <c r="C752" s="661" t="s">
        <v>6932</v>
      </c>
      <c r="D752" s="661" t="s">
        <v>7030</v>
      </c>
      <c r="E752" s="661" t="s">
        <v>7031</v>
      </c>
      <c r="F752" s="664">
        <v>7</v>
      </c>
      <c r="G752" s="664">
        <v>2156</v>
      </c>
      <c r="H752" s="664">
        <v>1</v>
      </c>
      <c r="I752" s="664">
        <v>308</v>
      </c>
      <c r="J752" s="664">
        <v>9</v>
      </c>
      <c r="K752" s="664">
        <v>2799</v>
      </c>
      <c r="L752" s="664">
        <v>1.2982374768089053</v>
      </c>
      <c r="M752" s="664">
        <v>311</v>
      </c>
      <c r="N752" s="664">
        <v>8</v>
      </c>
      <c r="O752" s="664">
        <v>2513</v>
      </c>
      <c r="P752" s="677">
        <v>1.1655844155844155</v>
      </c>
      <c r="Q752" s="665">
        <v>314.125</v>
      </c>
    </row>
    <row r="753" spans="1:17" ht="14.4" customHeight="1" x14ac:dyDescent="0.3">
      <c r="A753" s="660" t="s">
        <v>577</v>
      </c>
      <c r="B753" s="661" t="s">
        <v>7088</v>
      </c>
      <c r="C753" s="661" t="s">
        <v>6932</v>
      </c>
      <c r="D753" s="661" t="s">
        <v>7032</v>
      </c>
      <c r="E753" s="661" t="s">
        <v>7033</v>
      </c>
      <c r="F753" s="664">
        <v>3</v>
      </c>
      <c r="G753" s="664">
        <v>4911</v>
      </c>
      <c r="H753" s="664">
        <v>1</v>
      </c>
      <c r="I753" s="664">
        <v>1637</v>
      </c>
      <c r="J753" s="664">
        <v>4</v>
      </c>
      <c r="K753" s="664">
        <v>6584</v>
      </c>
      <c r="L753" s="664">
        <v>1.3406638159234372</v>
      </c>
      <c r="M753" s="664">
        <v>1646</v>
      </c>
      <c r="N753" s="664">
        <v>4</v>
      </c>
      <c r="O753" s="664">
        <v>6648</v>
      </c>
      <c r="P753" s="677">
        <v>1.3536957849725106</v>
      </c>
      <c r="Q753" s="665">
        <v>1662</v>
      </c>
    </row>
    <row r="754" spans="1:17" ht="14.4" customHeight="1" x14ac:dyDescent="0.3">
      <c r="A754" s="660" t="s">
        <v>577</v>
      </c>
      <c r="B754" s="661" t="s">
        <v>7088</v>
      </c>
      <c r="C754" s="661" t="s">
        <v>6932</v>
      </c>
      <c r="D754" s="661" t="s">
        <v>8174</v>
      </c>
      <c r="E754" s="661" t="s">
        <v>8175</v>
      </c>
      <c r="F754" s="664">
        <v>1</v>
      </c>
      <c r="G754" s="664">
        <v>966</v>
      </c>
      <c r="H754" s="664">
        <v>1</v>
      </c>
      <c r="I754" s="664">
        <v>966</v>
      </c>
      <c r="J754" s="664"/>
      <c r="K754" s="664"/>
      <c r="L754" s="664"/>
      <c r="M754" s="664"/>
      <c r="N754" s="664">
        <v>2</v>
      </c>
      <c r="O754" s="664">
        <v>1948</v>
      </c>
      <c r="P754" s="677">
        <v>2.0165631469979295</v>
      </c>
      <c r="Q754" s="665">
        <v>974</v>
      </c>
    </row>
    <row r="755" spans="1:17" ht="14.4" customHeight="1" x14ac:dyDescent="0.3">
      <c r="A755" s="660" t="s">
        <v>577</v>
      </c>
      <c r="B755" s="661" t="s">
        <v>7088</v>
      </c>
      <c r="C755" s="661" t="s">
        <v>6932</v>
      </c>
      <c r="D755" s="661" t="s">
        <v>8176</v>
      </c>
      <c r="E755" s="661" t="s">
        <v>8177</v>
      </c>
      <c r="F755" s="664"/>
      <c r="G755" s="664"/>
      <c r="H755" s="664"/>
      <c r="I755" s="664"/>
      <c r="J755" s="664">
        <v>2</v>
      </c>
      <c r="K755" s="664">
        <v>654</v>
      </c>
      <c r="L755" s="664"/>
      <c r="M755" s="664">
        <v>327</v>
      </c>
      <c r="N755" s="664"/>
      <c r="O755" s="664"/>
      <c r="P755" s="677"/>
      <c r="Q755" s="665"/>
    </row>
    <row r="756" spans="1:17" ht="14.4" customHeight="1" x14ac:dyDescent="0.3">
      <c r="A756" s="660" t="s">
        <v>577</v>
      </c>
      <c r="B756" s="661" t="s">
        <v>7088</v>
      </c>
      <c r="C756" s="661" t="s">
        <v>6932</v>
      </c>
      <c r="D756" s="661" t="s">
        <v>8178</v>
      </c>
      <c r="E756" s="661" t="s">
        <v>8179</v>
      </c>
      <c r="F756" s="664">
        <v>7</v>
      </c>
      <c r="G756" s="664">
        <v>10339</v>
      </c>
      <c r="H756" s="664">
        <v>1</v>
      </c>
      <c r="I756" s="664">
        <v>1477</v>
      </c>
      <c r="J756" s="664">
        <v>10</v>
      </c>
      <c r="K756" s="664">
        <v>14810</v>
      </c>
      <c r="L756" s="664">
        <v>1.4324402746880742</v>
      </c>
      <c r="M756" s="664">
        <v>1481</v>
      </c>
      <c r="N756" s="664">
        <v>8</v>
      </c>
      <c r="O756" s="664">
        <v>11904</v>
      </c>
      <c r="P756" s="677">
        <v>1.1513686043137634</v>
      </c>
      <c r="Q756" s="665">
        <v>1488</v>
      </c>
    </row>
    <row r="757" spans="1:17" ht="14.4" customHeight="1" x14ac:dyDescent="0.3">
      <c r="A757" s="660" t="s">
        <v>577</v>
      </c>
      <c r="B757" s="661" t="s">
        <v>7088</v>
      </c>
      <c r="C757" s="661" t="s">
        <v>6932</v>
      </c>
      <c r="D757" s="661" t="s">
        <v>8180</v>
      </c>
      <c r="E757" s="661" t="s">
        <v>8181</v>
      </c>
      <c r="F757" s="664">
        <v>1</v>
      </c>
      <c r="G757" s="664">
        <v>4568</v>
      </c>
      <c r="H757" s="664">
        <v>1</v>
      </c>
      <c r="I757" s="664">
        <v>4568</v>
      </c>
      <c r="J757" s="664">
        <v>4</v>
      </c>
      <c r="K757" s="664">
        <v>18336</v>
      </c>
      <c r="L757" s="664">
        <v>4.0140105078809105</v>
      </c>
      <c r="M757" s="664">
        <v>4584</v>
      </c>
      <c r="N757" s="664">
        <v>2</v>
      </c>
      <c r="O757" s="664">
        <v>9195</v>
      </c>
      <c r="P757" s="677">
        <v>2.0129159369527145</v>
      </c>
      <c r="Q757" s="665">
        <v>4597.5</v>
      </c>
    </row>
    <row r="758" spans="1:17" ht="14.4" customHeight="1" x14ac:dyDescent="0.3">
      <c r="A758" s="660" t="s">
        <v>577</v>
      </c>
      <c r="B758" s="661" t="s">
        <v>7088</v>
      </c>
      <c r="C758" s="661" t="s">
        <v>6932</v>
      </c>
      <c r="D758" s="661" t="s">
        <v>8182</v>
      </c>
      <c r="E758" s="661" t="s">
        <v>8183</v>
      </c>
      <c r="F758" s="664">
        <v>1</v>
      </c>
      <c r="G758" s="664">
        <v>807</v>
      </c>
      <c r="H758" s="664">
        <v>1</v>
      </c>
      <c r="I758" s="664">
        <v>807</v>
      </c>
      <c r="J758" s="664">
        <v>11</v>
      </c>
      <c r="K758" s="664">
        <v>8910</v>
      </c>
      <c r="L758" s="664">
        <v>11.040892193308551</v>
      </c>
      <c r="M758" s="664">
        <v>810</v>
      </c>
      <c r="N758" s="664">
        <v>3</v>
      </c>
      <c r="O758" s="664">
        <v>2435</v>
      </c>
      <c r="P758" s="677">
        <v>3.0173482032218093</v>
      </c>
      <c r="Q758" s="665">
        <v>811.66666666666663</v>
      </c>
    </row>
    <row r="759" spans="1:17" ht="14.4" customHeight="1" x14ac:dyDescent="0.3">
      <c r="A759" s="660" t="s">
        <v>577</v>
      </c>
      <c r="B759" s="661" t="s">
        <v>7088</v>
      </c>
      <c r="C759" s="661" t="s">
        <v>6932</v>
      </c>
      <c r="D759" s="661" t="s">
        <v>8184</v>
      </c>
      <c r="E759" s="661" t="s">
        <v>8185</v>
      </c>
      <c r="F759" s="664">
        <v>5</v>
      </c>
      <c r="G759" s="664">
        <v>19385</v>
      </c>
      <c r="H759" s="664">
        <v>1</v>
      </c>
      <c r="I759" s="664">
        <v>3877</v>
      </c>
      <c r="J759" s="664">
        <v>6</v>
      </c>
      <c r="K759" s="664">
        <v>23358</v>
      </c>
      <c r="L759" s="664">
        <v>1.2049522826928036</v>
      </c>
      <c r="M759" s="664">
        <v>3893</v>
      </c>
      <c r="N759" s="664">
        <v>3</v>
      </c>
      <c r="O759" s="664">
        <v>11733</v>
      </c>
      <c r="P759" s="677">
        <v>0.605261800361104</v>
      </c>
      <c r="Q759" s="665">
        <v>3911</v>
      </c>
    </row>
    <row r="760" spans="1:17" ht="14.4" customHeight="1" x14ac:dyDescent="0.3">
      <c r="A760" s="660" t="s">
        <v>577</v>
      </c>
      <c r="B760" s="661" t="s">
        <v>7088</v>
      </c>
      <c r="C760" s="661" t="s">
        <v>6932</v>
      </c>
      <c r="D760" s="661" t="s">
        <v>8186</v>
      </c>
      <c r="E760" s="661" t="s">
        <v>8187</v>
      </c>
      <c r="F760" s="664">
        <v>3</v>
      </c>
      <c r="G760" s="664">
        <v>3909</v>
      </c>
      <c r="H760" s="664">
        <v>1</v>
      </c>
      <c r="I760" s="664">
        <v>1303</v>
      </c>
      <c r="J760" s="664">
        <v>3</v>
      </c>
      <c r="K760" s="664">
        <v>3930</v>
      </c>
      <c r="L760" s="664">
        <v>1.0053722179585571</v>
      </c>
      <c r="M760" s="664">
        <v>1310</v>
      </c>
      <c r="N760" s="664">
        <v>2</v>
      </c>
      <c r="O760" s="664">
        <v>2648</v>
      </c>
      <c r="P760" s="677">
        <v>0.67741110258378101</v>
      </c>
      <c r="Q760" s="665">
        <v>1324</v>
      </c>
    </row>
    <row r="761" spans="1:17" ht="14.4" customHeight="1" x14ac:dyDescent="0.3">
      <c r="A761" s="660" t="s">
        <v>577</v>
      </c>
      <c r="B761" s="661" t="s">
        <v>7088</v>
      </c>
      <c r="C761" s="661" t="s">
        <v>6932</v>
      </c>
      <c r="D761" s="661" t="s">
        <v>8188</v>
      </c>
      <c r="E761" s="661" t="s">
        <v>8189</v>
      </c>
      <c r="F761" s="664">
        <v>2</v>
      </c>
      <c r="G761" s="664">
        <v>2832</v>
      </c>
      <c r="H761" s="664">
        <v>1</v>
      </c>
      <c r="I761" s="664">
        <v>1416</v>
      </c>
      <c r="J761" s="664">
        <v>4</v>
      </c>
      <c r="K761" s="664">
        <v>5692</v>
      </c>
      <c r="L761" s="664">
        <v>2.0098870056497176</v>
      </c>
      <c r="M761" s="664">
        <v>1423</v>
      </c>
      <c r="N761" s="664">
        <v>1</v>
      </c>
      <c r="O761" s="664">
        <v>1437</v>
      </c>
      <c r="P761" s="677">
        <v>0.50741525423728817</v>
      </c>
      <c r="Q761" s="665">
        <v>1437</v>
      </c>
    </row>
    <row r="762" spans="1:17" ht="14.4" customHeight="1" x14ac:dyDescent="0.3">
      <c r="A762" s="660" t="s">
        <v>577</v>
      </c>
      <c r="B762" s="661" t="s">
        <v>7088</v>
      </c>
      <c r="C762" s="661" t="s">
        <v>6932</v>
      </c>
      <c r="D762" s="661" t="s">
        <v>8190</v>
      </c>
      <c r="E762" s="661" t="s">
        <v>8191</v>
      </c>
      <c r="F762" s="664">
        <v>4</v>
      </c>
      <c r="G762" s="664">
        <v>9088</v>
      </c>
      <c r="H762" s="664">
        <v>1</v>
      </c>
      <c r="I762" s="664">
        <v>2272</v>
      </c>
      <c r="J762" s="664">
        <v>8</v>
      </c>
      <c r="K762" s="664">
        <v>18272</v>
      </c>
      <c r="L762" s="664">
        <v>2.01056338028169</v>
      </c>
      <c r="M762" s="664">
        <v>2284</v>
      </c>
      <c r="N762" s="664">
        <v>6</v>
      </c>
      <c r="O762" s="664">
        <v>13824</v>
      </c>
      <c r="P762" s="677">
        <v>1.5211267605633803</v>
      </c>
      <c r="Q762" s="665">
        <v>2304</v>
      </c>
    </row>
    <row r="763" spans="1:17" ht="14.4" customHeight="1" x14ac:dyDescent="0.3">
      <c r="A763" s="660" t="s">
        <v>577</v>
      </c>
      <c r="B763" s="661" t="s">
        <v>7088</v>
      </c>
      <c r="C763" s="661" t="s">
        <v>6932</v>
      </c>
      <c r="D763" s="661" t="s">
        <v>8192</v>
      </c>
      <c r="E763" s="661" t="s">
        <v>8193</v>
      </c>
      <c r="F763" s="664">
        <v>1</v>
      </c>
      <c r="G763" s="664">
        <v>1040</v>
      </c>
      <c r="H763" s="664">
        <v>1</v>
      </c>
      <c r="I763" s="664">
        <v>1040</v>
      </c>
      <c r="J763" s="664"/>
      <c r="K763" s="664"/>
      <c r="L763" s="664"/>
      <c r="M763" s="664"/>
      <c r="N763" s="664">
        <v>1</v>
      </c>
      <c r="O763" s="664">
        <v>1065</v>
      </c>
      <c r="P763" s="677">
        <v>1.0240384615384615</v>
      </c>
      <c r="Q763" s="665">
        <v>1065</v>
      </c>
    </row>
    <row r="764" spans="1:17" ht="14.4" customHeight="1" x14ac:dyDescent="0.3">
      <c r="A764" s="660" t="s">
        <v>577</v>
      </c>
      <c r="B764" s="661" t="s">
        <v>7088</v>
      </c>
      <c r="C764" s="661" t="s">
        <v>6932</v>
      </c>
      <c r="D764" s="661" t="s">
        <v>7034</v>
      </c>
      <c r="E764" s="661" t="s">
        <v>7035</v>
      </c>
      <c r="F764" s="664">
        <v>18</v>
      </c>
      <c r="G764" s="664">
        <v>44640</v>
      </c>
      <c r="H764" s="664">
        <v>1</v>
      </c>
      <c r="I764" s="664">
        <v>2480</v>
      </c>
      <c r="J764" s="664">
        <v>12</v>
      </c>
      <c r="K764" s="664">
        <v>29868</v>
      </c>
      <c r="L764" s="664">
        <v>0.66908602150537633</v>
      </c>
      <c r="M764" s="664">
        <v>2489</v>
      </c>
      <c r="N764" s="664">
        <v>15</v>
      </c>
      <c r="O764" s="664">
        <v>37479</v>
      </c>
      <c r="P764" s="677">
        <v>0.83958333333333335</v>
      </c>
      <c r="Q764" s="665">
        <v>2498.6</v>
      </c>
    </row>
    <row r="765" spans="1:17" ht="14.4" customHeight="1" x14ac:dyDescent="0.3">
      <c r="A765" s="660" t="s">
        <v>577</v>
      </c>
      <c r="B765" s="661" t="s">
        <v>7088</v>
      </c>
      <c r="C765" s="661" t="s">
        <v>6932</v>
      </c>
      <c r="D765" s="661" t="s">
        <v>8194</v>
      </c>
      <c r="E765" s="661" t="s">
        <v>8195</v>
      </c>
      <c r="F765" s="664">
        <v>1</v>
      </c>
      <c r="G765" s="664">
        <v>4909</v>
      </c>
      <c r="H765" s="664">
        <v>1</v>
      </c>
      <c r="I765" s="664">
        <v>4909</v>
      </c>
      <c r="J765" s="664"/>
      <c r="K765" s="664"/>
      <c r="L765" s="664"/>
      <c r="M765" s="664"/>
      <c r="N765" s="664">
        <v>1</v>
      </c>
      <c r="O765" s="664">
        <v>4932</v>
      </c>
      <c r="P765" s="677">
        <v>1.0046852719494805</v>
      </c>
      <c r="Q765" s="665">
        <v>4932</v>
      </c>
    </row>
    <row r="766" spans="1:17" ht="14.4" customHeight="1" x14ac:dyDescent="0.3">
      <c r="A766" s="660" t="s">
        <v>577</v>
      </c>
      <c r="B766" s="661" t="s">
        <v>7088</v>
      </c>
      <c r="C766" s="661" t="s">
        <v>6932</v>
      </c>
      <c r="D766" s="661" t="s">
        <v>8196</v>
      </c>
      <c r="E766" s="661" t="s">
        <v>8197</v>
      </c>
      <c r="F766" s="664">
        <v>8</v>
      </c>
      <c r="G766" s="664">
        <v>18176</v>
      </c>
      <c r="H766" s="664">
        <v>1</v>
      </c>
      <c r="I766" s="664">
        <v>2272</v>
      </c>
      <c r="J766" s="664">
        <v>3</v>
      </c>
      <c r="K766" s="664">
        <v>6852</v>
      </c>
      <c r="L766" s="664">
        <v>0.37698063380281688</v>
      </c>
      <c r="M766" s="664">
        <v>2284</v>
      </c>
      <c r="N766" s="664">
        <v>8</v>
      </c>
      <c r="O766" s="664">
        <v>18419</v>
      </c>
      <c r="P766" s="677">
        <v>1.013369278169014</v>
      </c>
      <c r="Q766" s="665">
        <v>2302.375</v>
      </c>
    </row>
    <row r="767" spans="1:17" ht="14.4" customHeight="1" x14ac:dyDescent="0.3">
      <c r="A767" s="660" t="s">
        <v>577</v>
      </c>
      <c r="B767" s="661" t="s">
        <v>7088</v>
      </c>
      <c r="C767" s="661" t="s">
        <v>6932</v>
      </c>
      <c r="D767" s="661" t="s">
        <v>7036</v>
      </c>
      <c r="E767" s="661" t="s">
        <v>7037</v>
      </c>
      <c r="F767" s="664">
        <v>4</v>
      </c>
      <c r="G767" s="664">
        <v>3280</v>
      </c>
      <c r="H767" s="664">
        <v>1</v>
      </c>
      <c r="I767" s="664">
        <v>820</v>
      </c>
      <c r="J767" s="664">
        <v>1</v>
      </c>
      <c r="K767" s="664">
        <v>823</v>
      </c>
      <c r="L767" s="664">
        <v>0.25091463414634146</v>
      </c>
      <c r="M767" s="664">
        <v>823</v>
      </c>
      <c r="N767" s="664">
        <v>4</v>
      </c>
      <c r="O767" s="664">
        <v>3302</v>
      </c>
      <c r="P767" s="677">
        <v>1.0067073170731706</v>
      </c>
      <c r="Q767" s="665">
        <v>825.5</v>
      </c>
    </row>
    <row r="768" spans="1:17" ht="14.4" customHeight="1" x14ac:dyDescent="0.3">
      <c r="A768" s="660" t="s">
        <v>577</v>
      </c>
      <c r="B768" s="661" t="s">
        <v>7088</v>
      </c>
      <c r="C768" s="661" t="s">
        <v>6932</v>
      </c>
      <c r="D768" s="661" t="s">
        <v>8198</v>
      </c>
      <c r="E768" s="661" t="s">
        <v>8199</v>
      </c>
      <c r="F768" s="664"/>
      <c r="G768" s="664"/>
      <c r="H768" s="664"/>
      <c r="I768" s="664"/>
      <c r="J768" s="664">
        <v>1</v>
      </c>
      <c r="K768" s="664">
        <v>2171</v>
      </c>
      <c r="L768" s="664"/>
      <c r="M768" s="664">
        <v>2171</v>
      </c>
      <c r="N768" s="664">
        <v>1</v>
      </c>
      <c r="O768" s="664">
        <v>2171</v>
      </c>
      <c r="P768" s="677"/>
      <c r="Q768" s="665">
        <v>2171</v>
      </c>
    </row>
    <row r="769" spans="1:17" ht="14.4" customHeight="1" x14ac:dyDescent="0.3">
      <c r="A769" s="660" t="s">
        <v>577</v>
      </c>
      <c r="B769" s="661" t="s">
        <v>7088</v>
      </c>
      <c r="C769" s="661" t="s">
        <v>6932</v>
      </c>
      <c r="D769" s="661" t="s">
        <v>8200</v>
      </c>
      <c r="E769" s="661" t="s">
        <v>8201</v>
      </c>
      <c r="F769" s="664">
        <v>53</v>
      </c>
      <c r="G769" s="664">
        <v>778676</v>
      </c>
      <c r="H769" s="664">
        <v>1</v>
      </c>
      <c r="I769" s="664">
        <v>14692</v>
      </c>
      <c r="J769" s="664">
        <v>47</v>
      </c>
      <c r="K769" s="664">
        <v>692122</v>
      </c>
      <c r="L769" s="664">
        <v>0.88884465425928116</v>
      </c>
      <c r="M769" s="664">
        <v>14726</v>
      </c>
      <c r="N769" s="664">
        <v>73</v>
      </c>
      <c r="O769" s="664">
        <v>1078346</v>
      </c>
      <c r="P769" s="677">
        <v>1.3848455583580335</v>
      </c>
      <c r="Q769" s="665">
        <v>14771.86301369863</v>
      </c>
    </row>
    <row r="770" spans="1:17" ht="14.4" customHeight="1" x14ac:dyDescent="0.3">
      <c r="A770" s="660" t="s">
        <v>577</v>
      </c>
      <c r="B770" s="661" t="s">
        <v>7088</v>
      </c>
      <c r="C770" s="661" t="s">
        <v>6932</v>
      </c>
      <c r="D770" s="661" t="s">
        <v>7038</v>
      </c>
      <c r="E770" s="661" t="s">
        <v>7039</v>
      </c>
      <c r="F770" s="664"/>
      <c r="G770" s="664"/>
      <c r="H770" s="664"/>
      <c r="I770" s="664"/>
      <c r="J770" s="664">
        <v>327</v>
      </c>
      <c r="K770" s="664">
        <v>0</v>
      </c>
      <c r="L770" s="664"/>
      <c r="M770" s="664">
        <v>0</v>
      </c>
      <c r="N770" s="664">
        <v>344</v>
      </c>
      <c r="O770" s="664">
        <v>0</v>
      </c>
      <c r="P770" s="677"/>
      <c r="Q770" s="665">
        <v>0</v>
      </c>
    </row>
    <row r="771" spans="1:17" ht="14.4" customHeight="1" x14ac:dyDescent="0.3">
      <c r="A771" s="660" t="s">
        <v>577</v>
      </c>
      <c r="B771" s="661" t="s">
        <v>7088</v>
      </c>
      <c r="C771" s="661" t="s">
        <v>6932</v>
      </c>
      <c r="D771" s="661" t="s">
        <v>8202</v>
      </c>
      <c r="E771" s="661" t="s">
        <v>8203</v>
      </c>
      <c r="F771" s="664">
        <v>1</v>
      </c>
      <c r="G771" s="664">
        <v>2427</v>
      </c>
      <c r="H771" s="664">
        <v>1</v>
      </c>
      <c r="I771" s="664">
        <v>2427</v>
      </c>
      <c r="J771" s="664">
        <v>3</v>
      </c>
      <c r="K771" s="664">
        <v>7320</v>
      </c>
      <c r="L771" s="664">
        <v>3.0160692212608158</v>
      </c>
      <c r="M771" s="664">
        <v>2440</v>
      </c>
      <c r="N771" s="664">
        <v>2</v>
      </c>
      <c r="O771" s="664">
        <v>4880</v>
      </c>
      <c r="P771" s="677">
        <v>2.010712814173877</v>
      </c>
      <c r="Q771" s="665">
        <v>2440</v>
      </c>
    </row>
    <row r="772" spans="1:17" ht="14.4" customHeight="1" x14ac:dyDescent="0.3">
      <c r="A772" s="660" t="s">
        <v>577</v>
      </c>
      <c r="B772" s="661" t="s">
        <v>7088</v>
      </c>
      <c r="C772" s="661" t="s">
        <v>6932</v>
      </c>
      <c r="D772" s="661" t="s">
        <v>8204</v>
      </c>
      <c r="E772" s="661" t="s">
        <v>8205</v>
      </c>
      <c r="F772" s="664"/>
      <c r="G772" s="664"/>
      <c r="H772" s="664"/>
      <c r="I772" s="664"/>
      <c r="J772" s="664"/>
      <c r="K772" s="664"/>
      <c r="L772" s="664"/>
      <c r="M772" s="664"/>
      <c r="N772" s="664">
        <v>1</v>
      </c>
      <c r="O772" s="664">
        <v>3537</v>
      </c>
      <c r="P772" s="677"/>
      <c r="Q772" s="665">
        <v>3537</v>
      </c>
    </row>
    <row r="773" spans="1:17" ht="14.4" customHeight="1" x14ac:dyDescent="0.3">
      <c r="A773" s="660" t="s">
        <v>577</v>
      </c>
      <c r="B773" s="661" t="s">
        <v>7088</v>
      </c>
      <c r="C773" s="661" t="s">
        <v>6932</v>
      </c>
      <c r="D773" s="661" t="s">
        <v>8206</v>
      </c>
      <c r="E773" s="661" t="s">
        <v>8207</v>
      </c>
      <c r="F773" s="664">
        <v>3</v>
      </c>
      <c r="G773" s="664">
        <v>2295</v>
      </c>
      <c r="H773" s="664">
        <v>1</v>
      </c>
      <c r="I773" s="664">
        <v>765</v>
      </c>
      <c r="J773" s="664">
        <v>2</v>
      </c>
      <c r="K773" s="664">
        <v>1538</v>
      </c>
      <c r="L773" s="664">
        <v>0.67015250544662308</v>
      </c>
      <c r="M773" s="664">
        <v>769</v>
      </c>
      <c r="N773" s="664">
        <v>1</v>
      </c>
      <c r="O773" s="664">
        <v>769</v>
      </c>
      <c r="P773" s="677">
        <v>0.33507625272331154</v>
      </c>
      <c r="Q773" s="665">
        <v>769</v>
      </c>
    </row>
    <row r="774" spans="1:17" ht="14.4" customHeight="1" x14ac:dyDescent="0.3">
      <c r="A774" s="660" t="s">
        <v>577</v>
      </c>
      <c r="B774" s="661" t="s">
        <v>7088</v>
      </c>
      <c r="C774" s="661" t="s">
        <v>6932</v>
      </c>
      <c r="D774" s="661" t="s">
        <v>8208</v>
      </c>
      <c r="E774" s="661" t="s">
        <v>8209</v>
      </c>
      <c r="F774" s="664">
        <v>1</v>
      </c>
      <c r="G774" s="664">
        <v>2543</v>
      </c>
      <c r="H774" s="664">
        <v>1</v>
      </c>
      <c r="I774" s="664">
        <v>2543</v>
      </c>
      <c r="J774" s="664"/>
      <c r="K774" s="664"/>
      <c r="L774" s="664"/>
      <c r="M774" s="664"/>
      <c r="N774" s="664"/>
      <c r="O774" s="664"/>
      <c r="P774" s="677"/>
      <c r="Q774" s="665"/>
    </row>
    <row r="775" spans="1:17" ht="14.4" customHeight="1" x14ac:dyDescent="0.3">
      <c r="A775" s="660" t="s">
        <v>577</v>
      </c>
      <c r="B775" s="661" t="s">
        <v>7088</v>
      </c>
      <c r="C775" s="661" t="s">
        <v>6932</v>
      </c>
      <c r="D775" s="661" t="s">
        <v>8210</v>
      </c>
      <c r="E775" s="661" t="s">
        <v>8211</v>
      </c>
      <c r="F775" s="664">
        <v>2</v>
      </c>
      <c r="G775" s="664">
        <v>7776</v>
      </c>
      <c r="H775" s="664">
        <v>1</v>
      </c>
      <c r="I775" s="664">
        <v>3888</v>
      </c>
      <c r="J775" s="664">
        <v>5</v>
      </c>
      <c r="K775" s="664">
        <v>19540</v>
      </c>
      <c r="L775" s="664">
        <v>2.5128600823045266</v>
      </c>
      <c r="M775" s="664">
        <v>3908</v>
      </c>
      <c r="N775" s="664">
        <v>9</v>
      </c>
      <c r="O775" s="664">
        <v>35376</v>
      </c>
      <c r="P775" s="677">
        <v>4.5493827160493829</v>
      </c>
      <c r="Q775" s="665">
        <v>3930.6666666666665</v>
      </c>
    </row>
    <row r="776" spans="1:17" ht="14.4" customHeight="1" x14ac:dyDescent="0.3">
      <c r="A776" s="660" t="s">
        <v>577</v>
      </c>
      <c r="B776" s="661" t="s">
        <v>7088</v>
      </c>
      <c r="C776" s="661" t="s">
        <v>6932</v>
      </c>
      <c r="D776" s="661" t="s">
        <v>8212</v>
      </c>
      <c r="E776" s="661" t="s">
        <v>8213</v>
      </c>
      <c r="F776" s="664">
        <v>7</v>
      </c>
      <c r="G776" s="664">
        <v>15512</v>
      </c>
      <c r="H776" s="664">
        <v>1</v>
      </c>
      <c r="I776" s="664">
        <v>2216</v>
      </c>
      <c r="J776" s="664">
        <v>8</v>
      </c>
      <c r="K776" s="664">
        <v>17856</v>
      </c>
      <c r="L776" s="664">
        <v>1.151108818978855</v>
      </c>
      <c r="M776" s="664">
        <v>2232</v>
      </c>
      <c r="N776" s="664"/>
      <c r="O776" s="664"/>
      <c r="P776" s="677"/>
      <c r="Q776" s="665"/>
    </row>
    <row r="777" spans="1:17" ht="14.4" customHeight="1" x14ac:dyDescent="0.3">
      <c r="A777" s="660" t="s">
        <v>577</v>
      </c>
      <c r="B777" s="661" t="s">
        <v>7088</v>
      </c>
      <c r="C777" s="661" t="s">
        <v>6932</v>
      </c>
      <c r="D777" s="661" t="s">
        <v>8214</v>
      </c>
      <c r="E777" s="661" t="s">
        <v>8215</v>
      </c>
      <c r="F777" s="664"/>
      <c r="G777" s="664"/>
      <c r="H777" s="664"/>
      <c r="I777" s="664"/>
      <c r="J777" s="664"/>
      <c r="K777" s="664"/>
      <c r="L777" s="664"/>
      <c r="M777" s="664"/>
      <c r="N777" s="664">
        <v>1</v>
      </c>
      <c r="O777" s="664">
        <v>1267</v>
      </c>
      <c r="P777" s="677"/>
      <c r="Q777" s="665">
        <v>1267</v>
      </c>
    </row>
    <row r="778" spans="1:17" ht="14.4" customHeight="1" x14ac:dyDescent="0.3">
      <c r="A778" s="660" t="s">
        <v>577</v>
      </c>
      <c r="B778" s="661" t="s">
        <v>7088</v>
      </c>
      <c r="C778" s="661" t="s">
        <v>6932</v>
      </c>
      <c r="D778" s="661" t="s">
        <v>8216</v>
      </c>
      <c r="E778" s="661" t="s">
        <v>8217</v>
      </c>
      <c r="F778" s="664">
        <v>1</v>
      </c>
      <c r="G778" s="664">
        <v>2487</v>
      </c>
      <c r="H778" s="664">
        <v>1</v>
      </c>
      <c r="I778" s="664">
        <v>2487</v>
      </c>
      <c r="J778" s="664">
        <v>1</v>
      </c>
      <c r="K778" s="664">
        <v>2494</v>
      </c>
      <c r="L778" s="664">
        <v>1.0028146361077603</v>
      </c>
      <c r="M778" s="664">
        <v>2494</v>
      </c>
      <c r="N778" s="664">
        <v>1</v>
      </c>
      <c r="O778" s="664">
        <v>2508</v>
      </c>
      <c r="P778" s="677">
        <v>1.008443908323281</v>
      </c>
      <c r="Q778" s="665">
        <v>2508</v>
      </c>
    </row>
    <row r="779" spans="1:17" ht="14.4" customHeight="1" x14ac:dyDescent="0.3">
      <c r="A779" s="660" t="s">
        <v>577</v>
      </c>
      <c r="B779" s="661" t="s">
        <v>7088</v>
      </c>
      <c r="C779" s="661" t="s">
        <v>6932</v>
      </c>
      <c r="D779" s="661" t="s">
        <v>7042</v>
      </c>
      <c r="E779" s="661" t="s">
        <v>7043</v>
      </c>
      <c r="F779" s="664">
        <v>1</v>
      </c>
      <c r="G779" s="664">
        <v>695</v>
      </c>
      <c r="H779" s="664">
        <v>1</v>
      </c>
      <c r="I779" s="664">
        <v>695</v>
      </c>
      <c r="J779" s="664">
        <v>3</v>
      </c>
      <c r="K779" s="664">
        <v>2094</v>
      </c>
      <c r="L779" s="664">
        <v>3.0129496402877698</v>
      </c>
      <c r="M779" s="664">
        <v>698</v>
      </c>
      <c r="N779" s="664"/>
      <c r="O779" s="664"/>
      <c r="P779" s="677"/>
      <c r="Q779" s="665"/>
    </row>
    <row r="780" spans="1:17" ht="14.4" customHeight="1" x14ac:dyDescent="0.3">
      <c r="A780" s="660" t="s">
        <v>577</v>
      </c>
      <c r="B780" s="661" t="s">
        <v>7088</v>
      </c>
      <c r="C780" s="661" t="s">
        <v>6932</v>
      </c>
      <c r="D780" s="661" t="s">
        <v>8218</v>
      </c>
      <c r="E780" s="661" t="s">
        <v>8219</v>
      </c>
      <c r="F780" s="664">
        <v>4</v>
      </c>
      <c r="G780" s="664">
        <v>14236</v>
      </c>
      <c r="H780" s="664">
        <v>1</v>
      </c>
      <c r="I780" s="664">
        <v>3559</v>
      </c>
      <c r="J780" s="664"/>
      <c r="K780" s="664"/>
      <c r="L780" s="664"/>
      <c r="M780" s="664"/>
      <c r="N780" s="664">
        <v>3</v>
      </c>
      <c r="O780" s="664">
        <v>10776</v>
      </c>
      <c r="P780" s="677">
        <v>0.75695420061815122</v>
      </c>
      <c r="Q780" s="665">
        <v>3592</v>
      </c>
    </row>
    <row r="781" spans="1:17" ht="14.4" customHeight="1" x14ac:dyDescent="0.3">
      <c r="A781" s="660" t="s">
        <v>577</v>
      </c>
      <c r="B781" s="661" t="s">
        <v>7088</v>
      </c>
      <c r="C781" s="661" t="s">
        <v>6932</v>
      </c>
      <c r="D781" s="661" t="s">
        <v>8220</v>
      </c>
      <c r="E781" s="661" t="s">
        <v>8221</v>
      </c>
      <c r="F781" s="664">
        <v>12</v>
      </c>
      <c r="G781" s="664">
        <v>35772</v>
      </c>
      <c r="H781" s="664">
        <v>1</v>
      </c>
      <c r="I781" s="664">
        <v>2981</v>
      </c>
      <c r="J781" s="664">
        <v>3</v>
      </c>
      <c r="K781" s="664">
        <v>8982</v>
      </c>
      <c r="L781" s="664">
        <v>0.251090238175109</v>
      </c>
      <c r="M781" s="664">
        <v>2994</v>
      </c>
      <c r="N781" s="664">
        <v>9</v>
      </c>
      <c r="O781" s="664">
        <v>26996</v>
      </c>
      <c r="P781" s="677">
        <v>0.75466845577546682</v>
      </c>
      <c r="Q781" s="665">
        <v>2999.5555555555557</v>
      </c>
    </row>
    <row r="782" spans="1:17" ht="14.4" customHeight="1" x14ac:dyDescent="0.3">
      <c r="A782" s="660" t="s">
        <v>577</v>
      </c>
      <c r="B782" s="661" t="s">
        <v>7088</v>
      </c>
      <c r="C782" s="661" t="s">
        <v>6932</v>
      </c>
      <c r="D782" s="661" t="s">
        <v>8222</v>
      </c>
      <c r="E782" s="661" t="s">
        <v>8223</v>
      </c>
      <c r="F782" s="664">
        <v>3</v>
      </c>
      <c r="G782" s="664">
        <v>4947</v>
      </c>
      <c r="H782" s="664">
        <v>1</v>
      </c>
      <c r="I782" s="664">
        <v>1649</v>
      </c>
      <c r="J782" s="664">
        <v>3</v>
      </c>
      <c r="K782" s="664">
        <v>4965</v>
      </c>
      <c r="L782" s="664">
        <v>1.0036385688295937</v>
      </c>
      <c r="M782" s="664">
        <v>1655</v>
      </c>
      <c r="N782" s="664">
        <v>4</v>
      </c>
      <c r="O782" s="664">
        <v>6660</v>
      </c>
      <c r="P782" s="677">
        <v>1.3462704669496666</v>
      </c>
      <c r="Q782" s="665">
        <v>1665</v>
      </c>
    </row>
    <row r="783" spans="1:17" ht="14.4" customHeight="1" x14ac:dyDescent="0.3">
      <c r="A783" s="660" t="s">
        <v>577</v>
      </c>
      <c r="B783" s="661" t="s">
        <v>7088</v>
      </c>
      <c r="C783" s="661" t="s">
        <v>6932</v>
      </c>
      <c r="D783" s="661" t="s">
        <v>8224</v>
      </c>
      <c r="E783" s="661" t="s">
        <v>8225</v>
      </c>
      <c r="F783" s="664">
        <v>1</v>
      </c>
      <c r="G783" s="664">
        <v>1717</v>
      </c>
      <c r="H783" s="664">
        <v>1</v>
      </c>
      <c r="I783" s="664">
        <v>1717</v>
      </c>
      <c r="J783" s="664"/>
      <c r="K783" s="664"/>
      <c r="L783" s="664"/>
      <c r="M783" s="664"/>
      <c r="N783" s="664"/>
      <c r="O783" s="664"/>
      <c r="P783" s="677"/>
      <c r="Q783" s="665"/>
    </row>
    <row r="784" spans="1:17" ht="14.4" customHeight="1" x14ac:dyDescent="0.3">
      <c r="A784" s="660" t="s">
        <v>577</v>
      </c>
      <c r="B784" s="661" t="s">
        <v>7088</v>
      </c>
      <c r="C784" s="661" t="s">
        <v>6932</v>
      </c>
      <c r="D784" s="661" t="s">
        <v>8226</v>
      </c>
      <c r="E784" s="661" t="s">
        <v>8227</v>
      </c>
      <c r="F784" s="664">
        <v>2</v>
      </c>
      <c r="G784" s="664">
        <v>8730</v>
      </c>
      <c r="H784" s="664">
        <v>1</v>
      </c>
      <c r="I784" s="664">
        <v>4365</v>
      </c>
      <c r="J784" s="664">
        <v>2</v>
      </c>
      <c r="K784" s="664">
        <v>8762</v>
      </c>
      <c r="L784" s="664">
        <v>1.0036655211912944</v>
      </c>
      <c r="M784" s="664">
        <v>4381</v>
      </c>
      <c r="N784" s="664">
        <v>0</v>
      </c>
      <c r="O784" s="664">
        <v>0</v>
      </c>
      <c r="P784" s="677">
        <v>0</v>
      </c>
      <c r="Q784" s="665"/>
    </row>
    <row r="785" spans="1:17" ht="14.4" customHeight="1" x14ac:dyDescent="0.3">
      <c r="A785" s="660" t="s">
        <v>577</v>
      </c>
      <c r="B785" s="661" t="s">
        <v>7088</v>
      </c>
      <c r="C785" s="661" t="s">
        <v>6932</v>
      </c>
      <c r="D785" s="661" t="s">
        <v>8228</v>
      </c>
      <c r="E785" s="661" t="s">
        <v>8229</v>
      </c>
      <c r="F785" s="664">
        <v>7</v>
      </c>
      <c r="G785" s="664">
        <v>26523</v>
      </c>
      <c r="H785" s="664">
        <v>1</v>
      </c>
      <c r="I785" s="664">
        <v>3789</v>
      </c>
      <c r="J785" s="664">
        <v>5</v>
      </c>
      <c r="K785" s="664">
        <v>19025</v>
      </c>
      <c r="L785" s="664">
        <v>0.71730196433284321</v>
      </c>
      <c r="M785" s="664">
        <v>3805</v>
      </c>
      <c r="N785" s="664">
        <v>2</v>
      </c>
      <c r="O785" s="664">
        <v>7664</v>
      </c>
      <c r="P785" s="677">
        <v>0.28895675451494929</v>
      </c>
      <c r="Q785" s="665">
        <v>3832</v>
      </c>
    </row>
    <row r="786" spans="1:17" ht="14.4" customHeight="1" x14ac:dyDescent="0.3">
      <c r="A786" s="660" t="s">
        <v>577</v>
      </c>
      <c r="B786" s="661" t="s">
        <v>7088</v>
      </c>
      <c r="C786" s="661" t="s">
        <v>6932</v>
      </c>
      <c r="D786" s="661" t="s">
        <v>7044</v>
      </c>
      <c r="E786" s="661" t="s">
        <v>7045</v>
      </c>
      <c r="F786" s="664"/>
      <c r="G786" s="664"/>
      <c r="H786" s="664"/>
      <c r="I786" s="664"/>
      <c r="J786" s="664"/>
      <c r="K786" s="664"/>
      <c r="L786" s="664"/>
      <c r="M786" s="664"/>
      <c r="N786" s="664">
        <v>1</v>
      </c>
      <c r="O786" s="664">
        <v>1035</v>
      </c>
      <c r="P786" s="677"/>
      <c r="Q786" s="665">
        <v>1035</v>
      </c>
    </row>
    <row r="787" spans="1:17" ht="14.4" customHeight="1" x14ac:dyDescent="0.3">
      <c r="A787" s="660" t="s">
        <v>577</v>
      </c>
      <c r="B787" s="661" t="s">
        <v>7088</v>
      </c>
      <c r="C787" s="661" t="s">
        <v>6932</v>
      </c>
      <c r="D787" s="661" t="s">
        <v>8230</v>
      </c>
      <c r="E787" s="661" t="s">
        <v>8231</v>
      </c>
      <c r="F787" s="664"/>
      <c r="G787" s="664"/>
      <c r="H787" s="664"/>
      <c r="I787" s="664"/>
      <c r="J787" s="664">
        <v>2</v>
      </c>
      <c r="K787" s="664">
        <v>2202</v>
      </c>
      <c r="L787" s="664"/>
      <c r="M787" s="664">
        <v>1101</v>
      </c>
      <c r="N787" s="664">
        <v>2</v>
      </c>
      <c r="O787" s="664">
        <v>2222</v>
      </c>
      <c r="P787" s="677"/>
      <c r="Q787" s="665">
        <v>1111</v>
      </c>
    </row>
    <row r="788" spans="1:17" ht="14.4" customHeight="1" x14ac:dyDescent="0.3">
      <c r="A788" s="660" t="s">
        <v>577</v>
      </c>
      <c r="B788" s="661" t="s">
        <v>7088</v>
      </c>
      <c r="C788" s="661" t="s">
        <v>6932</v>
      </c>
      <c r="D788" s="661" t="s">
        <v>8232</v>
      </c>
      <c r="E788" s="661" t="s">
        <v>8233</v>
      </c>
      <c r="F788" s="664">
        <v>2</v>
      </c>
      <c r="G788" s="664">
        <v>1344</v>
      </c>
      <c r="H788" s="664">
        <v>1</v>
      </c>
      <c r="I788" s="664">
        <v>672</v>
      </c>
      <c r="J788" s="664"/>
      <c r="K788" s="664"/>
      <c r="L788" s="664"/>
      <c r="M788" s="664"/>
      <c r="N788" s="664"/>
      <c r="O788" s="664"/>
      <c r="P788" s="677"/>
      <c r="Q788" s="665"/>
    </row>
    <row r="789" spans="1:17" ht="14.4" customHeight="1" x14ac:dyDescent="0.3">
      <c r="A789" s="660" t="s">
        <v>577</v>
      </c>
      <c r="B789" s="661" t="s">
        <v>7088</v>
      </c>
      <c r="C789" s="661" t="s">
        <v>6932</v>
      </c>
      <c r="D789" s="661" t="s">
        <v>1904</v>
      </c>
      <c r="E789" s="661" t="s">
        <v>8234</v>
      </c>
      <c r="F789" s="664"/>
      <c r="G789" s="664"/>
      <c r="H789" s="664"/>
      <c r="I789" s="664"/>
      <c r="J789" s="664">
        <v>2</v>
      </c>
      <c r="K789" s="664">
        <v>5692</v>
      </c>
      <c r="L789" s="664"/>
      <c r="M789" s="664">
        <v>2846</v>
      </c>
      <c r="N789" s="664">
        <v>2</v>
      </c>
      <c r="O789" s="664">
        <v>5705</v>
      </c>
      <c r="P789" s="677"/>
      <c r="Q789" s="665">
        <v>2852.5</v>
      </c>
    </row>
    <row r="790" spans="1:17" ht="14.4" customHeight="1" x14ac:dyDescent="0.3">
      <c r="A790" s="660" t="s">
        <v>577</v>
      </c>
      <c r="B790" s="661" t="s">
        <v>7088</v>
      </c>
      <c r="C790" s="661" t="s">
        <v>6932</v>
      </c>
      <c r="D790" s="661" t="s">
        <v>8235</v>
      </c>
      <c r="E790" s="661" t="s">
        <v>8236</v>
      </c>
      <c r="F790" s="664">
        <v>1</v>
      </c>
      <c r="G790" s="664">
        <v>3493</v>
      </c>
      <c r="H790" s="664">
        <v>1</v>
      </c>
      <c r="I790" s="664">
        <v>3493</v>
      </c>
      <c r="J790" s="664"/>
      <c r="K790" s="664"/>
      <c r="L790" s="664"/>
      <c r="M790" s="664"/>
      <c r="N790" s="664"/>
      <c r="O790" s="664"/>
      <c r="P790" s="677"/>
      <c r="Q790" s="665"/>
    </row>
    <row r="791" spans="1:17" ht="14.4" customHeight="1" x14ac:dyDescent="0.3">
      <c r="A791" s="660" t="s">
        <v>577</v>
      </c>
      <c r="B791" s="661" t="s">
        <v>7088</v>
      </c>
      <c r="C791" s="661" t="s">
        <v>6932</v>
      </c>
      <c r="D791" s="661" t="s">
        <v>8237</v>
      </c>
      <c r="E791" s="661" t="s">
        <v>8238</v>
      </c>
      <c r="F791" s="664"/>
      <c r="G791" s="664"/>
      <c r="H791" s="664"/>
      <c r="I791" s="664"/>
      <c r="J791" s="664">
        <v>2</v>
      </c>
      <c r="K791" s="664">
        <v>6888</v>
      </c>
      <c r="L791" s="664"/>
      <c r="M791" s="664">
        <v>3444</v>
      </c>
      <c r="N791" s="664"/>
      <c r="O791" s="664"/>
      <c r="P791" s="677"/>
      <c r="Q791" s="665"/>
    </row>
    <row r="792" spans="1:17" ht="14.4" customHeight="1" x14ac:dyDescent="0.3">
      <c r="A792" s="660" t="s">
        <v>577</v>
      </c>
      <c r="B792" s="661" t="s">
        <v>7088</v>
      </c>
      <c r="C792" s="661" t="s">
        <v>6932</v>
      </c>
      <c r="D792" s="661" t="s">
        <v>8239</v>
      </c>
      <c r="E792" s="661" t="s">
        <v>8240</v>
      </c>
      <c r="F792" s="664">
        <v>11</v>
      </c>
      <c r="G792" s="664">
        <v>19756</v>
      </c>
      <c r="H792" s="664">
        <v>1</v>
      </c>
      <c r="I792" s="664">
        <v>1796</v>
      </c>
      <c r="J792" s="664">
        <v>23</v>
      </c>
      <c r="K792" s="664">
        <v>41584</v>
      </c>
      <c r="L792" s="664">
        <v>2.1048795302692853</v>
      </c>
      <c r="M792" s="664">
        <v>1808</v>
      </c>
      <c r="N792" s="664">
        <v>11</v>
      </c>
      <c r="O792" s="664">
        <v>20108</v>
      </c>
      <c r="P792" s="677">
        <v>1.0178173719376391</v>
      </c>
      <c r="Q792" s="665">
        <v>1828</v>
      </c>
    </row>
    <row r="793" spans="1:17" ht="14.4" customHeight="1" x14ac:dyDescent="0.3">
      <c r="A793" s="660" t="s">
        <v>577</v>
      </c>
      <c r="B793" s="661" t="s">
        <v>7088</v>
      </c>
      <c r="C793" s="661" t="s">
        <v>6932</v>
      </c>
      <c r="D793" s="661" t="s">
        <v>8241</v>
      </c>
      <c r="E793" s="661" t="s">
        <v>8242</v>
      </c>
      <c r="F793" s="664"/>
      <c r="G793" s="664"/>
      <c r="H793" s="664"/>
      <c r="I793" s="664"/>
      <c r="J793" s="664">
        <v>1</v>
      </c>
      <c r="K793" s="664">
        <v>103</v>
      </c>
      <c r="L793" s="664"/>
      <c r="M793" s="664">
        <v>103</v>
      </c>
      <c r="N793" s="664"/>
      <c r="O793" s="664"/>
      <c r="P793" s="677"/>
      <c r="Q793" s="665"/>
    </row>
    <row r="794" spans="1:17" ht="14.4" customHeight="1" x14ac:dyDescent="0.3">
      <c r="A794" s="660" t="s">
        <v>577</v>
      </c>
      <c r="B794" s="661" t="s">
        <v>7088</v>
      </c>
      <c r="C794" s="661" t="s">
        <v>6932</v>
      </c>
      <c r="D794" s="661" t="s">
        <v>8243</v>
      </c>
      <c r="E794" s="661" t="s">
        <v>8244</v>
      </c>
      <c r="F794" s="664">
        <v>2</v>
      </c>
      <c r="G794" s="664">
        <v>2828</v>
      </c>
      <c r="H794" s="664">
        <v>1</v>
      </c>
      <c r="I794" s="664">
        <v>1414</v>
      </c>
      <c r="J794" s="664">
        <v>3</v>
      </c>
      <c r="K794" s="664">
        <v>4260</v>
      </c>
      <c r="L794" s="664">
        <v>1.5063649222065063</v>
      </c>
      <c r="M794" s="664">
        <v>1420</v>
      </c>
      <c r="N794" s="664">
        <v>6</v>
      </c>
      <c r="O794" s="664">
        <v>8560</v>
      </c>
      <c r="P794" s="677">
        <v>3.026874115983027</v>
      </c>
      <c r="Q794" s="665">
        <v>1426.6666666666667</v>
      </c>
    </row>
    <row r="795" spans="1:17" ht="14.4" customHeight="1" x14ac:dyDescent="0.3">
      <c r="A795" s="660" t="s">
        <v>577</v>
      </c>
      <c r="B795" s="661" t="s">
        <v>7088</v>
      </c>
      <c r="C795" s="661" t="s">
        <v>6932</v>
      </c>
      <c r="D795" s="661" t="s">
        <v>8245</v>
      </c>
      <c r="E795" s="661" t="s">
        <v>8246</v>
      </c>
      <c r="F795" s="664">
        <v>2</v>
      </c>
      <c r="G795" s="664">
        <v>7946</v>
      </c>
      <c r="H795" s="664">
        <v>1</v>
      </c>
      <c r="I795" s="664">
        <v>3973</v>
      </c>
      <c r="J795" s="664">
        <v>2</v>
      </c>
      <c r="K795" s="664">
        <v>7986</v>
      </c>
      <c r="L795" s="664">
        <v>1.0050339793606846</v>
      </c>
      <c r="M795" s="664">
        <v>3993</v>
      </c>
      <c r="N795" s="664">
        <v>1</v>
      </c>
      <c r="O795" s="664">
        <v>3993</v>
      </c>
      <c r="P795" s="677">
        <v>0.50251698968034231</v>
      </c>
      <c r="Q795" s="665">
        <v>3993</v>
      </c>
    </row>
    <row r="796" spans="1:17" ht="14.4" customHeight="1" x14ac:dyDescent="0.3">
      <c r="A796" s="660" t="s">
        <v>577</v>
      </c>
      <c r="B796" s="661" t="s">
        <v>7088</v>
      </c>
      <c r="C796" s="661" t="s">
        <v>6932</v>
      </c>
      <c r="D796" s="661" t="s">
        <v>7046</v>
      </c>
      <c r="E796" s="661" t="s">
        <v>7047</v>
      </c>
      <c r="F796" s="664"/>
      <c r="G796" s="664"/>
      <c r="H796" s="664"/>
      <c r="I796" s="664"/>
      <c r="J796" s="664">
        <v>1</v>
      </c>
      <c r="K796" s="664">
        <v>1115</v>
      </c>
      <c r="L796" s="664"/>
      <c r="M796" s="664">
        <v>1115</v>
      </c>
      <c r="N796" s="664"/>
      <c r="O796" s="664"/>
      <c r="P796" s="677"/>
      <c r="Q796" s="665"/>
    </row>
    <row r="797" spans="1:17" ht="14.4" customHeight="1" x14ac:dyDescent="0.3">
      <c r="A797" s="660" t="s">
        <v>577</v>
      </c>
      <c r="B797" s="661" t="s">
        <v>7088</v>
      </c>
      <c r="C797" s="661" t="s">
        <v>6932</v>
      </c>
      <c r="D797" s="661" t="s">
        <v>8247</v>
      </c>
      <c r="E797" s="661" t="s">
        <v>8248</v>
      </c>
      <c r="F797" s="664"/>
      <c r="G797" s="664"/>
      <c r="H797" s="664"/>
      <c r="I797" s="664"/>
      <c r="J797" s="664">
        <v>0</v>
      </c>
      <c r="K797" s="664">
        <v>0</v>
      </c>
      <c r="L797" s="664"/>
      <c r="M797" s="664"/>
      <c r="N797" s="664"/>
      <c r="O797" s="664"/>
      <c r="P797" s="677"/>
      <c r="Q797" s="665"/>
    </row>
    <row r="798" spans="1:17" ht="14.4" customHeight="1" x14ac:dyDescent="0.3">
      <c r="A798" s="660" t="s">
        <v>577</v>
      </c>
      <c r="B798" s="661" t="s">
        <v>7088</v>
      </c>
      <c r="C798" s="661" t="s">
        <v>6932</v>
      </c>
      <c r="D798" s="661" t="s">
        <v>8249</v>
      </c>
      <c r="E798" s="661" t="s">
        <v>8250</v>
      </c>
      <c r="F798" s="664">
        <v>4</v>
      </c>
      <c r="G798" s="664">
        <v>20452</v>
      </c>
      <c r="H798" s="664">
        <v>1</v>
      </c>
      <c r="I798" s="664">
        <v>5113</v>
      </c>
      <c r="J798" s="664">
        <v>21</v>
      </c>
      <c r="K798" s="664">
        <v>107856</v>
      </c>
      <c r="L798" s="664">
        <v>5.2736162722472129</v>
      </c>
      <c r="M798" s="664">
        <v>5136</v>
      </c>
      <c r="N798" s="664">
        <v>2</v>
      </c>
      <c r="O798" s="664">
        <v>10352</v>
      </c>
      <c r="P798" s="677">
        <v>0.50616076667318599</v>
      </c>
      <c r="Q798" s="665">
        <v>5176</v>
      </c>
    </row>
    <row r="799" spans="1:17" ht="14.4" customHeight="1" x14ac:dyDescent="0.3">
      <c r="A799" s="660" t="s">
        <v>577</v>
      </c>
      <c r="B799" s="661" t="s">
        <v>7088</v>
      </c>
      <c r="C799" s="661" t="s">
        <v>6932</v>
      </c>
      <c r="D799" s="661" t="s">
        <v>8251</v>
      </c>
      <c r="E799" s="661" t="s">
        <v>8252</v>
      </c>
      <c r="F799" s="664"/>
      <c r="G799" s="664"/>
      <c r="H799" s="664"/>
      <c r="I799" s="664"/>
      <c r="J799" s="664"/>
      <c r="K799" s="664"/>
      <c r="L799" s="664"/>
      <c r="M799" s="664"/>
      <c r="N799" s="664">
        <v>1</v>
      </c>
      <c r="O799" s="664">
        <v>7622</v>
      </c>
      <c r="P799" s="677"/>
      <c r="Q799" s="665">
        <v>7622</v>
      </c>
    </row>
    <row r="800" spans="1:17" ht="14.4" customHeight="1" x14ac:dyDescent="0.3">
      <c r="A800" s="660" t="s">
        <v>577</v>
      </c>
      <c r="B800" s="661" t="s">
        <v>7088</v>
      </c>
      <c r="C800" s="661" t="s">
        <v>6932</v>
      </c>
      <c r="D800" s="661" t="s">
        <v>8253</v>
      </c>
      <c r="E800" s="661" t="s">
        <v>8254</v>
      </c>
      <c r="F800" s="664">
        <v>2</v>
      </c>
      <c r="G800" s="664">
        <v>5108</v>
      </c>
      <c r="H800" s="664">
        <v>1</v>
      </c>
      <c r="I800" s="664">
        <v>2554</v>
      </c>
      <c r="J800" s="664">
        <v>2</v>
      </c>
      <c r="K800" s="664">
        <v>5132</v>
      </c>
      <c r="L800" s="664">
        <v>1.0046985121378231</v>
      </c>
      <c r="M800" s="664">
        <v>2566</v>
      </c>
      <c r="N800" s="664"/>
      <c r="O800" s="664"/>
      <c r="P800" s="677"/>
      <c r="Q800" s="665"/>
    </row>
    <row r="801" spans="1:17" ht="14.4" customHeight="1" x14ac:dyDescent="0.3">
      <c r="A801" s="660" t="s">
        <v>577</v>
      </c>
      <c r="B801" s="661" t="s">
        <v>7088</v>
      </c>
      <c r="C801" s="661" t="s">
        <v>6932</v>
      </c>
      <c r="D801" s="661" t="s">
        <v>8255</v>
      </c>
      <c r="E801" s="661" t="s">
        <v>8256</v>
      </c>
      <c r="F801" s="664">
        <v>1</v>
      </c>
      <c r="G801" s="664">
        <v>731</v>
      </c>
      <c r="H801" s="664">
        <v>1</v>
      </c>
      <c r="I801" s="664">
        <v>731</v>
      </c>
      <c r="J801" s="664"/>
      <c r="K801" s="664"/>
      <c r="L801" s="664"/>
      <c r="M801" s="664"/>
      <c r="N801" s="664"/>
      <c r="O801" s="664"/>
      <c r="P801" s="677"/>
      <c r="Q801" s="665"/>
    </row>
    <row r="802" spans="1:17" ht="14.4" customHeight="1" x14ac:dyDescent="0.3">
      <c r="A802" s="660" t="s">
        <v>577</v>
      </c>
      <c r="B802" s="661" t="s">
        <v>7088</v>
      </c>
      <c r="C802" s="661" t="s">
        <v>6932</v>
      </c>
      <c r="D802" s="661" t="s">
        <v>8257</v>
      </c>
      <c r="E802" s="661" t="s">
        <v>8258</v>
      </c>
      <c r="F802" s="664"/>
      <c r="G802" s="664"/>
      <c r="H802" s="664"/>
      <c r="I802" s="664"/>
      <c r="J802" s="664">
        <v>2</v>
      </c>
      <c r="K802" s="664">
        <v>4504</v>
      </c>
      <c r="L802" s="664"/>
      <c r="M802" s="664">
        <v>2252</v>
      </c>
      <c r="N802" s="664">
        <v>3</v>
      </c>
      <c r="O802" s="664">
        <v>6786</v>
      </c>
      <c r="P802" s="677"/>
      <c r="Q802" s="665">
        <v>2262</v>
      </c>
    </row>
    <row r="803" spans="1:17" ht="14.4" customHeight="1" x14ac:dyDescent="0.3">
      <c r="A803" s="660" t="s">
        <v>577</v>
      </c>
      <c r="B803" s="661" t="s">
        <v>7088</v>
      </c>
      <c r="C803" s="661" t="s">
        <v>6932</v>
      </c>
      <c r="D803" s="661" t="s">
        <v>8259</v>
      </c>
      <c r="E803" s="661" t="s">
        <v>8260</v>
      </c>
      <c r="F803" s="664"/>
      <c r="G803" s="664"/>
      <c r="H803" s="664"/>
      <c r="I803" s="664"/>
      <c r="J803" s="664">
        <v>1</v>
      </c>
      <c r="K803" s="664">
        <v>6502</v>
      </c>
      <c r="L803" s="664"/>
      <c r="M803" s="664">
        <v>6502</v>
      </c>
      <c r="N803" s="664"/>
      <c r="O803" s="664"/>
      <c r="P803" s="677"/>
      <c r="Q803" s="665"/>
    </row>
    <row r="804" spans="1:17" ht="14.4" customHeight="1" x14ac:dyDescent="0.3">
      <c r="A804" s="660" t="s">
        <v>577</v>
      </c>
      <c r="B804" s="661" t="s">
        <v>7088</v>
      </c>
      <c r="C804" s="661" t="s">
        <v>6932</v>
      </c>
      <c r="D804" s="661" t="s">
        <v>8261</v>
      </c>
      <c r="E804" s="661" t="s">
        <v>8262</v>
      </c>
      <c r="F804" s="664">
        <v>2</v>
      </c>
      <c r="G804" s="664">
        <v>1796</v>
      </c>
      <c r="H804" s="664">
        <v>1</v>
      </c>
      <c r="I804" s="664">
        <v>898</v>
      </c>
      <c r="J804" s="664">
        <v>1</v>
      </c>
      <c r="K804" s="664">
        <v>902</v>
      </c>
      <c r="L804" s="664">
        <v>0.50222717149220486</v>
      </c>
      <c r="M804" s="664">
        <v>902</v>
      </c>
      <c r="N804" s="664"/>
      <c r="O804" s="664"/>
      <c r="P804" s="677"/>
      <c r="Q804" s="665"/>
    </row>
    <row r="805" spans="1:17" ht="14.4" customHeight="1" x14ac:dyDescent="0.3">
      <c r="A805" s="660" t="s">
        <v>577</v>
      </c>
      <c r="B805" s="661" t="s">
        <v>7088</v>
      </c>
      <c r="C805" s="661" t="s">
        <v>6932</v>
      </c>
      <c r="D805" s="661" t="s">
        <v>8263</v>
      </c>
      <c r="E805" s="661" t="s">
        <v>8264</v>
      </c>
      <c r="F805" s="664">
        <v>1</v>
      </c>
      <c r="G805" s="664">
        <v>3005</v>
      </c>
      <c r="H805" s="664">
        <v>1</v>
      </c>
      <c r="I805" s="664">
        <v>3005</v>
      </c>
      <c r="J805" s="664">
        <v>2</v>
      </c>
      <c r="K805" s="664">
        <v>6034</v>
      </c>
      <c r="L805" s="664">
        <v>2.0079866888519136</v>
      </c>
      <c r="M805" s="664">
        <v>3017</v>
      </c>
      <c r="N805" s="664"/>
      <c r="O805" s="664"/>
      <c r="P805" s="677"/>
      <c r="Q805" s="665"/>
    </row>
    <row r="806" spans="1:17" ht="14.4" customHeight="1" x14ac:dyDescent="0.3">
      <c r="A806" s="660" t="s">
        <v>577</v>
      </c>
      <c r="B806" s="661" t="s">
        <v>7088</v>
      </c>
      <c r="C806" s="661" t="s">
        <v>6932</v>
      </c>
      <c r="D806" s="661" t="s">
        <v>8265</v>
      </c>
      <c r="E806" s="661" t="s">
        <v>8266</v>
      </c>
      <c r="F806" s="664">
        <v>1</v>
      </c>
      <c r="G806" s="664">
        <v>435</v>
      </c>
      <c r="H806" s="664">
        <v>1</v>
      </c>
      <c r="I806" s="664">
        <v>435</v>
      </c>
      <c r="J806" s="664"/>
      <c r="K806" s="664"/>
      <c r="L806" s="664"/>
      <c r="M806" s="664"/>
      <c r="N806" s="664"/>
      <c r="O806" s="664"/>
      <c r="P806" s="677"/>
      <c r="Q806" s="665"/>
    </row>
    <row r="807" spans="1:17" ht="14.4" customHeight="1" x14ac:dyDescent="0.3">
      <c r="A807" s="660" t="s">
        <v>577</v>
      </c>
      <c r="B807" s="661" t="s">
        <v>7088</v>
      </c>
      <c r="C807" s="661" t="s">
        <v>6932</v>
      </c>
      <c r="D807" s="661" t="s">
        <v>8267</v>
      </c>
      <c r="E807" s="661" t="s">
        <v>8268</v>
      </c>
      <c r="F807" s="664">
        <v>1</v>
      </c>
      <c r="G807" s="664">
        <v>111</v>
      </c>
      <c r="H807" s="664">
        <v>1</v>
      </c>
      <c r="I807" s="664">
        <v>111</v>
      </c>
      <c r="J807" s="664"/>
      <c r="K807" s="664"/>
      <c r="L807" s="664"/>
      <c r="M807" s="664"/>
      <c r="N807" s="664"/>
      <c r="O807" s="664"/>
      <c r="P807" s="677"/>
      <c r="Q807" s="665"/>
    </row>
    <row r="808" spans="1:17" ht="14.4" customHeight="1" x14ac:dyDescent="0.3">
      <c r="A808" s="660" t="s">
        <v>577</v>
      </c>
      <c r="B808" s="661" t="s">
        <v>7088</v>
      </c>
      <c r="C808" s="661" t="s">
        <v>6932</v>
      </c>
      <c r="D808" s="661" t="s">
        <v>8269</v>
      </c>
      <c r="E808" s="661" t="s">
        <v>8270</v>
      </c>
      <c r="F808" s="664">
        <v>1</v>
      </c>
      <c r="G808" s="664">
        <v>2362</v>
      </c>
      <c r="H808" s="664">
        <v>1</v>
      </c>
      <c r="I808" s="664">
        <v>2362</v>
      </c>
      <c r="J808" s="664"/>
      <c r="K808" s="664"/>
      <c r="L808" s="664"/>
      <c r="M808" s="664"/>
      <c r="N808" s="664"/>
      <c r="O808" s="664"/>
      <c r="P808" s="677"/>
      <c r="Q808" s="665"/>
    </row>
    <row r="809" spans="1:17" ht="14.4" customHeight="1" x14ac:dyDescent="0.3">
      <c r="A809" s="660" t="s">
        <v>577</v>
      </c>
      <c r="B809" s="661" t="s">
        <v>7088</v>
      </c>
      <c r="C809" s="661" t="s">
        <v>6932</v>
      </c>
      <c r="D809" s="661" t="s">
        <v>8271</v>
      </c>
      <c r="E809" s="661" t="s">
        <v>8272</v>
      </c>
      <c r="F809" s="664">
        <v>1</v>
      </c>
      <c r="G809" s="664">
        <v>3778</v>
      </c>
      <c r="H809" s="664">
        <v>1</v>
      </c>
      <c r="I809" s="664">
        <v>3778</v>
      </c>
      <c r="J809" s="664">
        <v>1</v>
      </c>
      <c r="K809" s="664">
        <v>3798</v>
      </c>
      <c r="L809" s="664">
        <v>1.0052938062466914</v>
      </c>
      <c r="M809" s="664">
        <v>3798</v>
      </c>
      <c r="N809" s="664"/>
      <c r="O809" s="664"/>
      <c r="P809" s="677"/>
      <c r="Q809" s="665"/>
    </row>
    <row r="810" spans="1:17" ht="14.4" customHeight="1" x14ac:dyDescent="0.3">
      <c r="A810" s="660" t="s">
        <v>577</v>
      </c>
      <c r="B810" s="661" t="s">
        <v>7088</v>
      </c>
      <c r="C810" s="661" t="s">
        <v>6932</v>
      </c>
      <c r="D810" s="661" t="s">
        <v>8273</v>
      </c>
      <c r="E810" s="661" t="s">
        <v>6889</v>
      </c>
      <c r="F810" s="664"/>
      <c r="G810" s="664"/>
      <c r="H810" s="664"/>
      <c r="I810" s="664"/>
      <c r="J810" s="664"/>
      <c r="K810" s="664"/>
      <c r="L810" s="664"/>
      <c r="M810" s="664"/>
      <c r="N810" s="664">
        <v>1</v>
      </c>
      <c r="O810" s="664">
        <v>0</v>
      </c>
      <c r="P810" s="677"/>
      <c r="Q810" s="665">
        <v>0</v>
      </c>
    </row>
    <row r="811" spans="1:17" ht="14.4" customHeight="1" x14ac:dyDescent="0.3">
      <c r="A811" s="660" t="s">
        <v>577</v>
      </c>
      <c r="B811" s="661" t="s">
        <v>7088</v>
      </c>
      <c r="C811" s="661" t="s">
        <v>6932</v>
      </c>
      <c r="D811" s="661" t="s">
        <v>8274</v>
      </c>
      <c r="E811" s="661" t="s">
        <v>8275</v>
      </c>
      <c r="F811" s="664"/>
      <c r="G811" s="664"/>
      <c r="H811" s="664"/>
      <c r="I811" s="664"/>
      <c r="J811" s="664"/>
      <c r="K811" s="664"/>
      <c r="L811" s="664"/>
      <c r="M811" s="664"/>
      <c r="N811" s="664">
        <v>1</v>
      </c>
      <c r="O811" s="664">
        <v>576</v>
      </c>
      <c r="P811" s="677"/>
      <c r="Q811" s="665">
        <v>576</v>
      </c>
    </row>
    <row r="812" spans="1:17" ht="14.4" customHeight="1" x14ac:dyDescent="0.3">
      <c r="A812" s="660" t="s">
        <v>577</v>
      </c>
      <c r="B812" s="661" t="s">
        <v>8276</v>
      </c>
      <c r="C812" s="661" t="s">
        <v>6897</v>
      </c>
      <c r="D812" s="661" t="s">
        <v>7175</v>
      </c>
      <c r="E812" s="661" t="s">
        <v>1266</v>
      </c>
      <c r="F812" s="664"/>
      <c r="G812" s="664"/>
      <c r="H812" s="664"/>
      <c r="I812" s="664"/>
      <c r="J812" s="664">
        <v>16.5</v>
      </c>
      <c r="K812" s="664">
        <v>1368.17</v>
      </c>
      <c r="L812" s="664"/>
      <c r="M812" s="664">
        <v>82.919393939393942</v>
      </c>
      <c r="N812" s="664">
        <v>36</v>
      </c>
      <c r="O812" s="664">
        <v>2985.12</v>
      </c>
      <c r="P812" s="677"/>
      <c r="Q812" s="665">
        <v>82.92</v>
      </c>
    </row>
    <row r="813" spans="1:17" ht="14.4" customHeight="1" x14ac:dyDescent="0.3">
      <c r="A813" s="660" t="s">
        <v>577</v>
      </c>
      <c r="B813" s="661" t="s">
        <v>8276</v>
      </c>
      <c r="C813" s="661" t="s">
        <v>6897</v>
      </c>
      <c r="D813" s="661" t="s">
        <v>7178</v>
      </c>
      <c r="E813" s="661" t="s">
        <v>1266</v>
      </c>
      <c r="F813" s="664">
        <v>71.11</v>
      </c>
      <c r="G813" s="664">
        <v>9808.880000000001</v>
      </c>
      <c r="H813" s="664">
        <v>1</v>
      </c>
      <c r="I813" s="664">
        <v>137.93953030516104</v>
      </c>
      <c r="J813" s="664">
        <v>36.130000000000003</v>
      </c>
      <c r="K813" s="664">
        <v>4352.96</v>
      </c>
      <c r="L813" s="664">
        <v>0.44377747510419124</v>
      </c>
      <c r="M813" s="664">
        <v>120.48048712980902</v>
      </c>
      <c r="N813" s="664">
        <v>129.1</v>
      </c>
      <c r="O813" s="664">
        <v>15228.579999999998</v>
      </c>
      <c r="P813" s="677">
        <v>1.5525299524512479</v>
      </c>
      <c r="Q813" s="665">
        <v>117.95956622773043</v>
      </c>
    </row>
    <row r="814" spans="1:17" ht="14.4" customHeight="1" x14ac:dyDescent="0.3">
      <c r="A814" s="660" t="s">
        <v>577</v>
      </c>
      <c r="B814" s="661" t="s">
        <v>8276</v>
      </c>
      <c r="C814" s="661" t="s">
        <v>6897</v>
      </c>
      <c r="D814" s="661" t="s">
        <v>7179</v>
      </c>
      <c r="E814" s="661" t="s">
        <v>1266</v>
      </c>
      <c r="F814" s="664"/>
      <c r="G814" s="664"/>
      <c r="H814" s="664"/>
      <c r="I814" s="664"/>
      <c r="J814" s="664"/>
      <c r="K814" s="664"/>
      <c r="L814" s="664"/>
      <c r="M814" s="664"/>
      <c r="N814" s="664">
        <v>9.1</v>
      </c>
      <c r="O814" s="664">
        <v>724.26</v>
      </c>
      <c r="P814" s="677"/>
      <c r="Q814" s="665">
        <v>79.589010989010987</v>
      </c>
    </row>
    <row r="815" spans="1:17" ht="14.4" customHeight="1" x14ac:dyDescent="0.3">
      <c r="A815" s="660" t="s">
        <v>577</v>
      </c>
      <c r="B815" s="661" t="s">
        <v>8276</v>
      </c>
      <c r="C815" s="661" t="s">
        <v>6897</v>
      </c>
      <c r="D815" s="661" t="s">
        <v>7185</v>
      </c>
      <c r="E815" s="661" t="s">
        <v>7186</v>
      </c>
      <c r="F815" s="664">
        <v>3.2</v>
      </c>
      <c r="G815" s="664">
        <v>226.06</v>
      </c>
      <c r="H815" s="664">
        <v>1</v>
      </c>
      <c r="I815" s="664">
        <v>70.643749999999997</v>
      </c>
      <c r="J815" s="664"/>
      <c r="K815" s="664"/>
      <c r="L815" s="664"/>
      <c r="M815" s="664"/>
      <c r="N815" s="664"/>
      <c r="O815" s="664"/>
      <c r="P815" s="677"/>
      <c r="Q815" s="665"/>
    </row>
    <row r="816" spans="1:17" ht="14.4" customHeight="1" x14ac:dyDescent="0.3">
      <c r="A816" s="660" t="s">
        <v>577</v>
      </c>
      <c r="B816" s="661" t="s">
        <v>8276</v>
      </c>
      <c r="C816" s="661" t="s">
        <v>6897</v>
      </c>
      <c r="D816" s="661" t="s">
        <v>7189</v>
      </c>
      <c r="E816" s="661" t="s">
        <v>2571</v>
      </c>
      <c r="F816" s="664">
        <v>0.3</v>
      </c>
      <c r="G816" s="664">
        <v>17.25</v>
      </c>
      <c r="H816" s="664">
        <v>1</v>
      </c>
      <c r="I816" s="664">
        <v>57.5</v>
      </c>
      <c r="J816" s="664">
        <v>14</v>
      </c>
      <c r="K816" s="664">
        <v>812.14</v>
      </c>
      <c r="L816" s="664">
        <v>47.080579710144924</v>
      </c>
      <c r="M816" s="664">
        <v>58.01</v>
      </c>
      <c r="N816" s="664"/>
      <c r="O816" s="664"/>
      <c r="P816" s="677"/>
      <c r="Q816" s="665"/>
    </row>
    <row r="817" spans="1:17" ht="14.4" customHeight="1" x14ac:dyDescent="0.3">
      <c r="A817" s="660" t="s">
        <v>577</v>
      </c>
      <c r="B817" s="661" t="s">
        <v>8276</v>
      </c>
      <c r="C817" s="661" t="s">
        <v>6897</v>
      </c>
      <c r="D817" s="661" t="s">
        <v>7190</v>
      </c>
      <c r="E817" s="661" t="s">
        <v>6889</v>
      </c>
      <c r="F817" s="664">
        <v>1</v>
      </c>
      <c r="G817" s="664">
        <v>2382.56</v>
      </c>
      <c r="H817" s="664">
        <v>1</v>
      </c>
      <c r="I817" s="664">
        <v>2382.56</v>
      </c>
      <c r="J817" s="664"/>
      <c r="K817" s="664"/>
      <c r="L817" s="664"/>
      <c r="M817" s="664"/>
      <c r="N817" s="664"/>
      <c r="O817" s="664"/>
      <c r="P817" s="677"/>
      <c r="Q817" s="665"/>
    </row>
    <row r="818" spans="1:17" ht="14.4" customHeight="1" x14ac:dyDescent="0.3">
      <c r="A818" s="660" t="s">
        <v>577</v>
      </c>
      <c r="B818" s="661" t="s">
        <v>8276</v>
      </c>
      <c r="C818" s="661" t="s">
        <v>6897</v>
      </c>
      <c r="D818" s="661" t="s">
        <v>7191</v>
      </c>
      <c r="E818" s="661" t="s">
        <v>1251</v>
      </c>
      <c r="F818" s="664">
        <v>157.70000000000002</v>
      </c>
      <c r="G818" s="664">
        <v>61572.55</v>
      </c>
      <c r="H818" s="664">
        <v>1</v>
      </c>
      <c r="I818" s="664">
        <v>390.44102726696258</v>
      </c>
      <c r="J818" s="664">
        <v>141.5</v>
      </c>
      <c r="K818" s="664">
        <v>57187.710000000006</v>
      </c>
      <c r="L818" s="664">
        <v>0.92878579821690033</v>
      </c>
      <c r="M818" s="664">
        <v>404.15342756183747</v>
      </c>
      <c r="N818" s="664">
        <v>152.70000000000002</v>
      </c>
      <c r="O818" s="664">
        <v>61721.61</v>
      </c>
      <c r="P818" s="677">
        <v>1.0024208839815794</v>
      </c>
      <c r="Q818" s="665">
        <v>404.20176817288797</v>
      </c>
    </row>
    <row r="819" spans="1:17" ht="14.4" customHeight="1" x14ac:dyDescent="0.3">
      <c r="A819" s="660" t="s">
        <v>577</v>
      </c>
      <c r="B819" s="661" t="s">
        <v>8276</v>
      </c>
      <c r="C819" s="661" t="s">
        <v>6897</v>
      </c>
      <c r="D819" s="661" t="s">
        <v>7194</v>
      </c>
      <c r="E819" s="661" t="s">
        <v>7195</v>
      </c>
      <c r="F819" s="664">
        <v>0.8</v>
      </c>
      <c r="G819" s="664">
        <v>327.60000000000002</v>
      </c>
      <c r="H819" s="664">
        <v>1</v>
      </c>
      <c r="I819" s="664">
        <v>409.5</v>
      </c>
      <c r="J819" s="664">
        <v>0.89999999999999991</v>
      </c>
      <c r="K819" s="664">
        <v>368.54999999999995</v>
      </c>
      <c r="L819" s="664">
        <v>1.1249999999999998</v>
      </c>
      <c r="M819" s="664">
        <v>409.5</v>
      </c>
      <c r="N819" s="664"/>
      <c r="O819" s="664"/>
      <c r="P819" s="677"/>
      <c r="Q819" s="665"/>
    </row>
    <row r="820" spans="1:17" ht="14.4" customHeight="1" x14ac:dyDescent="0.3">
      <c r="A820" s="660" t="s">
        <v>577</v>
      </c>
      <c r="B820" s="661" t="s">
        <v>8276</v>
      </c>
      <c r="C820" s="661" t="s">
        <v>6897</v>
      </c>
      <c r="D820" s="661" t="s">
        <v>7200</v>
      </c>
      <c r="E820" s="661" t="s">
        <v>1581</v>
      </c>
      <c r="F820" s="664">
        <v>4</v>
      </c>
      <c r="G820" s="664">
        <v>460</v>
      </c>
      <c r="H820" s="664">
        <v>1</v>
      </c>
      <c r="I820" s="664">
        <v>115</v>
      </c>
      <c r="J820" s="664"/>
      <c r="K820" s="664"/>
      <c r="L820" s="664"/>
      <c r="M820" s="664"/>
      <c r="N820" s="664"/>
      <c r="O820" s="664"/>
      <c r="P820" s="677"/>
      <c r="Q820" s="665"/>
    </row>
    <row r="821" spans="1:17" ht="14.4" customHeight="1" x14ac:dyDescent="0.3">
      <c r="A821" s="660" t="s">
        <v>577</v>
      </c>
      <c r="B821" s="661" t="s">
        <v>8276</v>
      </c>
      <c r="C821" s="661" t="s">
        <v>6897</v>
      </c>
      <c r="D821" s="661" t="s">
        <v>7201</v>
      </c>
      <c r="E821" s="661" t="s">
        <v>7202</v>
      </c>
      <c r="F821" s="664">
        <v>0</v>
      </c>
      <c r="G821" s="664">
        <v>0</v>
      </c>
      <c r="H821" s="664"/>
      <c r="I821" s="664"/>
      <c r="J821" s="664"/>
      <c r="K821" s="664"/>
      <c r="L821" s="664"/>
      <c r="M821" s="664"/>
      <c r="N821" s="664"/>
      <c r="O821" s="664"/>
      <c r="P821" s="677"/>
      <c r="Q821" s="665"/>
    </row>
    <row r="822" spans="1:17" ht="14.4" customHeight="1" x14ac:dyDescent="0.3">
      <c r="A822" s="660" t="s">
        <v>577</v>
      </c>
      <c r="B822" s="661" t="s">
        <v>8276</v>
      </c>
      <c r="C822" s="661" t="s">
        <v>6897</v>
      </c>
      <c r="D822" s="661" t="s">
        <v>7203</v>
      </c>
      <c r="E822" s="661" t="s">
        <v>7204</v>
      </c>
      <c r="F822" s="664">
        <v>0</v>
      </c>
      <c r="G822" s="664">
        <v>0</v>
      </c>
      <c r="H822" s="664"/>
      <c r="I822" s="664"/>
      <c r="J822" s="664"/>
      <c r="K822" s="664"/>
      <c r="L822" s="664"/>
      <c r="M822" s="664"/>
      <c r="N822" s="664"/>
      <c r="O822" s="664"/>
      <c r="P822" s="677"/>
      <c r="Q822" s="665"/>
    </row>
    <row r="823" spans="1:17" ht="14.4" customHeight="1" x14ac:dyDescent="0.3">
      <c r="A823" s="660" t="s">
        <v>577</v>
      </c>
      <c r="B823" s="661" t="s">
        <v>8276</v>
      </c>
      <c r="C823" s="661" t="s">
        <v>6897</v>
      </c>
      <c r="D823" s="661" t="s">
        <v>7205</v>
      </c>
      <c r="E823" s="661" t="s">
        <v>2493</v>
      </c>
      <c r="F823" s="664">
        <v>16.64</v>
      </c>
      <c r="G823" s="664">
        <v>9757.33</v>
      </c>
      <c r="H823" s="664">
        <v>1</v>
      </c>
      <c r="I823" s="664">
        <v>586.37800480769226</v>
      </c>
      <c r="J823" s="664">
        <v>11.139999999999999</v>
      </c>
      <c r="K823" s="664">
        <v>4230.43</v>
      </c>
      <c r="L823" s="664">
        <v>0.43356430498917226</v>
      </c>
      <c r="M823" s="664">
        <v>379.7513464991024</v>
      </c>
      <c r="N823" s="664">
        <v>5.5</v>
      </c>
      <c r="O823" s="664">
        <v>2088.58</v>
      </c>
      <c r="P823" s="677">
        <v>0.2140524098293283</v>
      </c>
      <c r="Q823" s="665">
        <v>379.74181818181819</v>
      </c>
    </row>
    <row r="824" spans="1:17" ht="14.4" customHeight="1" x14ac:dyDescent="0.3">
      <c r="A824" s="660" t="s">
        <v>577</v>
      </c>
      <c r="B824" s="661" t="s">
        <v>8276</v>
      </c>
      <c r="C824" s="661" t="s">
        <v>6897</v>
      </c>
      <c r="D824" s="661" t="s">
        <v>7206</v>
      </c>
      <c r="E824" s="661" t="s">
        <v>2498</v>
      </c>
      <c r="F824" s="664">
        <v>417.59999999999997</v>
      </c>
      <c r="G824" s="664">
        <v>18428.879999999997</v>
      </c>
      <c r="H824" s="664">
        <v>1</v>
      </c>
      <c r="I824" s="664">
        <v>44.130459770114939</v>
      </c>
      <c r="J824" s="664">
        <v>269.89999999999998</v>
      </c>
      <c r="K824" s="664">
        <v>11052.350000000002</v>
      </c>
      <c r="L824" s="664">
        <v>0.59972988049192377</v>
      </c>
      <c r="M824" s="664">
        <v>40.949796220822542</v>
      </c>
      <c r="N824" s="664">
        <v>543.20000000000005</v>
      </c>
      <c r="O824" s="664">
        <v>30486.539999999997</v>
      </c>
      <c r="P824" s="677">
        <v>1.6542806725096697</v>
      </c>
      <c r="Q824" s="665">
        <v>56.12396907216494</v>
      </c>
    </row>
    <row r="825" spans="1:17" ht="14.4" customHeight="1" x14ac:dyDescent="0.3">
      <c r="A825" s="660" t="s">
        <v>577</v>
      </c>
      <c r="B825" s="661" t="s">
        <v>8276</v>
      </c>
      <c r="C825" s="661" t="s">
        <v>6897</v>
      </c>
      <c r="D825" s="661" t="s">
        <v>7207</v>
      </c>
      <c r="E825" s="661" t="s">
        <v>7208</v>
      </c>
      <c r="F825" s="664"/>
      <c r="G825" s="664"/>
      <c r="H825" s="664"/>
      <c r="I825" s="664"/>
      <c r="J825" s="664">
        <v>6</v>
      </c>
      <c r="K825" s="664">
        <v>122.88</v>
      </c>
      <c r="L825" s="664"/>
      <c r="M825" s="664">
        <v>20.48</v>
      </c>
      <c r="N825" s="664"/>
      <c r="O825" s="664"/>
      <c r="P825" s="677"/>
      <c r="Q825" s="665"/>
    </row>
    <row r="826" spans="1:17" ht="14.4" customHeight="1" x14ac:dyDescent="0.3">
      <c r="A826" s="660" t="s">
        <v>577</v>
      </c>
      <c r="B826" s="661" t="s">
        <v>8276</v>
      </c>
      <c r="C826" s="661" t="s">
        <v>6897</v>
      </c>
      <c r="D826" s="661" t="s">
        <v>7219</v>
      </c>
      <c r="E826" s="661" t="s">
        <v>7220</v>
      </c>
      <c r="F826" s="664"/>
      <c r="G826" s="664"/>
      <c r="H826" s="664"/>
      <c r="I826" s="664"/>
      <c r="J826" s="664">
        <v>0.3</v>
      </c>
      <c r="K826" s="664">
        <v>121.26</v>
      </c>
      <c r="L826" s="664"/>
      <c r="M826" s="664">
        <v>404.20000000000005</v>
      </c>
      <c r="N826" s="664">
        <v>4.4000000000000004</v>
      </c>
      <c r="O826" s="664">
        <v>1778.56</v>
      </c>
      <c r="P826" s="677"/>
      <c r="Q826" s="665">
        <v>404.21818181818179</v>
      </c>
    </row>
    <row r="827" spans="1:17" ht="14.4" customHeight="1" x14ac:dyDescent="0.3">
      <c r="A827" s="660" t="s">
        <v>577</v>
      </c>
      <c r="B827" s="661" t="s">
        <v>8276</v>
      </c>
      <c r="C827" s="661" t="s">
        <v>6897</v>
      </c>
      <c r="D827" s="661" t="s">
        <v>7221</v>
      </c>
      <c r="E827" s="661" t="s">
        <v>7222</v>
      </c>
      <c r="F827" s="664">
        <v>6</v>
      </c>
      <c r="G827" s="664">
        <v>687.48</v>
      </c>
      <c r="H827" s="664">
        <v>1</v>
      </c>
      <c r="I827" s="664">
        <v>114.58</v>
      </c>
      <c r="J827" s="664"/>
      <c r="K827" s="664"/>
      <c r="L827" s="664"/>
      <c r="M827" s="664"/>
      <c r="N827" s="664"/>
      <c r="O827" s="664"/>
      <c r="P827" s="677"/>
      <c r="Q827" s="665"/>
    </row>
    <row r="828" spans="1:17" ht="14.4" customHeight="1" x14ac:dyDescent="0.3">
      <c r="A828" s="660" t="s">
        <v>577</v>
      </c>
      <c r="B828" s="661" t="s">
        <v>8276</v>
      </c>
      <c r="C828" s="661" t="s">
        <v>6897</v>
      </c>
      <c r="D828" s="661" t="s">
        <v>7226</v>
      </c>
      <c r="E828" s="661" t="s">
        <v>1207</v>
      </c>
      <c r="F828" s="664">
        <v>6.2</v>
      </c>
      <c r="G828" s="664">
        <v>596</v>
      </c>
      <c r="H828" s="664">
        <v>1</v>
      </c>
      <c r="I828" s="664">
        <v>96.129032258064512</v>
      </c>
      <c r="J828" s="664">
        <v>1.4</v>
      </c>
      <c r="K828" s="664">
        <v>135.74</v>
      </c>
      <c r="L828" s="664">
        <v>0.22775167785234901</v>
      </c>
      <c r="M828" s="664">
        <v>96.95714285714287</v>
      </c>
      <c r="N828" s="664">
        <v>1.2999999999999998</v>
      </c>
      <c r="O828" s="664">
        <v>126.05000000000001</v>
      </c>
      <c r="P828" s="677">
        <v>0.21149328859060404</v>
      </c>
      <c r="Q828" s="665">
        <v>96.961538461538481</v>
      </c>
    </row>
    <row r="829" spans="1:17" ht="14.4" customHeight="1" x14ac:dyDescent="0.3">
      <c r="A829" s="660" t="s">
        <v>577</v>
      </c>
      <c r="B829" s="661" t="s">
        <v>8276</v>
      </c>
      <c r="C829" s="661" t="s">
        <v>6897</v>
      </c>
      <c r="D829" s="661" t="s">
        <v>7229</v>
      </c>
      <c r="E829" s="661" t="s">
        <v>7230</v>
      </c>
      <c r="F829" s="664">
        <v>2</v>
      </c>
      <c r="G829" s="664">
        <v>2647.05</v>
      </c>
      <c r="H829" s="664">
        <v>1</v>
      </c>
      <c r="I829" s="664">
        <v>1323.5250000000001</v>
      </c>
      <c r="J829" s="664"/>
      <c r="K829" s="664"/>
      <c r="L829" s="664"/>
      <c r="M829" s="664"/>
      <c r="N829" s="664"/>
      <c r="O829" s="664"/>
      <c r="P829" s="677"/>
      <c r="Q829" s="665"/>
    </row>
    <row r="830" spans="1:17" ht="14.4" customHeight="1" x14ac:dyDescent="0.3">
      <c r="A830" s="660" t="s">
        <v>577</v>
      </c>
      <c r="B830" s="661" t="s">
        <v>8276</v>
      </c>
      <c r="C830" s="661" t="s">
        <v>6897</v>
      </c>
      <c r="D830" s="661" t="s">
        <v>7231</v>
      </c>
      <c r="E830" s="661" t="s">
        <v>6889</v>
      </c>
      <c r="F830" s="664">
        <v>8.6300000000000008</v>
      </c>
      <c r="G830" s="664">
        <v>5823.08</v>
      </c>
      <c r="H830" s="664">
        <v>1</v>
      </c>
      <c r="I830" s="664">
        <v>674.74855156431045</v>
      </c>
      <c r="J830" s="664">
        <v>3.1999999999999997</v>
      </c>
      <c r="K830" s="664">
        <v>2178.14</v>
      </c>
      <c r="L830" s="664">
        <v>0.37405290670916419</v>
      </c>
      <c r="M830" s="664">
        <v>680.66875000000005</v>
      </c>
      <c r="N830" s="664">
        <v>-0.1</v>
      </c>
      <c r="O830" s="664">
        <v>-68.06</v>
      </c>
      <c r="P830" s="677">
        <v>-1.1687972687993296E-2</v>
      </c>
      <c r="Q830" s="665">
        <v>680.6</v>
      </c>
    </row>
    <row r="831" spans="1:17" ht="14.4" customHeight="1" x14ac:dyDescent="0.3">
      <c r="A831" s="660" t="s">
        <v>577</v>
      </c>
      <c r="B831" s="661" t="s">
        <v>8276</v>
      </c>
      <c r="C831" s="661" t="s">
        <v>6897</v>
      </c>
      <c r="D831" s="661" t="s">
        <v>7231</v>
      </c>
      <c r="E831" s="661" t="s">
        <v>1266</v>
      </c>
      <c r="F831" s="664">
        <v>19.489999999999998</v>
      </c>
      <c r="G831" s="664">
        <v>12401.75</v>
      </c>
      <c r="H831" s="664">
        <v>1</v>
      </c>
      <c r="I831" s="664">
        <v>636.31349409953827</v>
      </c>
      <c r="J831" s="664">
        <v>34.22</v>
      </c>
      <c r="K831" s="664">
        <v>23292.49</v>
      </c>
      <c r="L831" s="664">
        <v>1.8781615497812809</v>
      </c>
      <c r="M831" s="664">
        <v>680.66890707188782</v>
      </c>
      <c r="N831" s="664">
        <v>16.940000000000001</v>
      </c>
      <c r="O831" s="664">
        <v>11530.509999999998</v>
      </c>
      <c r="P831" s="677">
        <v>0.9297486241861026</v>
      </c>
      <c r="Q831" s="665">
        <v>680.66765053128677</v>
      </c>
    </row>
    <row r="832" spans="1:17" ht="14.4" customHeight="1" x14ac:dyDescent="0.3">
      <c r="A832" s="660" t="s">
        <v>577</v>
      </c>
      <c r="B832" s="661" t="s">
        <v>8276</v>
      </c>
      <c r="C832" s="661" t="s">
        <v>6897</v>
      </c>
      <c r="D832" s="661" t="s">
        <v>7236</v>
      </c>
      <c r="E832" s="661" t="s">
        <v>1226</v>
      </c>
      <c r="F832" s="664"/>
      <c r="G832" s="664"/>
      <c r="H832" s="664"/>
      <c r="I832" s="664"/>
      <c r="J832" s="664"/>
      <c r="K832" s="664"/>
      <c r="L832" s="664"/>
      <c r="M832" s="664"/>
      <c r="N832" s="664">
        <v>0.1</v>
      </c>
      <c r="O832" s="664">
        <v>80.680000000000007</v>
      </c>
      <c r="P832" s="677"/>
      <c r="Q832" s="665">
        <v>806.80000000000007</v>
      </c>
    </row>
    <row r="833" spans="1:17" ht="14.4" customHeight="1" x14ac:dyDescent="0.3">
      <c r="A833" s="660" t="s">
        <v>577</v>
      </c>
      <c r="B833" s="661" t="s">
        <v>8276</v>
      </c>
      <c r="C833" s="661" t="s">
        <v>6897</v>
      </c>
      <c r="D833" s="661" t="s">
        <v>7237</v>
      </c>
      <c r="E833" s="661" t="s">
        <v>2354</v>
      </c>
      <c r="F833" s="664"/>
      <c r="G833" s="664"/>
      <c r="H833" s="664"/>
      <c r="I833" s="664"/>
      <c r="J833" s="664"/>
      <c r="K833" s="664"/>
      <c r="L833" s="664"/>
      <c r="M833" s="664"/>
      <c r="N833" s="664">
        <v>2</v>
      </c>
      <c r="O833" s="664">
        <v>4909.68</v>
      </c>
      <c r="P833" s="677"/>
      <c r="Q833" s="665">
        <v>2454.84</v>
      </c>
    </row>
    <row r="834" spans="1:17" ht="14.4" customHeight="1" x14ac:dyDescent="0.3">
      <c r="A834" s="660" t="s">
        <v>577</v>
      </c>
      <c r="B834" s="661" t="s">
        <v>8276</v>
      </c>
      <c r="C834" s="661" t="s">
        <v>6897</v>
      </c>
      <c r="D834" s="661" t="s">
        <v>8277</v>
      </c>
      <c r="E834" s="661" t="s">
        <v>8278</v>
      </c>
      <c r="F834" s="664"/>
      <c r="G834" s="664"/>
      <c r="H834" s="664"/>
      <c r="I834" s="664"/>
      <c r="J834" s="664">
        <v>0.2</v>
      </c>
      <c r="K834" s="664">
        <v>1209.43</v>
      </c>
      <c r="L834" s="664"/>
      <c r="M834" s="664">
        <v>6047.15</v>
      </c>
      <c r="N834" s="664"/>
      <c r="O834" s="664"/>
      <c r="P834" s="677"/>
      <c r="Q834" s="665"/>
    </row>
    <row r="835" spans="1:17" ht="14.4" customHeight="1" x14ac:dyDescent="0.3">
      <c r="A835" s="660" t="s">
        <v>577</v>
      </c>
      <c r="B835" s="661" t="s">
        <v>8276</v>
      </c>
      <c r="C835" s="661" t="s">
        <v>6897</v>
      </c>
      <c r="D835" s="661" t="s">
        <v>8279</v>
      </c>
      <c r="E835" s="661" t="s">
        <v>8280</v>
      </c>
      <c r="F835" s="664"/>
      <c r="G835" s="664"/>
      <c r="H835" s="664"/>
      <c r="I835" s="664"/>
      <c r="J835" s="664">
        <v>1.2</v>
      </c>
      <c r="K835" s="664">
        <v>11290.2</v>
      </c>
      <c r="L835" s="664"/>
      <c r="M835" s="664">
        <v>9408.5000000000018</v>
      </c>
      <c r="N835" s="664"/>
      <c r="O835" s="664"/>
      <c r="P835" s="677"/>
      <c r="Q835" s="665"/>
    </row>
    <row r="836" spans="1:17" ht="14.4" customHeight="1" x14ac:dyDescent="0.3">
      <c r="A836" s="660" t="s">
        <v>577</v>
      </c>
      <c r="B836" s="661" t="s">
        <v>8276</v>
      </c>
      <c r="C836" s="661" t="s">
        <v>6897</v>
      </c>
      <c r="D836" s="661" t="s">
        <v>7241</v>
      </c>
      <c r="E836" s="661" t="s">
        <v>1223</v>
      </c>
      <c r="F836" s="664"/>
      <c r="G836" s="664"/>
      <c r="H836" s="664"/>
      <c r="I836" s="664"/>
      <c r="J836" s="664">
        <v>0.9</v>
      </c>
      <c r="K836" s="664">
        <v>1034.96</v>
      </c>
      <c r="L836" s="664"/>
      <c r="M836" s="664">
        <v>1149.9555555555555</v>
      </c>
      <c r="N836" s="664">
        <v>0.1</v>
      </c>
      <c r="O836" s="664">
        <v>80.72</v>
      </c>
      <c r="P836" s="677"/>
      <c r="Q836" s="665">
        <v>807.19999999999993</v>
      </c>
    </row>
    <row r="837" spans="1:17" ht="14.4" customHeight="1" x14ac:dyDescent="0.3">
      <c r="A837" s="660" t="s">
        <v>577</v>
      </c>
      <c r="B837" s="661" t="s">
        <v>8276</v>
      </c>
      <c r="C837" s="661" t="s">
        <v>6897</v>
      </c>
      <c r="D837" s="661" t="s">
        <v>8281</v>
      </c>
      <c r="E837" s="661" t="s">
        <v>1236</v>
      </c>
      <c r="F837" s="664"/>
      <c r="G837" s="664"/>
      <c r="H837" s="664"/>
      <c r="I837" s="664"/>
      <c r="J837" s="664"/>
      <c r="K837" s="664"/>
      <c r="L837" s="664"/>
      <c r="M837" s="664"/>
      <c r="N837" s="664">
        <v>0.3</v>
      </c>
      <c r="O837" s="664">
        <v>134.68</v>
      </c>
      <c r="P837" s="677"/>
      <c r="Q837" s="665">
        <v>448.93333333333339</v>
      </c>
    </row>
    <row r="838" spans="1:17" ht="14.4" customHeight="1" x14ac:dyDescent="0.3">
      <c r="A838" s="660" t="s">
        <v>577</v>
      </c>
      <c r="B838" s="661" t="s">
        <v>8276</v>
      </c>
      <c r="C838" s="661" t="s">
        <v>7251</v>
      </c>
      <c r="D838" s="661" t="s">
        <v>8282</v>
      </c>
      <c r="E838" s="661" t="s">
        <v>6889</v>
      </c>
      <c r="F838" s="664">
        <v>2</v>
      </c>
      <c r="G838" s="664">
        <v>2349.34</v>
      </c>
      <c r="H838" s="664">
        <v>1</v>
      </c>
      <c r="I838" s="664">
        <v>1174.67</v>
      </c>
      <c r="J838" s="664"/>
      <c r="K838" s="664"/>
      <c r="L838" s="664"/>
      <c r="M838" s="664"/>
      <c r="N838" s="664"/>
      <c r="O838" s="664"/>
      <c r="P838" s="677"/>
      <c r="Q838" s="665"/>
    </row>
    <row r="839" spans="1:17" ht="14.4" customHeight="1" x14ac:dyDescent="0.3">
      <c r="A839" s="660" t="s">
        <v>577</v>
      </c>
      <c r="B839" s="661" t="s">
        <v>8276</v>
      </c>
      <c r="C839" s="661" t="s">
        <v>7251</v>
      </c>
      <c r="D839" s="661" t="s">
        <v>8282</v>
      </c>
      <c r="E839" s="661" t="s">
        <v>8283</v>
      </c>
      <c r="F839" s="664"/>
      <c r="G839" s="664"/>
      <c r="H839" s="664"/>
      <c r="I839" s="664"/>
      <c r="J839" s="664"/>
      <c r="K839" s="664"/>
      <c r="L839" s="664"/>
      <c r="M839" s="664"/>
      <c r="N839" s="664">
        <v>2</v>
      </c>
      <c r="O839" s="664">
        <v>2431.6999999999998</v>
      </c>
      <c r="P839" s="677"/>
      <c r="Q839" s="665">
        <v>1215.8499999999999</v>
      </c>
    </row>
    <row r="840" spans="1:17" ht="14.4" customHeight="1" x14ac:dyDescent="0.3">
      <c r="A840" s="660" t="s">
        <v>577</v>
      </c>
      <c r="B840" s="661" t="s">
        <v>8276</v>
      </c>
      <c r="C840" s="661" t="s">
        <v>7251</v>
      </c>
      <c r="D840" s="661" t="s">
        <v>7252</v>
      </c>
      <c r="E840" s="661" t="s">
        <v>6889</v>
      </c>
      <c r="F840" s="664">
        <v>314.60000000000002</v>
      </c>
      <c r="G840" s="664">
        <v>564565.30000000005</v>
      </c>
      <c r="H840" s="664">
        <v>1</v>
      </c>
      <c r="I840" s="664">
        <v>1794.5495867768595</v>
      </c>
      <c r="J840" s="664">
        <v>361.4</v>
      </c>
      <c r="K840" s="664">
        <v>671156.52000000014</v>
      </c>
      <c r="L840" s="664">
        <v>1.1888022873527653</v>
      </c>
      <c r="M840" s="664">
        <v>1857.1016048699507</v>
      </c>
      <c r="N840" s="664">
        <v>368</v>
      </c>
      <c r="O840" s="664">
        <v>686533.44</v>
      </c>
      <c r="P840" s="677">
        <v>1.2160390303831992</v>
      </c>
      <c r="Q840" s="665">
        <v>1865.58</v>
      </c>
    </row>
    <row r="841" spans="1:17" ht="14.4" customHeight="1" x14ac:dyDescent="0.3">
      <c r="A841" s="660" t="s">
        <v>577</v>
      </c>
      <c r="B841" s="661" t="s">
        <v>8276</v>
      </c>
      <c r="C841" s="661" t="s">
        <v>7251</v>
      </c>
      <c r="D841" s="661" t="s">
        <v>7252</v>
      </c>
      <c r="E841" s="661" t="s">
        <v>7253</v>
      </c>
      <c r="F841" s="664">
        <v>113</v>
      </c>
      <c r="G841" s="664">
        <v>204021.5</v>
      </c>
      <c r="H841" s="664">
        <v>1</v>
      </c>
      <c r="I841" s="664">
        <v>1805.5</v>
      </c>
      <c r="J841" s="664">
        <v>107</v>
      </c>
      <c r="K841" s="664">
        <v>199617.06</v>
      </c>
      <c r="L841" s="664">
        <v>0.97841188306134397</v>
      </c>
      <c r="M841" s="664">
        <v>1865.58</v>
      </c>
      <c r="N841" s="664">
        <v>93</v>
      </c>
      <c r="O841" s="664">
        <v>173498.94</v>
      </c>
      <c r="P841" s="677">
        <v>0.85039537499724294</v>
      </c>
      <c r="Q841" s="665">
        <v>1865.58</v>
      </c>
    </row>
    <row r="842" spans="1:17" ht="14.4" customHeight="1" x14ac:dyDescent="0.3">
      <c r="A842" s="660" t="s">
        <v>577</v>
      </c>
      <c r="B842" s="661" t="s">
        <v>8276</v>
      </c>
      <c r="C842" s="661" t="s">
        <v>7251</v>
      </c>
      <c r="D842" s="661" t="s">
        <v>7254</v>
      </c>
      <c r="E842" s="661" t="s">
        <v>6889</v>
      </c>
      <c r="F842" s="664">
        <v>7</v>
      </c>
      <c r="G842" s="664">
        <v>18217.14</v>
      </c>
      <c r="H842" s="664">
        <v>1</v>
      </c>
      <c r="I842" s="664">
        <v>2602.4485714285715</v>
      </c>
      <c r="J842" s="664">
        <v>1</v>
      </c>
      <c r="K842" s="664">
        <v>2728.71</v>
      </c>
      <c r="L842" s="664">
        <v>0.149788056742167</v>
      </c>
      <c r="M842" s="664">
        <v>2728.71</v>
      </c>
      <c r="N842" s="664">
        <v>6</v>
      </c>
      <c r="O842" s="664">
        <v>16372.26</v>
      </c>
      <c r="P842" s="677">
        <v>0.89872834045300198</v>
      </c>
      <c r="Q842" s="665">
        <v>2728.71</v>
      </c>
    </row>
    <row r="843" spans="1:17" ht="14.4" customHeight="1" x14ac:dyDescent="0.3">
      <c r="A843" s="660" t="s">
        <v>577</v>
      </c>
      <c r="B843" s="661" t="s">
        <v>8276</v>
      </c>
      <c r="C843" s="661" t="s">
        <v>7251</v>
      </c>
      <c r="D843" s="661" t="s">
        <v>7254</v>
      </c>
      <c r="E843" s="661" t="s">
        <v>7255</v>
      </c>
      <c r="F843" s="664"/>
      <c r="G843" s="664"/>
      <c r="H843" s="664"/>
      <c r="I843" s="664"/>
      <c r="J843" s="664">
        <v>4</v>
      </c>
      <c r="K843" s="664">
        <v>10914.84</v>
      </c>
      <c r="L843" s="664"/>
      <c r="M843" s="664">
        <v>2728.71</v>
      </c>
      <c r="N843" s="664">
        <v>5</v>
      </c>
      <c r="O843" s="664">
        <v>13643.55</v>
      </c>
      <c r="P843" s="677"/>
      <c r="Q843" s="665">
        <v>2728.71</v>
      </c>
    </row>
    <row r="844" spans="1:17" ht="14.4" customHeight="1" x14ac:dyDescent="0.3">
      <c r="A844" s="660" t="s">
        <v>577</v>
      </c>
      <c r="B844" s="661" t="s">
        <v>8276</v>
      </c>
      <c r="C844" s="661" t="s">
        <v>7251</v>
      </c>
      <c r="D844" s="661" t="s">
        <v>7256</v>
      </c>
      <c r="E844" s="661" t="s">
        <v>6889</v>
      </c>
      <c r="F844" s="664">
        <v>9</v>
      </c>
      <c r="G844" s="664">
        <v>16156.14</v>
      </c>
      <c r="H844" s="664">
        <v>1</v>
      </c>
      <c r="I844" s="664">
        <v>1795.1266666666666</v>
      </c>
      <c r="J844" s="664">
        <v>6.3</v>
      </c>
      <c r="K844" s="664">
        <v>11554.89</v>
      </c>
      <c r="L844" s="664">
        <v>0.71520115572160181</v>
      </c>
      <c r="M844" s="664">
        <v>1834.1095238095238</v>
      </c>
      <c r="N844" s="664">
        <v>7</v>
      </c>
      <c r="O844" s="664">
        <v>13059.06</v>
      </c>
      <c r="P844" s="677">
        <v>0.80830322094262619</v>
      </c>
      <c r="Q844" s="665">
        <v>1865.58</v>
      </c>
    </row>
    <row r="845" spans="1:17" ht="14.4" customHeight="1" x14ac:dyDescent="0.3">
      <c r="A845" s="660" t="s">
        <v>577</v>
      </c>
      <c r="B845" s="661" t="s">
        <v>8276</v>
      </c>
      <c r="C845" s="661" t="s">
        <v>7251</v>
      </c>
      <c r="D845" s="661" t="s">
        <v>7256</v>
      </c>
      <c r="E845" s="661" t="s">
        <v>7257</v>
      </c>
      <c r="F845" s="664">
        <v>8</v>
      </c>
      <c r="G845" s="664">
        <v>14444</v>
      </c>
      <c r="H845" s="664">
        <v>1</v>
      </c>
      <c r="I845" s="664">
        <v>1805.5</v>
      </c>
      <c r="J845" s="664">
        <v>6</v>
      </c>
      <c r="K845" s="664">
        <v>11193.48</v>
      </c>
      <c r="L845" s="664">
        <v>0.77495707560232618</v>
      </c>
      <c r="M845" s="664">
        <v>1865.58</v>
      </c>
      <c r="N845" s="664">
        <v>1</v>
      </c>
      <c r="O845" s="664">
        <v>1865.58</v>
      </c>
      <c r="P845" s="677">
        <v>0.12915951260038769</v>
      </c>
      <c r="Q845" s="665">
        <v>1865.58</v>
      </c>
    </row>
    <row r="846" spans="1:17" ht="14.4" customHeight="1" x14ac:dyDescent="0.3">
      <c r="A846" s="660" t="s">
        <v>577</v>
      </c>
      <c r="B846" s="661" t="s">
        <v>8276</v>
      </c>
      <c r="C846" s="661" t="s">
        <v>7251</v>
      </c>
      <c r="D846" s="661" t="s">
        <v>7258</v>
      </c>
      <c r="E846" s="661" t="s">
        <v>6889</v>
      </c>
      <c r="F846" s="664"/>
      <c r="G846" s="664"/>
      <c r="H846" s="664"/>
      <c r="I846" s="664"/>
      <c r="J846" s="664">
        <v>3</v>
      </c>
      <c r="K846" s="664">
        <v>29058.3</v>
      </c>
      <c r="L846" s="664"/>
      <c r="M846" s="664">
        <v>9686.1</v>
      </c>
      <c r="N846" s="664"/>
      <c r="O846" s="664"/>
      <c r="P846" s="677"/>
      <c r="Q846" s="665"/>
    </row>
    <row r="847" spans="1:17" ht="14.4" customHeight="1" x14ac:dyDescent="0.3">
      <c r="A847" s="660" t="s">
        <v>577</v>
      </c>
      <c r="B847" s="661" t="s">
        <v>8276</v>
      </c>
      <c r="C847" s="661" t="s">
        <v>7251</v>
      </c>
      <c r="D847" s="661" t="s">
        <v>7259</v>
      </c>
      <c r="E847" s="661" t="s">
        <v>6889</v>
      </c>
      <c r="F847" s="664">
        <v>97</v>
      </c>
      <c r="G847" s="664">
        <v>84793.959999999992</v>
      </c>
      <c r="H847" s="664">
        <v>1</v>
      </c>
      <c r="I847" s="664">
        <v>874.16453608247411</v>
      </c>
      <c r="J847" s="664">
        <v>61</v>
      </c>
      <c r="K847" s="664">
        <v>55909.87</v>
      </c>
      <c r="L847" s="664">
        <v>0.65936146867064593</v>
      </c>
      <c r="M847" s="664">
        <v>916.55524590163941</v>
      </c>
      <c r="N847" s="664">
        <v>49</v>
      </c>
      <c r="O847" s="664">
        <v>45352.929999999993</v>
      </c>
      <c r="P847" s="677">
        <v>0.53486038392357194</v>
      </c>
      <c r="Q847" s="665">
        <v>925.56999999999982</v>
      </c>
    </row>
    <row r="848" spans="1:17" ht="14.4" customHeight="1" x14ac:dyDescent="0.3">
      <c r="A848" s="660" t="s">
        <v>577</v>
      </c>
      <c r="B848" s="661" t="s">
        <v>8276</v>
      </c>
      <c r="C848" s="661" t="s">
        <v>7251</v>
      </c>
      <c r="D848" s="661" t="s">
        <v>7259</v>
      </c>
      <c r="E848" s="661" t="s">
        <v>7260</v>
      </c>
      <c r="F848" s="664">
        <v>14</v>
      </c>
      <c r="G848" s="664">
        <v>12444.74</v>
      </c>
      <c r="H848" s="664">
        <v>1</v>
      </c>
      <c r="I848" s="664">
        <v>888.91</v>
      </c>
      <c r="J848" s="664">
        <v>7</v>
      </c>
      <c r="K848" s="664">
        <v>6478.9900000000007</v>
      </c>
      <c r="L848" s="664">
        <v>0.52062076025694393</v>
      </c>
      <c r="M848" s="664">
        <v>925.57</v>
      </c>
      <c r="N848" s="664">
        <v>7</v>
      </c>
      <c r="O848" s="664">
        <v>6478.99</v>
      </c>
      <c r="P848" s="677">
        <v>0.52062076025694393</v>
      </c>
      <c r="Q848" s="665">
        <v>925.56999999999994</v>
      </c>
    </row>
    <row r="849" spans="1:17" ht="14.4" customHeight="1" x14ac:dyDescent="0.3">
      <c r="A849" s="660" t="s">
        <v>577</v>
      </c>
      <c r="B849" s="661" t="s">
        <v>8276</v>
      </c>
      <c r="C849" s="661" t="s">
        <v>6905</v>
      </c>
      <c r="D849" s="661" t="s">
        <v>7288</v>
      </c>
      <c r="E849" s="661" t="s">
        <v>7289</v>
      </c>
      <c r="F849" s="664">
        <v>2</v>
      </c>
      <c r="G849" s="664">
        <v>27826.36</v>
      </c>
      <c r="H849" s="664">
        <v>1</v>
      </c>
      <c r="I849" s="664">
        <v>13913.18</v>
      </c>
      <c r="J849" s="664">
        <v>3</v>
      </c>
      <c r="K849" s="664">
        <v>41739.54</v>
      </c>
      <c r="L849" s="664">
        <v>1.5</v>
      </c>
      <c r="M849" s="664">
        <v>13913.18</v>
      </c>
      <c r="N849" s="664"/>
      <c r="O849" s="664"/>
      <c r="P849" s="677"/>
      <c r="Q849" s="665"/>
    </row>
    <row r="850" spans="1:17" ht="14.4" customHeight="1" x14ac:dyDescent="0.3">
      <c r="A850" s="660" t="s">
        <v>577</v>
      </c>
      <c r="B850" s="661" t="s">
        <v>8276</v>
      </c>
      <c r="C850" s="661" t="s">
        <v>6905</v>
      </c>
      <c r="D850" s="661" t="s">
        <v>7309</v>
      </c>
      <c r="E850" s="661" t="s">
        <v>7310</v>
      </c>
      <c r="F850" s="664">
        <v>2</v>
      </c>
      <c r="G850" s="664">
        <v>3753.7</v>
      </c>
      <c r="H850" s="664">
        <v>1</v>
      </c>
      <c r="I850" s="664">
        <v>1876.85</v>
      </c>
      <c r="J850" s="664">
        <v>3</v>
      </c>
      <c r="K850" s="664">
        <v>5630.5499999999993</v>
      </c>
      <c r="L850" s="664">
        <v>1.4999999999999998</v>
      </c>
      <c r="M850" s="664">
        <v>1876.8499999999997</v>
      </c>
      <c r="N850" s="664"/>
      <c r="O850" s="664"/>
      <c r="P850" s="677"/>
      <c r="Q850" s="665"/>
    </row>
    <row r="851" spans="1:17" ht="14.4" customHeight="1" x14ac:dyDescent="0.3">
      <c r="A851" s="660" t="s">
        <v>577</v>
      </c>
      <c r="B851" s="661" t="s">
        <v>8276</v>
      </c>
      <c r="C851" s="661" t="s">
        <v>6905</v>
      </c>
      <c r="D851" s="661" t="s">
        <v>7315</v>
      </c>
      <c r="E851" s="661" t="s">
        <v>7316</v>
      </c>
      <c r="F851" s="664"/>
      <c r="G851" s="664"/>
      <c r="H851" s="664"/>
      <c r="I851" s="664"/>
      <c r="J851" s="664">
        <v>1</v>
      </c>
      <c r="K851" s="664">
        <v>10348</v>
      </c>
      <c r="L851" s="664"/>
      <c r="M851" s="664">
        <v>10348</v>
      </c>
      <c r="N851" s="664"/>
      <c r="O851" s="664"/>
      <c r="P851" s="677"/>
      <c r="Q851" s="665"/>
    </row>
    <row r="852" spans="1:17" ht="14.4" customHeight="1" x14ac:dyDescent="0.3">
      <c r="A852" s="660" t="s">
        <v>577</v>
      </c>
      <c r="B852" s="661" t="s">
        <v>8276</v>
      </c>
      <c r="C852" s="661" t="s">
        <v>6905</v>
      </c>
      <c r="D852" s="661" t="s">
        <v>7317</v>
      </c>
      <c r="E852" s="661" t="s">
        <v>7318</v>
      </c>
      <c r="F852" s="664">
        <v>1</v>
      </c>
      <c r="G852" s="664">
        <v>9856</v>
      </c>
      <c r="H852" s="664">
        <v>1</v>
      </c>
      <c r="I852" s="664">
        <v>9856</v>
      </c>
      <c r="J852" s="664">
        <v>1</v>
      </c>
      <c r="K852" s="664">
        <v>10348</v>
      </c>
      <c r="L852" s="664">
        <v>1.0499188311688312</v>
      </c>
      <c r="M852" s="664">
        <v>10348</v>
      </c>
      <c r="N852" s="664">
        <v>1</v>
      </c>
      <c r="O852" s="664">
        <v>10348</v>
      </c>
      <c r="P852" s="677">
        <v>1.0499188311688312</v>
      </c>
      <c r="Q852" s="665">
        <v>10348</v>
      </c>
    </row>
    <row r="853" spans="1:17" ht="14.4" customHeight="1" x14ac:dyDescent="0.3">
      <c r="A853" s="660" t="s">
        <v>577</v>
      </c>
      <c r="B853" s="661" t="s">
        <v>8276</v>
      </c>
      <c r="C853" s="661" t="s">
        <v>6905</v>
      </c>
      <c r="D853" s="661" t="s">
        <v>7319</v>
      </c>
      <c r="E853" s="661" t="s">
        <v>7320</v>
      </c>
      <c r="F853" s="664">
        <v>3</v>
      </c>
      <c r="G853" s="664">
        <v>29568</v>
      </c>
      <c r="H853" s="664">
        <v>1</v>
      </c>
      <c r="I853" s="664">
        <v>9856</v>
      </c>
      <c r="J853" s="664">
        <v>6</v>
      </c>
      <c r="K853" s="664">
        <v>62088</v>
      </c>
      <c r="L853" s="664">
        <v>2.0998376623376624</v>
      </c>
      <c r="M853" s="664">
        <v>10348</v>
      </c>
      <c r="N853" s="664">
        <v>5</v>
      </c>
      <c r="O853" s="664">
        <v>51740</v>
      </c>
      <c r="P853" s="677">
        <v>1.7498647186147187</v>
      </c>
      <c r="Q853" s="665">
        <v>10348</v>
      </c>
    </row>
    <row r="854" spans="1:17" ht="14.4" customHeight="1" x14ac:dyDescent="0.3">
      <c r="A854" s="660" t="s">
        <v>577</v>
      </c>
      <c r="B854" s="661" t="s">
        <v>8276</v>
      </c>
      <c r="C854" s="661" t="s">
        <v>6905</v>
      </c>
      <c r="D854" s="661" t="s">
        <v>7321</v>
      </c>
      <c r="E854" s="661" t="s">
        <v>7322</v>
      </c>
      <c r="F854" s="664">
        <v>3</v>
      </c>
      <c r="G854" s="664">
        <v>30060</v>
      </c>
      <c r="H854" s="664">
        <v>1</v>
      </c>
      <c r="I854" s="664">
        <v>10020</v>
      </c>
      <c r="J854" s="664">
        <v>8</v>
      </c>
      <c r="K854" s="664">
        <v>82784</v>
      </c>
      <c r="L854" s="664">
        <v>2.7539587491683299</v>
      </c>
      <c r="M854" s="664">
        <v>10348</v>
      </c>
      <c r="N854" s="664">
        <v>8</v>
      </c>
      <c r="O854" s="664">
        <v>82784</v>
      </c>
      <c r="P854" s="677">
        <v>2.7539587491683299</v>
      </c>
      <c r="Q854" s="665">
        <v>10348</v>
      </c>
    </row>
    <row r="855" spans="1:17" ht="14.4" customHeight="1" x14ac:dyDescent="0.3">
      <c r="A855" s="660" t="s">
        <v>577</v>
      </c>
      <c r="B855" s="661" t="s">
        <v>8276</v>
      </c>
      <c r="C855" s="661" t="s">
        <v>6905</v>
      </c>
      <c r="D855" s="661" t="s">
        <v>7323</v>
      </c>
      <c r="E855" s="661" t="s">
        <v>7324</v>
      </c>
      <c r="F855" s="664">
        <v>2</v>
      </c>
      <c r="G855" s="664">
        <v>19712</v>
      </c>
      <c r="H855" s="664">
        <v>1</v>
      </c>
      <c r="I855" s="664">
        <v>9856</v>
      </c>
      <c r="J855" s="664">
        <v>1</v>
      </c>
      <c r="K855" s="664">
        <v>10348</v>
      </c>
      <c r="L855" s="664">
        <v>0.52495941558441561</v>
      </c>
      <c r="M855" s="664">
        <v>10348</v>
      </c>
      <c r="N855" s="664">
        <v>3</v>
      </c>
      <c r="O855" s="664">
        <v>31044</v>
      </c>
      <c r="P855" s="677">
        <v>1.5748782467532467</v>
      </c>
      <c r="Q855" s="665">
        <v>10348</v>
      </c>
    </row>
    <row r="856" spans="1:17" ht="14.4" customHeight="1" x14ac:dyDescent="0.3">
      <c r="A856" s="660" t="s">
        <v>577</v>
      </c>
      <c r="B856" s="661" t="s">
        <v>8276</v>
      </c>
      <c r="C856" s="661" t="s">
        <v>6905</v>
      </c>
      <c r="D856" s="661" t="s">
        <v>7325</v>
      </c>
      <c r="E856" s="661" t="s">
        <v>7326</v>
      </c>
      <c r="F856" s="664">
        <v>3</v>
      </c>
      <c r="G856" s="664">
        <v>30552</v>
      </c>
      <c r="H856" s="664">
        <v>1</v>
      </c>
      <c r="I856" s="664">
        <v>10184</v>
      </c>
      <c r="J856" s="664">
        <v>3</v>
      </c>
      <c r="K856" s="664">
        <v>31044</v>
      </c>
      <c r="L856" s="664">
        <v>1.0161036920659858</v>
      </c>
      <c r="M856" s="664">
        <v>10348</v>
      </c>
      <c r="N856" s="664">
        <v>1</v>
      </c>
      <c r="O856" s="664">
        <v>10348</v>
      </c>
      <c r="P856" s="677">
        <v>0.33870123068866198</v>
      </c>
      <c r="Q856" s="665">
        <v>10348</v>
      </c>
    </row>
    <row r="857" spans="1:17" ht="14.4" customHeight="1" x14ac:dyDescent="0.3">
      <c r="A857" s="660" t="s">
        <v>577</v>
      </c>
      <c r="B857" s="661" t="s">
        <v>8276</v>
      </c>
      <c r="C857" s="661" t="s">
        <v>6905</v>
      </c>
      <c r="D857" s="661" t="s">
        <v>7327</v>
      </c>
      <c r="E857" s="661" t="s">
        <v>7328</v>
      </c>
      <c r="F857" s="664">
        <v>5</v>
      </c>
      <c r="G857" s="664">
        <v>49772</v>
      </c>
      <c r="H857" s="664">
        <v>1</v>
      </c>
      <c r="I857" s="664">
        <v>9954.4</v>
      </c>
      <c r="J857" s="664">
        <v>1</v>
      </c>
      <c r="K857" s="664">
        <v>10348</v>
      </c>
      <c r="L857" s="664">
        <v>0.20790806075705215</v>
      </c>
      <c r="M857" s="664">
        <v>10348</v>
      </c>
      <c r="N857" s="664">
        <v>1</v>
      </c>
      <c r="O857" s="664">
        <v>10348</v>
      </c>
      <c r="P857" s="677">
        <v>0.20790806075705215</v>
      </c>
      <c r="Q857" s="665">
        <v>10348</v>
      </c>
    </row>
    <row r="858" spans="1:17" ht="14.4" customHeight="1" x14ac:dyDescent="0.3">
      <c r="A858" s="660" t="s">
        <v>577</v>
      </c>
      <c r="B858" s="661" t="s">
        <v>8276</v>
      </c>
      <c r="C858" s="661" t="s">
        <v>6905</v>
      </c>
      <c r="D858" s="661" t="s">
        <v>7329</v>
      </c>
      <c r="E858" s="661" t="s">
        <v>7330</v>
      </c>
      <c r="F858" s="664"/>
      <c r="G858" s="664"/>
      <c r="H858" s="664"/>
      <c r="I858" s="664"/>
      <c r="J858" s="664">
        <v>1</v>
      </c>
      <c r="K858" s="664">
        <v>10348</v>
      </c>
      <c r="L858" s="664"/>
      <c r="M858" s="664">
        <v>10348</v>
      </c>
      <c r="N858" s="664">
        <v>2</v>
      </c>
      <c r="O858" s="664">
        <v>20696</v>
      </c>
      <c r="P858" s="677"/>
      <c r="Q858" s="665">
        <v>10348</v>
      </c>
    </row>
    <row r="859" spans="1:17" ht="14.4" customHeight="1" x14ac:dyDescent="0.3">
      <c r="A859" s="660" t="s">
        <v>577</v>
      </c>
      <c r="B859" s="661" t="s">
        <v>8276</v>
      </c>
      <c r="C859" s="661" t="s">
        <v>6905</v>
      </c>
      <c r="D859" s="661" t="s">
        <v>7347</v>
      </c>
      <c r="E859" s="661" t="s">
        <v>7348</v>
      </c>
      <c r="F859" s="664">
        <v>2</v>
      </c>
      <c r="G859" s="664">
        <v>1859.24</v>
      </c>
      <c r="H859" s="664">
        <v>1</v>
      </c>
      <c r="I859" s="664">
        <v>929.62</v>
      </c>
      <c r="J859" s="664">
        <v>3</v>
      </c>
      <c r="K859" s="664">
        <v>2788.86</v>
      </c>
      <c r="L859" s="664">
        <v>1.5</v>
      </c>
      <c r="M859" s="664">
        <v>929.62</v>
      </c>
      <c r="N859" s="664"/>
      <c r="O859" s="664"/>
      <c r="P859" s="677"/>
      <c r="Q859" s="665"/>
    </row>
    <row r="860" spans="1:17" ht="14.4" customHeight="1" x14ac:dyDescent="0.3">
      <c r="A860" s="660" t="s">
        <v>577</v>
      </c>
      <c r="B860" s="661" t="s">
        <v>8276</v>
      </c>
      <c r="C860" s="661" t="s">
        <v>6905</v>
      </c>
      <c r="D860" s="661" t="s">
        <v>7353</v>
      </c>
      <c r="E860" s="661" t="s">
        <v>7354</v>
      </c>
      <c r="F860" s="664">
        <v>18.5</v>
      </c>
      <c r="G860" s="664">
        <v>82363.11</v>
      </c>
      <c r="H860" s="664">
        <v>1</v>
      </c>
      <c r="I860" s="664">
        <v>4452.0600000000004</v>
      </c>
      <c r="J860" s="664">
        <v>22</v>
      </c>
      <c r="K860" s="664">
        <v>97945.319999999992</v>
      </c>
      <c r="L860" s="664">
        <v>1.189189189189189</v>
      </c>
      <c r="M860" s="664">
        <v>4452.0599999999995</v>
      </c>
      <c r="N860" s="664">
        <v>19</v>
      </c>
      <c r="O860" s="664">
        <v>84589.14</v>
      </c>
      <c r="P860" s="677">
        <v>1.027027027027027</v>
      </c>
      <c r="Q860" s="665">
        <v>4452.0600000000004</v>
      </c>
    </row>
    <row r="861" spans="1:17" ht="14.4" customHeight="1" x14ac:dyDescent="0.3">
      <c r="A861" s="660" t="s">
        <v>577</v>
      </c>
      <c r="B861" s="661" t="s">
        <v>8276</v>
      </c>
      <c r="C861" s="661" t="s">
        <v>6905</v>
      </c>
      <c r="D861" s="661" t="s">
        <v>6908</v>
      </c>
      <c r="E861" s="661" t="s">
        <v>6909</v>
      </c>
      <c r="F861" s="664"/>
      <c r="G861" s="664"/>
      <c r="H861" s="664"/>
      <c r="I861" s="664"/>
      <c r="J861" s="664"/>
      <c r="K861" s="664"/>
      <c r="L861" s="664"/>
      <c r="M861" s="664"/>
      <c r="N861" s="664">
        <v>2</v>
      </c>
      <c r="O861" s="664">
        <v>120.8</v>
      </c>
      <c r="P861" s="677"/>
      <c r="Q861" s="665">
        <v>60.4</v>
      </c>
    </row>
    <row r="862" spans="1:17" ht="14.4" customHeight="1" x14ac:dyDescent="0.3">
      <c r="A862" s="660" t="s">
        <v>577</v>
      </c>
      <c r="B862" s="661" t="s">
        <v>8276</v>
      </c>
      <c r="C862" s="661" t="s">
        <v>6905</v>
      </c>
      <c r="D862" s="661" t="s">
        <v>7364</v>
      </c>
      <c r="E862" s="661" t="s">
        <v>7363</v>
      </c>
      <c r="F862" s="664"/>
      <c r="G862" s="664"/>
      <c r="H862" s="664"/>
      <c r="I862" s="664"/>
      <c r="J862" s="664"/>
      <c r="K862" s="664"/>
      <c r="L862" s="664"/>
      <c r="M862" s="664"/>
      <c r="N862" s="664">
        <v>1</v>
      </c>
      <c r="O862" s="664">
        <v>199.5</v>
      </c>
      <c r="P862" s="677"/>
      <c r="Q862" s="665">
        <v>199.5</v>
      </c>
    </row>
    <row r="863" spans="1:17" ht="14.4" customHeight="1" x14ac:dyDescent="0.3">
      <c r="A863" s="660" t="s">
        <v>577</v>
      </c>
      <c r="B863" s="661" t="s">
        <v>8276</v>
      </c>
      <c r="C863" s="661" t="s">
        <v>6905</v>
      </c>
      <c r="D863" s="661" t="s">
        <v>8284</v>
      </c>
      <c r="E863" s="661" t="s">
        <v>8285</v>
      </c>
      <c r="F863" s="664">
        <v>1</v>
      </c>
      <c r="G863" s="664">
        <v>6120</v>
      </c>
      <c r="H863" s="664">
        <v>1</v>
      </c>
      <c r="I863" s="664">
        <v>6120</v>
      </c>
      <c r="J863" s="664"/>
      <c r="K863" s="664"/>
      <c r="L863" s="664"/>
      <c r="M863" s="664"/>
      <c r="N863" s="664"/>
      <c r="O863" s="664"/>
      <c r="P863" s="677"/>
      <c r="Q863" s="665"/>
    </row>
    <row r="864" spans="1:17" ht="14.4" customHeight="1" x14ac:dyDescent="0.3">
      <c r="A864" s="660" t="s">
        <v>577</v>
      </c>
      <c r="B864" s="661" t="s">
        <v>8276</v>
      </c>
      <c r="C864" s="661" t="s">
        <v>6905</v>
      </c>
      <c r="D864" s="661" t="s">
        <v>7365</v>
      </c>
      <c r="E864" s="661" t="s">
        <v>7366</v>
      </c>
      <c r="F864" s="664">
        <v>1</v>
      </c>
      <c r="G864" s="664">
        <v>3236.56</v>
      </c>
      <c r="H864" s="664">
        <v>1</v>
      </c>
      <c r="I864" s="664">
        <v>3236.56</v>
      </c>
      <c r="J864" s="664"/>
      <c r="K864" s="664"/>
      <c r="L864" s="664"/>
      <c r="M864" s="664"/>
      <c r="N864" s="664"/>
      <c r="O864" s="664"/>
      <c r="P864" s="677"/>
      <c r="Q864" s="665"/>
    </row>
    <row r="865" spans="1:17" ht="14.4" customHeight="1" x14ac:dyDescent="0.3">
      <c r="A865" s="660" t="s">
        <v>577</v>
      </c>
      <c r="B865" s="661" t="s">
        <v>8276</v>
      </c>
      <c r="C865" s="661" t="s">
        <v>6905</v>
      </c>
      <c r="D865" s="661" t="s">
        <v>7367</v>
      </c>
      <c r="E865" s="661" t="s">
        <v>7368</v>
      </c>
      <c r="F865" s="664"/>
      <c r="G865" s="664"/>
      <c r="H865" s="664"/>
      <c r="I865" s="664"/>
      <c r="J865" s="664">
        <v>1</v>
      </c>
      <c r="K865" s="664">
        <v>3236.56</v>
      </c>
      <c r="L865" s="664"/>
      <c r="M865" s="664">
        <v>3236.56</v>
      </c>
      <c r="N865" s="664"/>
      <c r="O865" s="664"/>
      <c r="P865" s="677"/>
      <c r="Q865" s="665"/>
    </row>
    <row r="866" spans="1:17" ht="14.4" customHeight="1" x14ac:dyDescent="0.3">
      <c r="A866" s="660" t="s">
        <v>577</v>
      </c>
      <c r="B866" s="661" t="s">
        <v>8276</v>
      </c>
      <c r="C866" s="661" t="s">
        <v>6905</v>
      </c>
      <c r="D866" s="661" t="s">
        <v>7382</v>
      </c>
      <c r="E866" s="661" t="s">
        <v>7383</v>
      </c>
      <c r="F866" s="664">
        <v>1</v>
      </c>
      <c r="G866" s="664">
        <v>5132.07</v>
      </c>
      <c r="H866" s="664">
        <v>1</v>
      </c>
      <c r="I866" s="664">
        <v>5132.07</v>
      </c>
      <c r="J866" s="664">
        <v>1</v>
      </c>
      <c r="K866" s="664">
        <v>5132.07</v>
      </c>
      <c r="L866" s="664">
        <v>1</v>
      </c>
      <c r="M866" s="664">
        <v>5132.07</v>
      </c>
      <c r="N866" s="664"/>
      <c r="O866" s="664"/>
      <c r="P866" s="677"/>
      <c r="Q866" s="665"/>
    </row>
    <row r="867" spans="1:17" ht="14.4" customHeight="1" x14ac:dyDescent="0.3">
      <c r="A867" s="660" t="s">
        <v>577</v>
      </c>
      <c r="B867" s="661" t="s">
        <v>8276</v>
      </c>
      <c r="C867" s="661" t="s">
        <v>6905</v>
      </c>
      <c r="D867" s="661" t="s">
        <v>7396</v>
      </c>
      <c r="E867" s="661" t="s">
        <v>7395</v>
      </c>
      <c r="F867" s="664">
        <v>5</v>
      </c>
      <c r="G867" s="664">
        <v>9430.9</v>
      </c>
      <c r="H867" s="664">
        <v>1</v>
      </c>
      <c r="I867" s="664">
        <v>1886.1799999999998</v>
      </c>
      <c r="J867" s="664"/>
      <c r="K867" s="664"/>
      <c r="L867" s="664"/>
      <c r="M867" s="664"/>
      <c r="N867" s="664">
        <v>5</v>
      </c>
      <c r="O867" s="664">
        <v>9430.9</v>
      </c>
      <c r="P867" s="677">
        <v>1</v>
      </c>
      <c r="Q867" s="665">
        <v>1886.1799999999998</v>
      </c>
    </row>
    <row r="868" spans="1:17" ht="14.4" customHeight="1" x14ac:dyDescent="0.3">
      <c r="A868" s="660" t="s">
        <v>577</v>
      </c>
      <c r="B868" s="661" t="s">
        <v>8276</v>
      </c>
      <c r="C868" s="661" t="s">
        <v>6905</v>
      </c>
      <c r="D868" s="661" t="s">
        <v>7397</v>
      </c>
      <c r="E868" s="661" t="s">
        <v>7395</v>
      </c>
      <c r="F868" s="664">
        <v>1</v>
      </c>
      <c r="G868" s="664">
        <v>2034.38</v>
      </c>
      <c r="H868" s="664">
        <v>1</v>
      </c>
      <c r="I868" s="664">
        <v>2034.38</v>
      </c>
      <c r="J868" s="664"/>
      <c r="K868" s="664"/>
      <c r="L868" s="664"/>
      <c r="M868" s="664"/>
      <c r="N868" s="664"/>
      <c r="O868" s="664"/>
      <c r="P868" s="677"/>
      <c r="Q868" s="665"/>
    </row>
    <row r="869" spans="1:17" ht="14.4" customHeight="1" x14ac:dyDescent="0.3">
      <c r="A869" s="660" t="s">
        <v>577</v>
      </c>
      <c r="B869" s="661" t="s">
        <v>8276</v>
      </c>
      <c r="C869" s="661" t="s">
        <v>6905</v>
      </c>
      <c r="D869" s="661" t="s">
        <v>7398</v>
      </c>
      <c r="E869" s="661" t="s">
        <v>7395</v>
      </c>
      <c r="F869" s="664">
        <v>1</v>
      </c>
      <c r="G869" s="664">
        <v>2228.1799999999998</v>
      </c>
      <c r="H869" s="664">
        <v>1</v>
      </c>
      <c r="I869" s="664">
        <v>2228.1799999999998</v>
      </c>
      <c r="J869" s="664"/>
      <c r="K869" s="664"/>
      <c r="L869" s="664"/>
      <c r="M869" s="664"/>
      <c r="N869" s="664">
        <v>4</v>
      </c>
      <c r="O869" s="664">
        <v>8912.7199999999993</v>
      </c>
      <c r="P869" s="677">
        <v>4</v>
      </c>
      <c r="Q869" s="665">
        <v>2228.1799999999998</v>
      </c>
    </row>
    <row r="870" spans="1:17" ht="14.4" customHeight="1" x14ac:dyDescent="0.3">
      <c r="A870" s="660" t="s">
        <v>577</v>
      </c>
      <c r="B870" s="661" t="s">
        <v>8276</v>
      </c>
      <c r="C870" s="661" t="s">
        <v>6905</v>
      </c>
      <c r="D870" s="661" t="s">
        <v>7426</v>
      </c>
      <c r="E870" s="661" t="s">
        <v>7427</v>
      </c>
      <c r="F870" s="664">
        <v>1</v>
      </c>
      <c r="G870" s="664">
        <v>10628.95</v>
      </c>
      <c r="H870" s="664">
        <v>1</v>
      </c>
      <c r="I870" s="664">
        <v>10628.95</v>
      </c>
      <c r="J870" s="664"/>
      <c r="K870" s="664"/>
      <c r="L870" s="664"/>
      <c r="M870" s="664"/>
      <c r="N870" s="664">
        <v>1</v>
      </c>
      <c r="O870" s="664">
        <v>10628.95</v>
      </c>
      <c r="P870" s="677">
        <v>1</v>
      </c>
      <c r="Q870" s="665">
        <v>10628.95</v>
      </c>
    </row>
    <row r="871" spans="1:17" ht="14.4" customHeight="1" x14ac:dyDescent="0.3">
      <c r="A871" s="660" t="s">
        <v>577</v>
      </c>
      <c r="B871" s="661" t="s">
        <v>8276</v>
      </c>
      <c r="C871" s="661" t="s">
        <v>6905</v>
      </c>
      <c r="D871" s="661" t="s">
        <v>7447</v>
      </c>
      <c r="E871" s="661" t="s">
        <v>7448</v>
      </c>
      <c r="F871" s="664">
        <v>1</v>
      </c>
      <c r="G871" s="664">
        <v>46281.93</v>
      </c>
      <c r="H871" s="664">
        <v>1</v>
      </c>
      <c r="I871" s="664">
        <v>46281.93</v>
      </c>
      <c r="J871" s="664"/>
      <c r="K871" s="664"/>
      <c r="L871" s="664"/>
      <c r="M871" s="664"/>
      <c r="N871" s="664"/>
      <c r="O871" s="664"/>
      <c r="P871" s="677"/>
      <c r="Q871" s="665"/>
    </row>
    <row r="872" spans="1:17" ht="14.4" customHeight="1" x14ac:dyDescent="0.3">
      <c r="A872" s="660" t="s">
        <v>577</v>
      </c>
      <c r="B872" s="661" t="s">
        <v>8276</v>
      </c>
      <c r="C872" s="661" t="s">
        <v>6905</v>
      </c>
      <c r="D872" s="661" t="s">
        <v>7466</v>
      </c>
      <c r="E872" s="661" t="s">
        <v>7467</v>
      </c>
      <c r="F872" s="664"/>
      <c r="G872" s="664"/>
      <c r="H872" s="664"/>
      <c r="I872" s="664"/>
      <c r="J872" s="664"/>
      <c r="K872" s="664"/>
      <c r="L872" s="664"/>
      <c r="M872" s="664"/>
      <c r="N872" s="664">
        <v>1</v>
      </c>
      <c r="O872" s="664">
        <v>82</v>
      </c>
      <c r="P872" s="677"/>
      <c r="Q872" s="665">
        <v>82</v>
      </c>
    </row>
    <row r="873" spans="1:17" ht="14.4" customHeight="1" x14ac:dyDescent="0.3">
      <c r="A873" s="660" t="s">
        <v>577</v>
      </c>
      <c r="B873" s="661" t="s">
        <v>8276</v>
      </c>
      <c r="C873" s="661" t="s">
        <v>6905</v>
      </c>
      <c r="D873" s="661" t="s">
        <v>7488</v>
      </c>
      <c r="E873" s="661" t="s">
        <v>7489</v>
      </c>
      <c r="F873" s="664">
        <v>2</v>
      </c>
      <c r="G873" s="664">
        <v>10048.58</v>
      </c>
      <c r="H873" s="664">
        <v>1</v>
      </c>
      <c r="I873" s="664">
        <v>5024.29</v>
      </c>
      <c r="J873" s="664">
        <v>2</v>
      </c>
      <c r="K873" s="664">
        <v>10048.58</v>
      </c>
      <c r="L873" s="664">
        <v>1</v>
      </c>
      <c r="M873" s="664">
        <v>5024.29</v>
      </c>
      <c r="N873" s="664"/>
      <c r="O873" s="664"/>
      <c r="P873" s="677"/>
      <c r="Q873" s="665"/>
    </row>
    <row r="874" spans="1:17" ht="14.4" customHeight="1" x14ac:dyDescent="0.3">
      <c r="A874" s="660" t="s">
        <v>577</v>
      </c>
      <c r="B874" s="661" t="s">
        <v>8276</v>
      </c>
      <c r="C874" s="661" t="s">
        <v>6905</v>
      </c>
      <c r="D874" s="661" t="s">
        <v>7507</v>
      </c>
      <c r="E874" s="661" t="s">
        <v>7508</v>
      </c>
      <c r="F874" s="664"/>
      <c r="G874" s="664"/>
      <c r="H874" s="664"/>
      <c r="I874" s="664"/>
      <c r="J874" s="664">
        <v>1</v>
      </c>
      <c r="K874" s="664">
        <v>15862.58</v>
      </c>
      <c r="L874" s="664"/>
      <c r="M874" s="664">
        <v>15862.58</v>
      </c>
      <c r="N874" s="664"/>
      <c r="O874" s="664"/>
      <c r="P874" s="677"/>
      <c r="Q874" s="665"/>
    </row>
    <row r="875" spans="1:17" ht="14.4" customHeight="1" x14ac:dyDescent="0.3">
      <c r="A875" s="660" t="s">
        <v>577</v>
      </c>
      <c r="B875" s="661" t="s">
        <v>8276</v>
      </c>
      <c r="C875" s="661" t="s">
        <v>6905</v>
      </c>
      <c r="D875" s="661" t="s">
        <v>7509</v>
      </c>
      <c r="E875" s="661" t="s">
        <v>7510</v>
      </c>
      <c r="F875" s="664"/>
      <c r="G875" s="664"/>
      <c r="H875" s="664"/>
      <c r="I875" s="664"/>
      <c r="J875" s="664">
        <v>1</v>
      </c>
      <c r="K875" s="664">
        <v>4077.05</v>
      </c>
      <c r="L875" s="664"/>
      <c r="M875" s="664">
        <v>4077.05</v>
      </c>
      <c r="N875" s="664"/>
      <c r="O875" s="664"/>
      <c r="P875" s="677"/>
      <c r="Q875" s="665"/>
    </row>
    <row r="876" spans="1:17" ht="14.4" customHeight="1" x14ac:dyDescent="0.3">
      <c r="A876" s="660" t="s">
        <v>577</v>
      </c>
      <c r="B876" s="661" t="s">
        <v>8276</v>
      </c>
      <c r="C876" s="661" t="s">
        <v>6905</v>
      </c>
      <c r="D876" s="661" t="s">
        <v>7523</v>
      </c>
      <c r="E876" s="661" t="s">
        <v>7524</v>
      </c>
      <c r="F876" s="664">
        <v>1</v>
      </c>
      <c r="G876" s="664">
        <v>520.25</v>
      </c>
      <c r="H876" s="664">
        <v>1</v>
      </c>
      <c r="I876" s="664">
        <v>520.25</v>
      </c>
      <c r="J876" s="664"/>
      <c r="K876" s="664"/>
      <c r="L876" s="664"/>
      <c r="M876" s="664"/>
      <c r="N876" s="664"/>
      <c r="O876" s="664"/>
      <c r="P876" s="677"/>
      <c r="Q876" s="665"/>
    </row>
    <row r="877" spans="1:17" ht="14.4" customHeight="1" x14ac:dyDescent="0.3">
      <c r="A877" s="660" t="s">
        <v>577</v>
      </c>
      <c r="B877" s="661" t="s">
        <v>8276</v>
      </c>
      <c r="C877" s="661" t="s">
        <v>6905</v>
      </c>
      <c r="D877" s="661" t="s">
        <v>7546</v>
      </c>
      <c r="E877" s="661" t="s">
        <v>7547</v>
      </c>
      <c r="F877" s="664">
        <v>1</v>
      </c>
      <c r="G877" s="664">
        <v>5024.29</v>
      </c>
      <c r="H877" s="664">
        <v>1</v>
      </c>
      <c r="I877" s="664">
        <v>5024.29</v>
      </c>
      <c r="J877" s="664"/>
      <c r="K877" s="664"/>
      <c r="L877" s="664"/>
      <c r="M877" s="664"/>
      <c r="N877" s="664"/>
      <c r="O877" s="664"/>
      <c r="P877" s="677"/>
      <c r="Q877" s="665"/>
    </row>
    <row r="878" spans="1:17" ht="14.4" customHeight="1" x14ac:dyDescent="0.3">
      <c r="A878" s="660" t="s">
        <v>577</v>
      </c>
      <c r="B878" s="661" t="s">
        <v>8276</v>
      </c>
      <c r="C878" s="661" t="s">
        <v>6905</v>
      </c>
      <c r="D878" s="661" t="s">
        <v>7566</v>
      </c>
      <c r="E878" s="661" t="s">
        <v>7567</v>
      </c>
      <c r="F878" s="664"/>
      <c r="G878" s="664"/>
      <c r="H878" s="664"/>
      <c r="I878" s="664"/>
      <c r="J878" s="664"/>
      <c r="K878" s="664"/>
      <c r="L878" s="664"/>
      <c r="M878" s="664"/>
      <c r="N878" s="664">
        <v>4</v>
      </c>
      <c r="O878" s="664">
        <v>474</v>
      </c>
      <c r="P878" s="677"/>
      <c r="Q878" s="665">
        <v>118.5</v>
      </c>
    </row>
    <row r="879" spans="1:17" ht="14.4" customHeight="1" x14ac:dyDescent="0.3">
      <c r="A879" s="660" t="s">
        <v>577</v>
      </c>
      <c r="B879" s="661" t="s">
        <v>8276</v>
      </c>
      <c r="C879" s="661" t="s">
        <v>6905</v>
      </c>
      <c r="D879" s="661" t="s">
        <v>7628</v>
      </c>
      <c r="E879" s="661" t="s">
        <v>7629</v>
      </c>
      <c r="F879" s="664">
        <v>10</v>
      </c>
      <c r="G879" s="664">
        <v>9835.1</v>
      </c>
      <c r="H879" s="664">
        <v>1</v>
      </c>
      <c r="I879" s="664">
        <v>983.51</v>
      </c>
      <c r="J879" s="664"/>
      <c r="K879" s="664"/>
      <c r="L879" s="664"/>
      <c r="M879" s="664"/>
      <c r="N879" s="664">
        <v>32</v>
      </c>
      <c r="O879" s="664">
        <v>31472.32</v>
      </c>
      <c r="P879" s="677">
        <v>3.1999999999999997</v>
      </c>
      <c r="Q879" s="665">
        <v>983.51</v>
      </c>
    </row>
    <row r="880" spans="1:17" ht="14.4" customHeight="1" x14ac:dyDescent="0.3">
      <c r="A880" s="660" t="s">
        <v>577</v>
      </c>
      <c r="B880" s="661" t="s">
        <v>8276</v>
      </c>
      <c r="C880" s="661" t="s">
        <v>6905</v>
      </c>
      <c r="D880" s="661" t="s">
        <v>7630</v>
      </c>
      <c r="E880" s="661" t="s">
        <v>7631</v>
      </c>
      <c r="F880" s="664">
        <v>8</v>
      </c>
      <c r="G880" s="664">
        <v>15877.12</v>
      </c>
      <c r="H880" s="664">
        <v>1</v>
      </c>
      <c r="I880" s="664">
        <v>1984.64</v>
      </c>
      <c r="J880" s="664"/>
      <c r="K880" s="664"/>
      <c r="L880" s="664"/>
      <c r="M880" s="664"/>
      <c r="N880" s="664">
        <v>39</v>
      </c>
      <c r="O880" s="664">
        <v>77400.960000000006</v>
      </c>
      <c r="P880" s="677">
        <v>4.875</v>
      </c>
      <c r="Q880" s="665">
        <v>1984.64</v>
      </c>
    </row>
    <row r="881" spans="1:17" ht="14.4" customHeight="1" x14ac:dyDescent="0.3">
      <c r="A881" s="660" t="s">
        <v>577</v>
      </c>
      <c r="B881" s="661" t="s">
        <v>8276</v>
      </c>
      <c r="C881" s="661" t="s">
        <v>6905</v>
      </c>
      <c r="D881" s="661" t="s">
        <v>8286</v>
      </c>
      <c r="E881" s="661" t="s">
        <v>8287</v>
      </c>
      <c r="F881" s="664">
        <v>6</v>
      </c>
      <c r="G881" s="664">
        <v>14053.08</v>
      </c>
      <c r="H881" s="664">
        <v>1</v>
      </c>
      <c r="I881" s="664">
        <v>2342.1799999999998</v>
      </c>
      <c r="J881" s="664"/>
      <c r="K881" s="664"/>
      <c r="L881" s="664"/>
      <c r="M881" s="664"/>
      <c r="N881" s="664">
        <v>1</v>
      </c>
      <c r="O881" s="664">
        <v>2342.1799999999998</v>
      </c>
      <c r="P881" s="677">
        <v>0.16666666666666666</v>
      </c>
      <c r="Q881" s="665">
        <v>2342.1799999999998</v>
      </c>
    </row>
    <row r="882" spans="1:17" ht="14.4" customHeight="1" x14ac:dyDescent="0.3">
      <c r="A882" s="660" t="s">
        <v>577</v>
      </c>
      <c r="B882" s="661" t="s">
        <v>8276</v>
      </c>
      <c r="C882" s="661" t="s">
        <v>6905</v>
      </c>
      <c r="D882" s="661" t="s">
        <v>7632</v>
      </c>
      <c r="E882" s="661" t="s">
        <v>7633</v>
      </c>
      <c r="F882" s="664"/>
      <c r="G882" s="664"/>
      <c r="H882" s="664"/>
      <c r="I882" s="664"/>
      <c r="J882" s="664"/>
      <c r="K882" s="664"/>
      <c r="L882" s="664"/>
      <c r="M882" s="664"/>
      <c r="N882" s="664">
        <v>1</v>
      </c>
      <c r="O882" s="664">
        <v>1770.11</v>
      </c>
      <c r="P882" s="677"/>
      <c r="Q882" s="665">
        <v>1770.11</v>
      </c>
    </row>
    <row r="883" spans="1:17" ht="14.4" customHeight="1" x14ac:dyDescent="0.3">
      <c r="A883" s="660" t="s">
        <v>577</v>
      </c>
      <c r="B883" s="661" t="s">
        <v>8276</v>
      </c>
      <c r="C883" s="661" t="s">
        <v>6905</v>
      </c>
      <c r="D883" s="661" t="s">
        <v>7655</v>
      </c>
      <c r="E883" s="661" t="s">
        <v>7656</v>
      </c>
      <c r="F883" s="664"/>
      <c r="G883" s="664"/>
      <c r="H883" s="664"/>
      <c r="I883" s="664"/>
      <c r="J883" s="664">
        <v>1</v>
      </c>
      <c r="K883" s="664">
        <v>9692.07</v>
      </c>
      <c r="L883" s="664"/>
      <c r="M883" s="664">
        <v>9692.07</v>
      </c>
      <c r="N883" s="664"/>
      <c r="O883" s="664"/>
      <c r="P883" s="677"/>
      <c r="Q883" s="665"/>
    </row>
    <row r="884" spans="1:17" ht="14.4" customHeight="1" x14ac:dyDescent="0.3">
      <c r="A884" s="660" t="s">
        <v>577</v>
      </c>
      <c r="B884" s="661" t="s">
        <v>8276</v>
      </c>
      <c r="C884" s="661" t="s">
        <v>6905</v>
      </c>
      <c r="D884" s="661" t="s">
        <v>7668</v>
      </c>
      <c r="E884" s="661" t="s">
        <v>7669</v>
      </c>
      <c r="F884" s="664"/>
      <c r="G884" s="664"/>
      <c r="H884" s="664"/>
      <c r="I884" s="664"/>
      <c r="J884" s="664"/>
      <c r="K884" s="664"/>
      <c r="L884" s="664"/>
      <c r="M884" s="664"/>
      <c r="N884" s="664">
        <v>2</v>
      </c>
      <c r="O884" s="664">
        <v>70472.72</v>
      </c>
      <c r="P884" s="677"/>
      <c r="Q884" s="665">
        <v>35236.36</v>
      </c>
    </row>
    <row r="885" spans="1:17" ht="14.4" customHeight="1" x14ac:dyDescent="0.3">
      <c r="A885" s="660" t="s">
        <v>577</v>
      </c>
      <c r="B885" s="661" t="s">
        <v>8276</v>
      </c>
      <c r="C885" s="661" t="s">
        <v>6905</v>
      </c>
      <c r="D885" s="661" t="s">
        <v>7670</v>
      </c>
      <c r="E885" s="661" t="s">
        <v>7671</v>
      </c>
      <c r="F885" s="664"/>
      <c r="G885" s="664"/>
      <c r="H885" s="664"/>
      <c r="I885" s="664"/>
      <c r="J885" s="664"/>
      <c r="K885" s="664"/>
      <c r="L885" s="664"/>
      <c r="M885" s="664"/>
      <c r="N885" s="664">
        <v>2</v>
      </c>
      <c r="O885" s="664">
        <v>39417.06</v>
      </c>
      <c r="P885" s="677"/>
      <c r="Q885" s="665">
        <v>19708.53</v>
      </c>
    </row>
    <row r="886" spans="1:17" ht="14.4" customHeight="1" x14ac:dyDescent="0.3">
      <c r="A886" s="660" t="s">
        <v>577</v>
      </c>
      <c r="B886" s="661" t="s">
        <v>8276</v>
      </c>
      <c r="C886" s="661" t="s">
        <v>6905</v>
      </c>
      <c r="D886" s="661" t="s">
        <v>7672</v>
      </c>
      <c r="E886" s="661" t="s">
        <v>7673</v>
      </c>
      <c r="F886" s="664"/>
      <c r="G886" s="664"/>
      <c r="H886" s="664"/>
      <c r="I886" s="664"/>
      <c r="J886" s="664"/>
      <c r="K886" s="664"/>
      <c r="L886" s="664"/>
      <c r="M886" s="664"/>
      <c r="N886" s="664">
        <v>2</v>
      </c>
      <c r="O886" s="664">
        <v>18682.32</v>
      </c>
      <c r="P886" s="677"/>
      <c r="Q886" s="665">
        <v>9341.16</v>
      </c>
    </row>
    <row r="887" spans="1:17" ht="14.4" customHeight="1" x14ac:dyDescent="0.3">
      <c r="A887" s="660" t="s">
        <v>577</v>
      </c>
      <c r="B887" s="661" t="s">
        <v>8276</v>
      </c>
      <c r="C887" s="661" t="s">
        <v>6905</v>
      </c>
      <c r="D887" s="661" t="s">
        <v>7674</v>
      </c>
      <c r="E887" s="661" t="s">
        <v>7675</v>
      </c>
      <c r="F887" s="664"/>
      <c r="G887" s="664"/>
      <c r="H887" s="664"/>
      <c r="I887" s="664"/>
      <c r="J887" s="664"/>
      <c r="K887" s="664"/>
      <c r="L887" s="664"/>
      <c r="M887" s="664"/>
      <c r="N887" s="664">
        <v>2</v>
      </c>
      <c r="O887" s="664">
        <v>12455.02</v>
      </c>
      <c r="P887" s="677"/>
      <c r="Q887" s="665">
        <v>6227.51</v>
      </c>
    </row>
    <row r="888" spans="1:17" ht="14.4" customHeight="1" x14ac:dyDescent="0.3">
      <c r="A888" s="660" t="s">
        <v>577</v>
      </c>
      <c r="B888" s="661" t="s">
        <v>8276</v>
      </c>
      <c r="C888" s="661" t="s">
        <v>6905</v>
      </c>
      <c r="D888" s="661" t="s">
        <v>7699</v>
      </c>
      <c r="E888" s="661" t="s">
        <v>7700</v>
      </c>
      <c r="F888" s="664"/>
      <c r="G888" s="664"/>
      <c r="H888" s="664"/>
      <c r="I888" s="664"/>
      <c r="J888" s="664">
        <v>1</v>
      </c>
      <c r="K888" s="664">
        <v>1588</v>
      </c>
      <c r="L888" s="664"/>
      <c r="M888" s="664">
        <v>1588</v>
      </c>
      <c r="N888" s="664">
        <v>2</v>
      </c>
      <c r="O888" s="664">
        <v>3176</v>
      </c>
      <c r="P888" s="677"/>
      <c r="Q888" s="665">
        <v>1588</v>
      </c>
    </row>
    <row r="889" spans="1:17" ht="14.4" customHeight="1" x14ac:dyDescent="0.3">
      <c r="A889" s="660" t="s">
        <v>577</v>
      </c>
      <c r="B889" s="661" t="s">
        <v>8276</v>
      </c>
      <c r="C889" s="661" t="s">
        <v>6905</v>
      </c>
      <c r="D889" s="661" t="s">
        <v>7701</v>
      </c>
      <c r="E889" s="661" t="s">
        <v>7702</v>
      </c>
      <c r="F889" s="664">
        <v>1</v>
      </c>
      <c r="G889" s="664">
        <v>2504</v>
      </c>
      <c r="H889" s="664">
        <v>1</v>
      </c>
      <c r="I889" s="664">
        <v>2504</v>
      </c>
      <c r="J889" s="664">
        <v>2</v>
      </c>
      <c r="K889" s="664">
        <v>5008</v>
      </c>
      <c r="L889" s="664">
        <v>2</v>
      </c>
      <c r="M889" s="664">
        <v>2504</v>
      </c>
      <c r="N889" s="664">
        <v>2</v>
      </c>
      <c r="O889" s="664">
        <v>5008</v>
      </c>
      <c r="P889" s="677">
        <v>2</v>
      </c>
      <c r="Q889" s="665">
        <v>2504</v>
      </c>
    </row>
    <row r="890" spans="1:17" ht="14.4" customHeight="1" x14ac:dyDescent="0.3">
      <c r="A890" s="660" t="s">
        <v>577</v>
      </c>
      <c r="B890" s="661" t="s">
        <v>8276</v>
      </c>
      <c r="C890" s="661" t="s">
        <v>6905</v>
      </c>
      <c r="D890" s="661" t="s">
        <v>7764</v>
      </c>
      <c r="E890" s="661" t="s">
        <v>7765</v>
      </c>
      <c r="F890" s="664"/>
      <c r="G890" s="664"/>
      <c r="H890" s="664"/>
      <c r="I890" s="664"/>
      <c r="J890" s="664"/>
      <c r="K890" s="664"/>
      <c r="L890" s="664"/>
      <c r="M890" s="664"/>
      <c r="N890" s="664">
        <v>2</v>
      </c>
      <c r="O890" s="664">
        <v>23214.54</v>
      </c>
      <c r="P890" s="677"/>
      <c r="Q890" s="665">
        <v>11607.27</v>
      </c>
    </row>
    <row r="891" spans="1:17" ht="14.4" customHeight="1" x14ac:dyDescent="0.3">
      <c r="A891" s="660" t="s">
        <v>577</v>
      </c>
      <c r="B891" s="661" t="s">
        <v>8276</v>
      </c>
      <c r="C891" s="661" t="s">
        <v>6905</v>
      </c>
      <c r="D891" s="661" t="s">
        <v>7766</v>
      </c>
      <c r="E891" s="661" t="s">
        <v>7767</v>
      </c>
      <c r="F891" s="664">
        <v>1</v>
      </c>
      <c r="G891" s="664">
        <v>11607.27</v>
      </c>
      <c r="H891" s="664">
        <v>1</v>
      </c>
      <c r="I891" s="664">
        <v>11607.27</v>
      </c>
      <c r="J891" s="664"/>
      <c r="K891" s="664"/>
      <c r="L891" s="664"/>
      <c r="M891" s="664"/>
      <c r="N891" s="664">
        <v>1</v>
      </c>
      <c r="O891" s="664">
        <v>11607.27</v>
      </c>
      <c r="P891" s="677">
        <v>1</v>
      </c>
      <c r="Q891" s="665">
        <v>11607.27</v>
      </c>
    </row>
    <row r="892" spans="1:17" ht="14.4" customHeight="1" x14ac:dyDescent="0.3">
      <c r="A892" s="660" t="s">
        <v>577</v>
      </c>
      <c r="B892" s="661" t="s">
        <v>8276</v>
      </c>
      <c r="C892" s="661" t="s">
        <v>6905</v>
      </c>
      <c r="D892" s="661" t="s">
        <v>7785</v>
      </c>
      <c r="E892" s="661" t="s">
        <v>7786</v>
      </c>
      <c r="F892" s="664">
        <v>9</v>
      </c>
      <c r="G892" s="664">
        <v>17172</v>
      </c>
      <c r="H892" s="664">
        <v>1</v>
      </c>
      <c r="I892" s="664">
        <v>1908</v>
      </c>
      <c r="J892" s="664">
        <v>18</v>
      </c>
      <c r="K892" s="664">
        <v>34344</v>
      </c>
      <c r="L892" s="664">
        <v>2</v>
      </c>
      <c r="M892" s="664">
        <v>1908</v>
      </c>
      <c r="N892" s="664">
        <v>18</v>
      </c>
      <c r="O892" s="664">
        <v>34344</v>
      </c>
      <c r="P892" s="677">
        <v>2</v>
      </c>
      <c r="Q892" s="665">
        <v>1908</v>
      </c>
    </row>
    <row r="893" spans="1:17" ht="14.4" customHeight="1" x14ac:dyDescent="0.3">
      <c r="A893" s="660" t="s">
        <v>577</v>
      </c>
      <c r="B893" s="661" t="s">
        <v>8276</v>
      </c>
      <c r="C893" s="661" t="s">
        <v>6905</v>
      </c>
      <c r="D893" s="661" t="s">
        <v>8288</v>
      </c>
      <c r="E893" s="661" t="s">
        <v>8289</v>
      </c>
      <c r="F893" s="664">
        <v>1</v>
      </c>
      <c r="G893" s="664">
        <v>359.1</v>
      </c>
      <c r="H893" s="664">
        <v>1</v>
      </c>
      <c r="I893" s="664">
        <v>359.1</v>
      </c>
      <c r="J893" s="664"/>
      <c r="K893" s="664"/>
      <c r="L893" s="664"/>
      <c r="M893" s="664"/>
      <c r="N893" s="664"/>
      <c r="O893" s="664"/>
      <c r="P893" s="677"/>
      <c r="Q893" s="665"/>
    </row>
    <row r="894" spans="1:17" ht="14.4" customHeight="1" x14ac:dyDescent="0.3">
      <c r="A894" s="660" t="s">
        <v>577</v>
      </c>
      <c r="B894" s="661" t="s">
        <v>8276</v>
      </c>
      <c r="C894" s="661" t="s">
        <v>6932</v>
      </c>
      <c r="D894" s="661" t="s">
        <v>6957</v>
      </c>
      <c r="E894" s="661" t="s">
        <v>6958</v>
      </c>
      <c r="F894" s="664">
        <v>14</v>
      </c>
      <c r="G894" s="664">
        <v>3080</v>
      </c>
      <c r="H894" s="664">
        <v>1</v>
      </c>
      <c r="I894" s="664">
        <v>220</v>
      </c>
      <c r="J894" s="664">
        <v>6</v>
      </c>
      <c r="K894" s="664">
        <v>1392</v>
      </c>
      <c r="L894" s="664">
        <v>0.45194805194805193</v>
      </c>
      <c r="M894" s="664">
        <v>232</v>
      </c>
      <c r="N894" s="664">
        <v>16</v>
      </c>
      <c r="O894" s="664">
        <v>3728</v>
      </c>
      <c r="P894" s="677">
        <v>1.2103896103896103</v>
      </c>
      <c r="Q894" s="665">
        <v>233</v>
      </c>
    </row>
    <row r="895" spans="1:17" ht="14.4" customHeight="1" x14ac:dyDescent="0.3">
      <c r="A895" s="660" t="s">
        <v>577</v>
      </c>
      <c r="B895" s="661" t="s">
        <v>8276</v>
      </c>
      <c r="C895" s="661" t="s">
        <v>6932</v>
      </c>
      <c r="D895" s="661" t="s">
        <v>8098</v>
      </c>
      <c r="E895" s="661" t="s">
        <v>8099</v>
      </c>
      <c r="F895" s="664">
        <v>0</v>
      </c>
      <c r="G895" s="664">
        <v>0</v>
      </c>
      <c r="H895" s="664"/>
      <c r="I895" s="664"/>
      <c r="J895" s="664">
        <v>0</v>
      </c>
      <c r="K895" s="664">
        <v>0</v>
      </c>
      <c r="L895" s="664"/>
      <c r="M895" s="664"/>
      <c r="N895" s="664">
        <v>0</v>
      </c>
      <c r="O895" s="664">
        <v>0</v>
      </c>
      <c r="P895" s="677"/>
      <c r="Q895" s="665"/>
    </row>
    <row r="896" spans="1:17" ht="14.4" customHeight="1" x14ac:dyDescent="0.3">
      <c r="A896" s="660" t="s">
        <v>577</v>
      </c>
      <c r="B896" s="661" t="s">
        <v>8276</v>
      </c>
      <c r="C896" s="661" t="s">
        <v>6932</v>
      </c>
      <c r="D896" s="661" t="s">
        <v>8100</v>
      </c>
      <c r="E896" s="661" t="s">
        <v>8101</v>
      </c>
      <c r="F896" s="664">
        <v>845</v>
      </c>
      <c r="G896" s="664">
        <v>0</v>
      </c>
      <c r="H896" s="664"/>
      <c r="I896" s="664">
        <v>0</v>
      </c>
      <c r="J896" s="664">
        <v>684</v>
      </c>
      <c r="K896" s="664">
        <v>0</v>
      </c>
      <c r="L896" s="664"/>
      <c r="M896" s="664">
        <v>0</v>
      </c>
      <c r="N896" s="664">
        <v>829</v>
      </c>
      <c r="O896" s="664">
        <v>0</v>
      </c>
      <c r="P896" s="677"/>
      <c r="Q896" s="665">
        <v>0</v>
      </c>
    </row>
    <row r="897" spans="1:17" ht="14.4" customHeight="1" x14ac:dyDescent="0.3">
      <c r="A897" s="660" t="s">
        <v>577</v>
      </c>
      <c r="B897" s="661" t="s">
        <v>8276</v>
      </c>
      <c r="C897" s="661" t="s">
        <v>6932</v>
      </c>
      <c r="D897" s="661" t="s">
        <v>8102</v>
      </c>
      <c r="E897" s="661" t="s">
        <v>8103</v>
      </c>
      <c r="F897" s="664">
        <v>18</v>
      </c>
      <c r="G897" s="664">
        <v>0</v>
      </c>
      <c r="H897" s="664"/>
      <c r="I897" s="664">
        <v>0</v>
      </c>
      <c r="J897" s="664">
        <v>25</v>
      </c>
      <c r="K897" s="664">
        <v>0</v>
      </c>
      <c r="L897" s="664"/>
      <c r="M897" s="664">
        <v>0</v>
      </c>
      <c r="N897" s="664">
        <v>20</v>
      </c>
      <c r="O897" s="664">
        <v>0</v>
      </c>
      <c r="P897" s="677"/>
      <c r="Q897" s="665">
        <v>0</v>
      </c>
    </row>
    <row r="898" spans="1:17" ht="14.4" customHeight="1" x14ac:dyDescent="0.3">
      <c r="A898" s="660" t="s">
        <v>577</v>
      </c>
      <c r="B898" s="661" t="s">
        <v>8276</v>
      </c>
      <c r="C898" s="661" t="s">
        <v>6932</v>
      </c>
      <c r="D898" s="661" t="s">
        <v>8112</v>
      </c>
      <c r="E898" s="661" t="s">
        <v>6889</v>
      </c>
      <c r="F898" s="664">
        <v>2</v>
      </c>
      <c r="G898" s="664">
        <v>0</v>
      </c>
      <c r="H898" s="664"/>
      <c r="I898" s="664">
        <v>0</v>
      </c>
      <c r="J898" s="664">
        <v>6</v>
      </c>
      <c r="K898" s="664">
        <v>0</v>
      </c>
      <c r="L898" s="664"/>
      <c r="M898" s="664">
        <v>0</v>
      </c>
      <c r="N898" s="664"/>
      <c r="O898" s="664"/>
      <c r="P898" s="677"/>
      <c r="Q898" s="665"/>
    </row>
    <row r="899" spans="1:17" ht="14.4" customHeight="1" x14ac:dyDescent="0.3">
      <c r="A899" s="660" t="s">
        <v>577</v>
      </c>
      <c r="B899" s="661" t="s">
        <v>8276</v>
      </c>
      <c r="C899" s="661" t="s">
        <v>6932</v>
      </c>
      <c r="D899" s="661" t="s">
        <v>8112</v>
      </c>
      <c r="E899" s="661" t="s">
        <v>8113</v>
      </c>
      <c r="F899" s="664">
        <v>37</v>
      </c>
      <c r="G899" s="664">
        <v>0</v>
      </c>
      <c r="H899" s="664"/>
      <c r="I899" s="664">
        <v>0</v>
      </c>
      <c r="J899" s="664">
        <v>10</v>
      </c>
      <c r="K899" s="664">
        <v>0</v>
      </c>
      <c r="L899" s="664"/>
      <c r="M899" s="664">
        <v>0</v>
      </c>
      <c r="N899" s="664"/>
      <c r="O899" s="664"/>
      <c r="P899" s="677"/>
      <c r="Q899" s="665"/>
    </row>
    <row r="900" spans="1:17" ht="14.4" customHeight="1" x14ac:dyDescent="0.3">
      <c r="A900" s="660" t="s">
        <v>577</v>
      </c>
      <c r="B900" s="661" t="s">
        <v>8276</v>
      </c>
      <c r="C900" s="661" t="s">
        <v>6932</v>
      </c>
      <c r="D900" s="661" t="s">
        <v>8290</v>
      </c>
      <c r="E900" s="661" t="s">
        <v>8291</v>
      </c>
      <c r="F900" s="664">
        <v>1315</v>
      </c>
      <c r="G900" s="664">
        <v>7195222</v>
      </c>
      <c r="H900" s="664">
        <v>1</v>
      </c>
      <c r="I900" s="664">
        <v>5471.6517110266159</v>
      </c>
      <c r="J900" s="664">
        <v>1286</v>
      </c>
      <c r="K900" s="664">
        <v>7041928</v>
      </c>
      <c r="L900" s="664">
        <v>0.97869502845082468</v>
      </c>
      <c r="M900" s="664">
        <v>5475.838258164852</v>
      </c>
      <c r="N900" s="664">
        <v>1222</v>
      </c>
      <c r="O900" s="664">
        <v>6691672</v>
      </c>
      <c r="P900" s="677">
        <v>0.9300160578784088</v>
      </c>
      <c r="Q900" s="665">
        <v>5476</v>
      </c>
    </row>
    <row r="901" spans="1:17" ht="14.4" customHeight="1" x14ac:dyDescent="0.3">
      <c r="A901" s="660" t="s">
        <v>577</v>
      </c>
      <c r="B901" s="661" t="s">
        <v>8276</v>
      </c>
      <c r="C901" s="661" t="s">
        <v>6932</v>
      </c>
      <c r="D901" s="661" t="s">
        <v>7000</v>
      </c>
      <c r="E901" s="661" t="s">
        <v>7001</v>
      </c>
      <c r="F901" s="664">
        <v>2</v>
      </c>
      <c r="G901" s="664">
        <v>0</v>
      </c>
      <c r="H901" s="664"/>
      <c r="I901" s="664">
        <v>0</v>
      </c>
      <c r="J901" s="664">
        <v>3</v>
      </c>
      <c r="K901" s="664">
        <v>0</v>
      </c>
      <c r="L901" s="664"/>
      <c r="M901" s="664">
        <v>0</v>
      </c>
      <c r="N901" s="664">
        <v>3</v>
      </c>
      <c r="O901" s="664">
        <v>0</v>
      </c>
      <c r="P901" s="677"/>
      <c r="Q901" s="665">
        <v>0</v>
      </c>
    </row>
    <row r="902" spans="1:17" ht="14.4" customHeight="1" x14ac:dyDescent="0.3">
      <c r="A902" s="660" t="s">
        <v>577</v>
      </c>
      <c r="B902" s="661" t="s">
        <v>8276</v>
      </c>
      <c r="C902" s="661" t="s">
        <v>6932</v>
      </c>
      <c r="D902" s="661" t="s">
        <v>7058</v>
      </c>
      <c r="E902" s="661" t="s">
        <v>7059</v>
      </c>
      <c r="F902" s="664">
        <v>23</v>
      </c>
      <c r="G902" s="664">
        <v>7636</v>
      </c>
      <c r="H902" s="664">
        <v>1</v>
      </c>
      <c r="I902" s="664">
        <v>332</v>
      </c>
      <c r="J902" s="664">
        <v>25</v>
      </c>
      <c r="K902" s="664">
        <v>8600</v>
      </c>
      <c r="L902" s="664">
        <v>1.1262441068622315</v>
      </c>
      <c r="M902" s="664">
        <v>344</v>
      </c>
      <c r="N902" s="664">
        <v>25</v>
      </c>
      <c r="O902" s="664">
        <v>8664</v>
      </c>
      <c r="P902" s="677">
        <v>1.1346254583551598</v>
      </c>
      <c r="Q902" s="665">
        <v>346.56</v>
      </c>
    </row>
    <row r="903" spans="1:17" ht="14.4" customHeight="1" x14ac:dyDescent="0.3">
      <c r="A903" s="660" t="s">
        <v>8292</v>
      </c>
      <c r="B903" s="661" t="s">
        <v>6896</v>
      </c>
      <c r="C903" s="661" t="s">
        <v>6932</v>
      </c>
      <c r="D903" s="661" t="s">
        <v>6937</v>
      </c>
      <c r="E903" s="661" t="s">
        <v>6938</v>
      </c>
      <c r="F903" s="664">
        <v>1</v>
      </c>
      <c r="G903" s="664">
        <v>34</v>
      </c>
      <c r="H903" s="664">
        <v>1</v>
      </c>
      <c r="I903" s="664">
        <v>34</v>
      </c>
      <c r="J903" s="664"/>
      <c r="K903" s="664"/>
      <c r="L903" s="664"/>
      <c r="M903" s="664"/>
      <c r="N903" s="664">
        <v>1</v>
      </c>
      <c r="O903" s="664">
        <v>35</v>
      </c>
      <c r="P903" s="677">
        <v>1.0294117647058822</v>
      </c>
      <c r="Q903" s="665">
        <v>35</v>
      </c>
    </row>
    <row r="904" spans="1:17" ht="14.4" customHeight="1" x14ac:dyDescent="0.3">
      <c r="A904" s="660" t="s">
        <v>8292</v>
      </c>
      <c r="B904" s="661" t="s">
        <v>6896</v>
      </c>
      <c r="C904" s="661" t="s">
        <v>6932</v>
      </c>
      <c r="D904" s="661" t="s">
        <v>6957</v>
      </c>
      <c r="E904" s="661" t="s">
        <v>6958</v>
      </c>
      <c r="F904" s="664"/>
      <c r="G904" s="664"/>
      <c r="H904" s="664"/>
      <c r="I904" s="664"/>
      <c r="J904" s="664"/>
      <c r="K904" s="664"/>
      <c r="L904" s="664"/>
      <c r="M904" s="664"/>
      <c r="N904" s="664">
        <v>1</v>
      </c>
      <c r="O904" s="664">
        <v>234</v>
      </c>
      <c r="P904" s="677"/>
      <c r="Q904" s="665">
        <v>234</v>
      </c>
    </row>
    <row r="905" spans="1:17" ht="14.4" customHeight="1" x14ac:dyDescent="0.3">
      <c r="A905" s="660" t="s">
        <v>8292</v>
      </c>
      <c r="B905" s="661" t="s">
        <v>6896</v>
      </c>
      <c r="C905" s="661" t="s">
        <v>6932</v>
      </c>
      <c r="D905" s="661" t="s">
        <v>6959</v>
      </c>
      <c r="E905" s="661" t="s">
        <v>6960</v>
      </c>
      <c r="F905" s="664"/>
      <c r="G905" s="664"/>
      <c r="H905" s="664"/>
      <c r="I905" s="664"/>
      <c r="J905" s="664"/>
      <c r="K905" s="664"/>
      <c r="L905" s="664"/>
      <c r="M905" s="664"/>
      <c r="N905" s="664">
        <v>2</v>
      </c>
      <c r="O905" s="664">
        <v>234</v>
      </c>
      <c r="P905" s="677"/>
      <c r="Q905" s="665">
        <v>117</v>
      </c>
    </row>
    <row r="906" spans="1:17" ht="14.4" customHeight="1" x14ac:dyDescent="0.3">
      <c r="A906" s="660" t="s">
        <v>8292</v>
      </c>
      <c r="B906" s="661" t="s">
        <v>6896</v>
      </c>
      <c r="C906" s="661" t="s">
        <v>6932</v>
      </c>
      <c r="D906" s="661" t="s">
        <v>6973</v>
      </c>
      <c r="E906" s="661" t="s">
        <v>6974</v>
      </c>
      <c r="F906" s="664"/>
      <c r="G906" s="664"/>
      <c r="H906" s="664"/>
      <c r="I906" s="664"/>
      <c r="J906" s="664"/>
      <c r="K906" s="664"/>
      <c r="L906" s="664"/>
      <c r="M906" s="664"/>
      <c r="N906" s="664">
        <v>2</v>
      </c>
      <c r="O906" s="664">
        <v>311</v>
      </c>
      <c r="P906" s="677"/>
      <c r="Q906" s="665">
        <v>155.5</v>
      </c>
    </row>
    <row r="907" spans="1:17" ht="14.4" customHeight="1" x14ac:dyDescent="0.3">
      <c r="A907" s="660" t="s">
        <v>8292</v>
      </c>
      <c r="B907" s="661" t="s">
        <v>6896</v>
      </c>
      <c r="C907" s="661" t="s">
        <v>6932</v>
      </c>
      <c r="D907" s="661" t="s">
        <v>6977</v>
      </c>
      <c r="E907" s="661" t="s">
        <v>6978</v>
      </c>
      <c r="F907" s="664"/>
      <c r="G907" s="664"/>
      <c r="H907" s="664"/>
      <c r="I907" s="664"/>
      <c r="J907" s="664"/>
      <c r="K907" s="664"/>
      <c r="L907" s="664"/>
      <c r="M907" s="664"/>
      <c r="N907" s="664">
        <v>2</v>
      </c>
      <c r="O907" s="664">
        <v>0</v>
      </c>
      <c r="P907" s="677"/>
      <c r="Q907" s="665">
        <v>0</v>
      </c>
    </row>
    <row r="908" spans="1:17" ht="14.4" customHeight="1" x14ac:dyDescent="0.3">
      <c r="A908" s="660" t="s">
        <v>8292</v>
      </c>
      <c r="B908" s="661" t="s">
        <v>6896</v>
      </c>
      <c r="C908" s="661" t="s">
        <v>6932</v>
      </c>
      <c r="D908" s="661" t="s">
        <v>6985</v>
      </c>
      <c r="E908" s="661" t="s">
        <v>6986</v>
      </c>
      <c r="F908" s="664"/>
      <c r="G908" s="664"/>
      <c r="H908" s="664"/>
      <c r="I908" s="664"/>
      <c r="J908" s="664"/>
      <c r="K908" s="664"/>
      <c r="L908" s="664"/>
      <c r="M908" s="664"/>
      <c r="N908" s="664">
        <v>2</v>
      </c>
      <c r="O908" s="664">
        <v>163</v>
      </c>
      <c r="P908" s="677"/>
      <c r="Q908" s="665">
        <v>81.5</v>
      </c>
    </row>
    <row r="909" spans="1:17" ht="14.4" customHeight="1" x14ac:dyDescent="0.3">
      <c r="A909" s="660" t="s">
        <v>8293</v>
      </c>
      <c r="B909" s="661" t="s">
        <v>6896</v>
      </c>
      <c r="C909" s="661" t="s">
        <v>6905</v>
      </c>
      <c r="D909" s="661" t="s">
        <v>6929</v>
      </c>
      <c r="E909" s="661" t="s">
        <v>6889</v>
      </c>
      <c r="F909" s="664">
        <v>1</v>
      </c>
      <c r="G909" s="664">
        <v>247</v>
      </c>
      <c r="H909" s="664">
        <v>1</v>
      </c>
      <c r="I909" s="664">
        <v>247</v>
      </c>
      <c r="J909" s="664"/>
      <c r="K909" s="664"/>
      <c r="L909" s="664"/>
      <c r="M909" s="664"/>
      <c r="N909" s="664"/>
      <c r="O909" s="664"/>
      <c r="P909" s="677"/>
      <c r="Q909" s="665"/>
    </row>
    <row r="910" spans="1:17" ht="14.4" customHeight="1" x14ac:dyDescent="0.3">
      <c r="A910" s="660" t="s">
        <v>8293</v>
      </c>
      <c r="B910" s="661" t="s">
        <v>6896</v>
      </c>
      <c r="C910" s="661" t="s">
        <v>6932</v>
      </c>
      <c r="D910" s="661" t="s">
        <v>7062</v>
      </c>
      <c r="E910" s="661" t="s">
        <v>7063</v>
      </c>
      <c r="F910" s="664">
        <v>1</v>
      </c>
      <c r="G910" s="664">
        <v>222</v>
      </c>
      <c r="H910" s="664">
        <v>1</v>
      </c>
      <c r="I910" s="664">
        <v>222</v>
      </c>
      <c r="J910" s="664"/>
      <c r="K910" s="664"/>
      <c r="L910" s="664"/>
      <c r="M910" s="664"/>
      <c r="N910" s="664"/>
      <c r="O910" s="664"/>
      <c r="P910" s="677"/>
      <c r="Q910" s="665"/>
    </row>
    <row r="911" spans="1:17" ht="14.4" customHeight="1" x14ac:dyDescent="0.3">
      <c r="A911" s="660" t="s">
        <v>8293</v>
      </c>
      <c r="B911" s="661" t="s">
        <v>6896</v>
      </c>
      <c r="C911" s="661" t="s">
        <v>6932</v>
      </c>
      <c r="D911" s="661" t="s">
        <v>6957</v>
      </c>
      <c r="E911" s="661" t="s">
        <v>6958</v>
      </c>
      <c r="F911" s="664">
        <v>1</v>
      </c>
      <c r="G911" s="664">
        <v>220</v>
      </c>
      <c r="H911" s="664">
        <v>1</v>
      </c>
      <c r="I911" s="664">
        <v>220</v>
      </c>
      <c r="J911" s="664"/>
      <c r="K911" s="664"/>
      <c r="L911" s="664"/>
      <c r="M911" s="664"/>
      <c r="N911" s="664"/>
      <c r="O911" s="664"/>
      <c r="P911" s="677"/>
      <c r="Q911" s="665"/>
    </row>
    <row r="912" spans="1:17" ht="14.4" customHeight="1" x14ac:dyDescent="0.3">
      <c r="A912" s="660" t="s">
        <v>8293</v>
      </c>
      <c r="B912" s="661" t="s">
        <v>6896</v>
      </c>
      <c r="C912" s="661" t="s">
        <v>6932</v>
      </c>
      <c r="D912" s="661" t="s">
        <v>6959</v>
      </c>
      <c r="E912" s="661" t="s">
        <v>6960</v>
      </c>
      <c r="F912" s="664">
        <v>1</v>
      </c>
      <c r="G912" s="664">
        <v>117</v>
      </c>
      <c r="H912" s="664">
        <v>1</v>
      </c>
      <c r="I912" s="664">
        <v>117</v>
      </c>
      <c r="J912" s="664">
        <v>2</v>
      </c>
      <c r="K912" s="664">
        <v>232</v>
      </c>
      <c r="L912" s="664">
        <v>1.982905982905983</v>
      </c>
      <c r="M912" s="664">
        <v>116</v>
      </c>
      <c r="N912" s="664">
        <v>3</v>
      </c>
      <c r="O912" s="664">
        <v>354</v>
      </c>
      <c r="P912" s="677">
        <v>3.0256410256410255</v>
      </c>
      <c r="Q912" s="665">
        <v>118</v>
      </c>
    </row>
    <row r="913" spans="1:17" ht="14.4" customHeight="1" x14ac:dyDescent="0.3">
      <c r="A913" s="660" t="s">
        <v>8293</v>
      </c>
      <c r="B913" s="661" t="s">
        <v>6896</v>
      </c>
      <c r="C913" s="661" t="s">
        <v>6932</v>
      </c>
      <c r="D913" s="661" t="s">
        <v>6973</v>
      </c>
      <c r="E913" s="661" t="s">
        <v>6974</v>
      </c>
      <c r="F913" s="664"/>
      <c r="G913" s="664"/>
      <c r="H913" s="664"/>
      <c r="I913" s="664"/>
      <c r="J913" s="664">
        <v>1</v>
      </c>
      <c r="K913" s="664">
        <v>155</v>
      </c>
      <c r="L913" s="664"/>
      <c r="M913" s="664">
        <v>155</v>
      </c>
      <c r="N913" s="664">
        <v>1</v>
      </c>
      <c r="O913" s="664">
        <v>156</v>
      </c>
      <c r="P913" s="677"/>
      <c r="Q913" s="665">
        <v>156</v>
      </c>
    </row>
    <row r="914" spans="1:17" ht="14.4" customHeight="1" x14ac:dyDescent="0.3">
      <c r="A914" s="660" t="s">
        <v>8293</v>
      </c>
      <c r="B914" s="661" t="s">
        <v>6896</v>
      </c>
      <c r="C914" s="661" t="s">
        <v>6932</v>
      </c>
      <c r="D914" s="661" t="s">
        <v>6977</v>
      </c>
      <c r="E914" s="661" t="s">
        <v>6978</v>
      </c>
      <c r="F914" s="664"/>
      <c r="G914" s="664"/>
      <c r="H914" s="664"/>
      <c r="I914" s="664"/>
      <c r="J914" s="664">
        <v>1</v>
      </c>
      <c r="K914" s="664">
        <v>0</v>
      </c>
      <c r="L914" s="664"/>
      <c r="M914" s="664">
        <v>0</v>
      </c>
      <c r="N914" s="664"/>
      <c r="O914" s="664"/>
      <c r="P914" s="677"/>
      <c r="Q914" s="665"/>
    </row>
    <row r="915" spans="1:17" ht="14.4" customHeight="1" x14ac:dyDescent="0.3">
      <c r="A915" s="660" t="s">
        <v>8293</v>
      </c>
      <c r="B915" s="661" t="s">
        <v>6896</v>
      </c>
      <c r="C915" s="661" t="s">
        <v>6932</v>
      </c>
      <c r="D915" s="661" t="s">
        <v>6981</v>
      </c>
      <c r="E915" s="661" t="s">
        <v>6982</v>
      </c>
      <c r="F915" s="664"/>
      <c r="G915" s="664"/>
      <c r="H915" s="664"/>
      <c r="I915" s="664"/>
      <c r="J915" s="664">
        <v>0</v>
      </c>
      <c r="K915" s="664">
        <v>0</v>
      </c>
      <c r="L915" s="664"/>
      <c r="M915" s="664"/>
      <c r="N915" s="664"/>
      <c r="O915" s="664"/>
      <c r="P915" s="677"/>
      <c r="Q915" s="665"/>
    </row>
    <row r="916" spans="1:17" ht="14.4" customHeight="1" x14ac:dyDescent="0.3">
      <c r="A916" s="660" t="s">
        <v>8293</v>
      </c>
      <c r="B916" s="661" t="s">
        <v>6896</v>
      </c>
      <c r="C916" s="661" t="s">
        <v>6932</v>
      </c>
      <c r="D916" s="661" t="s">
        <v>6985</v>
      </c>
      <c r="E916" s="661" t="s">
        <v>6986</v>
      </c>
      <c r="F916" s="664"/>
      <c r="G916" s="664"/>
      <c r="H916" s="664"/>
      <c r="I916" s="664"/>
      <c r="J916" s="664">
        <v>1</v>
      </c>
      <c r="K916" s="664">
        <v>81</v>
      </c>
      <c r="L916" s="664"/>
      <c r="M916" s="664">
        <v>81</v>
      </c>
      <c r="N916" s="664">
        <v>1</v>
      </c>
      <c r="O916" s="664">
        <v>82</v>
      </c>
      <c r="P916" s="677"/>
      <c r="Q916" s="665">
        <v>82</v>
      </c>
    </row>
    <row r="917" spans="1:17" ht="14.4" customHeight="1" x14ac:dyDescent="0.3">
      <c r="A917" s="660" t="s">
        <v>8294</v>
      </c>
      <c r="B917" s="661" t="s">
        <v>6896</v>
      </c>
      <c r="C917" s="661" t="s">
        <v>6932</v>
      </c>
      <c r="D917" s="661" t="s">
        <v>6937</v>
      </c>
      <c r="E917" s="661" t="s">
        <v>6938</v>
      </c>
      <c r="F917" s="664">
        <v>2</v>
      </c>
      <c r="G917" s="664">
        <v>68</v>
      </c>
      <c r="H917" s="664">
        <v>1</v>
      </c>
      <c r="I917" s="664">
        <v>34</v>
      </c>
      <c r="J917" s="664"/>
      <c r="K917" s="664"/>
      <c r="L917" s="664"/>
      <c r="M917" s="664"/>
      <c r="N917" s="664">
        <v>1</v>
      </c>
      <c r="O917" s="664">
        <v>35</v>
      </c>
      <c r="P917" s="677">
        <v>0.51470588235294112</v>
      </c>
      <c r="Q917" s="665">
        <v>35</v>
      </c>
    </row>
    <row r="918" spans="1:17" ht="14.4" customHeight="1" x14ac:dyDescent="0.3">
      <c r="A918" s="660" t="s">
        <v>8294</v>
      </c>
      <c r="B918" s="661" t="s">
        <v>6896</v>
      </c>
      <c r="C918" s="661" t="s">
        <v>6932</v>
      </c>
      <c r="D918" s="661" t="s">
        <v>6957</v>
      </c>
      <c r="E918" s="661" t="s">
        <v>6958</v>
      </c>
      <c r="F918" s="664">
        <v>1</v>
      </c>
      <c r="G918" s="664">
        <v>220</v>
      </c>
      <c r="H918" s="664">
        <v>1</v>
      </c>
      <c r="I918" s="664">
        <v>220</v>
      </c>
      <c r="J918" s="664">
        <v>5</v>
      </c>
      <c r="K918" s="664">
        <v>1160</v>
      </c>
      <c r="L918" s="664">
        <v>5.2727272727272725</v>
      </c>
      <c r="M918" s="664">
        <v>232</v>
      </c>
      <c r="N918" s="664">
        <v>12</v>
      </c>
      <c r="O918" s="664">
        <v>2792</v>
      </c>
      <c r="P918" s="677">
        <v>12.690909090909091</v>
      </c>
      <c r="Q918" s="665">
        <v>232.66666666666666</v>
      </c>
    </row>
    <row r="919" spans="1:17" ht="14.4" customHeight="1" x14ac:dyDescent="0.3">
      <c r="A919" s="660" t="s">
        <v>8294</v>
      </c>
      <c r="B919" s="661" t="s">
        <v>6896</v>
      </c>
      <c r="C919" s="661" t="s">
        <v>6932</v>
      </c>
      <c r="D919" s="661" t="s">
        <v>6959</v>
      </c>
      <c r="E919" s="661" t="s">
        <v>6960</v>
      </c>
      <c r="F919" s="664">
        <v>4</v>
      </c>
      <c r="G919" s="664">
        <v>468</v>
      </c>
      <c r="H919" s="664">
        <v>1</v>
      </c>
      <c r="I919" s="664">
        <v>117</v>
      </c>
      <c r="J919" s="664">
        <v>4</v>
      </c>
      <c r="K919" s="664">
        <v>464</v>
      </c>
      <c r="L919" s="664">
        <v>0.99145299145299148</v>
      </c>
      <c r="M919" s="664">
        <v>116</v>
      </c>
      <c r="N919" s="664">
        <v>4</v>
      </c>
      <c r="O919" s="664">
        <v>468</v>
      </c>
      <c r="P919" s="677">
        <v>1</v>
      </c>
      <c r="Q919" s="665">
        <v>117</v>
      </c>
    </row>
    <row r="920" spans="1:17" ht="14.4" customHeight="1" x14ac:dyDescent="0.3">
      <c r="A920" s="660" t="s">
        <v>8294</v>
      </c>
      <c r="B920" s="661" t="s">
        <v>6896</v>
      </c>
      <c r="C920" s="661" t="s">
        <v>6932</v>
      </c>
      <c r="D920" s="661" t="s">
        <v>6973</v>
      </c>
      <c r="E920" s="661" t="s">
        <v>6974</v>
      </c>
      <c r="F920" s="664">
        <v>1</v>
      </c>
      <c r="G920" s="664">
        <v>154</v>
      </c>
      <c r="H920" s="664">
        <v>1</v>
      </c>
      <c r="I920" s="664">
        <v>154</v>
      </c>
      <c r="J920" s="664">
        <v>2</v>
      </c>
      <c r="K920" s="664">
        <v>310</v>
      </c>
      <c r="L920" s="664">
        <v>2.0129870129870131</v>
      </c>
      <c r="M920" s="664">
        <v>155</v>
      </c>
      <c r="N920" s="664">
        <v>8</v>
      </c>
      <c r="O920" s="664">
        <v>1242</v>
      </c>
      <c r="P920" s="677">
        <v>8.0649350649350655</v>
      </c>
      <c r="Q920" s="665">
        <v>155.25</v>
      </c>
    </row>
    <row r="921" spans="1:17" ht="14.4" customHeight="1" x14ac:dyDescent="0.3">
      <c r="A921" s="660" t="s">
        <v>8294</v>
      </c>
      <c r="B921" s="661" t="s">
        <v>6896</v>
      </c>
      <c r="C921" s="661" t="s">
        <v>6932</v>
      </c>
      <c r="D921" s="661" t="s">
        <v>6977</v>
      </c>
      <c r="E921" s="661" t="s">
        <v>6978</v>
      </c>
      <c r="F921" s="664"/>
      <c r="G921" s="664"/>
      <c r="H921" s="664"/>
      <c r="I921" s="664"/>
      <c r="J921" s="664">
        <v>1</v>
      </c>
      <c r="K921" s="664">
        <v>0</v>
      </c>
      <c r="L921" s="664"/>
      <c r="M921" s="664">
        <v>0</v>
      </c>
      <c r="N921" s="664">
        <v>1</v>
      </c>
      <c r="O921" s="664">
        <v>0</v>
      </c>
      <c r="P921" s="677"/>
      <c r="Q921" s="665">
        <v>0</v>
      </c>
    </row>
    <row r="922" spans="1:17" ht="14.4" customHeight="1" x14ac:dyDescent="0.3">
      <c r="A922" s="660" t="s">
        <v>8294</v>
      </c>
      <c r="B922" s="661" t="s">
        <v>6896</v>
      </c>
      <c r="C922" s="661" t="s">
        <v>6932</v>
      </c>
      <c r="D922" s="661" t="s">
        <v>6985</v>
      </c>
      <c r="E922" s="661" t="s">
        <v>6986</v>
      </c>
      <c r="F922" s="664">
        <v>1</v>
      </c>
      <c r="G922" s="664">
        <v>75</v>
      </c>
      <c r="H922" s="664">
        <v>1</v>
      </c>
      <c r="I922" s="664">
        <v>75</v>
      </c>
      <c r="J922" s="664">
        <v>2</v>
      </c>
      <c r="K922" s="664">
        <v>162</v>
      </c>
      <c r="L922" s="664">
        <v>2.16</v>
      </c>
      <c r="M922" s="664">
        <v>81</v>
      </c>
      <c r="N922" s="664">
        <v>7</v>
      </c>
      <c r="O922" s="664">
        <v>568</v>
      </c>
      <c r="P922" s="677">
        <v>7.5733333333333333</v>
      </c>
      <c r="Q922" s="665">
        <v>81.142857142857139</v>
      </c>
    </row>
    <row r="923" spans="1:17" ht="14.4" customHeight="1" x14ac:dyDescent="0.3">
      <c r="A923" s="660" t="s">
        <v>8295</v>
      </c>
      <c r="B923" s="661" t="s">
        <v>6896</v>
      </c>
      <c r="C923" s="661" t="s">
        <v>6932</v>
      </c>
      <c r="D923" s="661" t="s">
        <v>6937</v>
      </c>
      <c r="E923" s="661" t="s">
        <v>6938</v>
      </c>
      <c r="F923" s="664"/>
      <c r="G923" s="664"/>
      <c r="H923" s="664"/>
      <c r="I923" s="664"/>
      <c r="J923" s="664">
        <v>1</v>
      </c>
      <c r="K923" s="664">
        <v>34</v>
      </c>
      <c r="L923" s="664"/>
      <c r="M923" s="664">
        <v>34</v>
      </c>
      <c r="N923" s="664">
        <v>3</v>
      </c>
      <c r="O923" s="664">
        <v>105</v>
      </c>
      <c r="P923" s="677"/>
      <c r="Q923" s="665">
        <v>35</v>
      </c>
    </row>
    <row r="924" spans="1:17" ht="14.4" customHeight="1" x14ac:dyDescent="0.3">
      <c r="A924" s="660" t="s">
        <v>8295</v>
      </c>
      <c r="B924" s="661" t="s">
        <v>6896</v>
      </c>
      <c r="C924" s="661" t="s">
        <v>6932</v>
      </c>
      <c r="D924" s="661" t="s">
        <v>6957</v>
      </c>
      <c r="E924" s="661" t="s">
        <v>6958</v>
      </c>
      <c r="F924" s="664">
        <v>25</v>
      </c>
      <c r="G924" s="664">
        <v>5500</v>
      </c>
      <c r="H924" s="664">
        <v>1</v>
      </c>
      <c r="I924" s="664">
        <v>220</v>
      </c>
      <c r="J924" s="664">
        <v>18</v>
      </c>
      <c r="K924" s="664">
        <v>4176</v>
      </c>
      <c r="L924" s="664">
        <v>0.75927272727272732</v>
      </c>
      <c r="M924" s="664">
        <v>232</v>
      </c>
      <c r="N924" s="664">
        <v>20</v>
      </c>
      <c r="O924" s="664">
        <v>4668</v>
      </c>
      <c r="P924" s="677">
        <v>0.84872727272727277</v>
      </c>
      <c r="Q924" s="665">
        <v>233.4</v>
      </c>
    </row>
    <row r="925" spans="1:17" ht="14.4" customHeight="1" x14ac:dyDescent="0.3">
      <c r="A925" s="660" t="s">
        <v>8295</v>
      </c>
      <c r="B925" s="661" t="s">
        <v>6896</v>
      </c>
      <c r="C925" s="661" t="s">
        <v>6932</v>
      </c>
      <c r="D925" s="661" t="s">
        <v>6959</v>
      </c>
      <c r="E925" s="661" t="s">
        <v>6960</v>
      </c>
      <c r="F925" s="664">
        <v>4</v>
      </c>
      <c r="G925" s="664">
        <v>468</v>
      </c>
      <c r="H925" s="664">
        <v>1</v>
      </c>
      <c r="I925" s="664">
        <v>117</v>
      </c>
      <c r="J925" s="664">
        <v>8</v>
      </c>
      <c r="K925" s="664">
        <v>928</v>
      </c>
      <c r="L925" s="664">
        <v>1.982905982905983</v>
      </c>
      <c r="M925" s="664">
        <v>116</v>
      </c>
      <c r="N925" s="664">
        <v>7</v>
      </c>
      <c r="O925" s="664">
        <v>824</v>
      </c>
      <c r="P925" s="677">
        <v>1.7606837606837606</v>
      </c>
      <c r="Q925" s="665">
        <v>117.71428571428571</v>
      </c>
    </row>
    <row r="926" spans="1:17" ht="14.4" customHeight="1" x14ac:dyDescent="0.3">
      <c r="A926" s="660" t="s">
        <v>8295</v>
      </c>
      <c r="B926" s="661" t="s">
        <v>6896</v>
      </c>
      <c r="C926" s="661" t="s">
        <v>6932</v>
      </c>
      <c r="D926" s="661" t="s">
        <v>6973</v>
      </c>
      <c r="E926" s="661" t="s">
        <v>6974</v>
      </c>
      <c r="F926" s="664">
        <v>4</v>
      </c>
      <c r="G926" s="664">
        <v>616</v>
      </c>
      <c r="H926" s="664">
        <v>1</v>
      </c>
      <c r="I926" s="664">
        <v>154</v>
      </c>
      <c r="J926" s="664">
        <v>9</v>
      </c>
      <c r="K926" s="664">
        <v>1395</v>
      </c>
      <c r="L926" s="664">
        <v>2.2646103896103895</v>
      </c>
      <c r="M926" s="664">
        <v>155</v>
      </c>
      <c r="N926" s="664">
        <v>8</v>
      </c>
      <c r="O926" s="664">
        <v>1248</v>
      </c>
      <c r="P926" s="677">
        <v>2.0259740259740258</v>
      </c>
      <c r="Q926" s="665">
        <v>156</v>
      </c>
    </row>
    <row r="927" spans="1:17" ht="14.4" customHeight="1" x14ac:dyDescent="0.3">
      <c r="A927" s="660" t="s">
        <v>8295</v>
      </c>
      <c r="B927" s="661" t="s">
        <v>6896</v>
      </c>
      <c r="C927" s="661" t="s">
        <v>6932</v>
      </c>
      <c r="D927" s="661" t="s">
        <v>6977</v>
      </c>
      <c r="E927" s="661" t="s">
        <v>6978</v>
      </c>
      <c r="F927" s="664">
        <v>2</v>
      </c>
      <c r="G927" s="664">
        <v>0</v>
      </c>
      <c r="H927" s="664"/>
      <c r="I927" s="664">
        <v>0</v>
      </c>
      <c r="J927" s="664"/>
      <c r="K927" s="664"/>
      <c r="L927" s="664"/>
      <c r="M927" s="664"/>
      <c r="N927" s="664">
        <v>1</v>
      </c>
      <c r="O927" s="664">
        <v>0</v>
      </c>
      <c r="P927" s="677"/>
      <c r="Q927" s="665">
        <v>0</v>
      </c>
    </row>
    <row r="928" spans="1:17" ht="14.4" customHeight="1" x14ac:dyDescent="0.3">
      <c r="A928" s="660" t="s">
        <v>8295</v>
      </c>
      <c r="B928" s="661" t="s">
        <v>6896</v>
      </c>
      <c r="C928" s="661" t="s">
        <v>6932</v>
      </c>
      <c r="D928" s="661" t="s">
        <v>6981</v>
      </c>
      <c r="E928" s="661" t="s">
        <v>6982</v>
      </c>
      <c r="F928" s="664"/>
      <c r="G928" s="664"/>
      <c r="H928" s="664"/>
      <c r="I928" s="664"/>
      <c r="J928" s="664">
        <v>1</v>
      </c>
      <c r="K928" s="664">
        <v>0</v>
      </c>
      <c r="L928" s="664"/>
      <c r="M928" s="664">
        <v>0</v>
      </c>
      <c r="N928" s="664"/>
      <c r="O928" s="664"/>
      <c r="P928" s="677"/>
      <c r="Q928" s="665"/>
    </row>
    <row r="929" spans="1:17" ht="14.4" customHeight="1" x14ac:dyDescent="0.3">
      <c r="A929" s="660" t="s">
        <v>8295</v>
      </c>
      <c r="B929" s="661" t="s">
        <v>6896</v>
      </c>
      <c r="C929" s="661" t="s">
        <v>6932</v>
      </c>
      <c r="D929" s="661" t="s">
        <v>6985</v>
      </c>
      <c r="E929" s="661" t="s">
        <v>6986</v>
      </c>
      <c r="F929" s="664">
        <v>3</v>
      </c>
      <c r="G929" s="664">
        <v>225</v>
      </c>
      <c r="H929" s="664">
        <v>1</v>
      </c>
      <c r="I929" s="664">
        <v>75</v>
      </c>
      <c r="J929" s="664">
        <v>11</v>
      </c>
      <c r="K929" s="664">
        <v>891</v>
      </c>
      <c r="L929" s="664">
        <v>3.96</v>
      </c>
      <c r="M929" s="664">
        <v>81</v>
      </c>
      <c r="N929" s="664">
        <v>7</v>
      </c>
      <c r="O929" s="664">
        <v>574</v>
      </c>
      <c r="P929" s="677">
        <v>2.5511111111111111</v>
      </c>
      <c r="Q929" s="665">
        <v>82</v>
      </c>
    </row>
    <row r="930" spans="1:17" ht="14.4" customHeight="1" x14ac:dyDescent="0.3">
      <c r="A930" s="660" t="s">
        <v>8295</v>
      </c>
      <c r="B930" s="661" t="s">
        <v>6896</v>
      </c>
      <c r="C930" s="661" t="s">
        <v>6932</v>
      </c>
      <c r="D930" s="661" t="s">
        <v>7026</v>
      </c>
      <c r="E930" s="661" t="s">
        <v>7027</v>
      </c>
      <c r="F930" s="664"/>
      <c r="G930" s="664"/>
      <c r="H930" s="664"/>
      <c r="I930" s="664"/>
      <c r="J930" s="664">
        <v>2</v>
      </c>
      <c r="K930" s="664">
        <v>160</v>
      </c>
      <c r="L930" s="664"/>
      <c r="M930" s="664">
        <v>80</v>
      </c>
      <c r="N930" s="664"/>
      <c r="O930" s="664"/>
      <c r="P930" s="677"/>
      <c r="Q930" s="665"/>
    </row>
    <row r="931" spans="1:17" ht="14.4" customHeight="1" x14ac:dyDescent="0.3">
      <c r="A931" s="660" t="s">
        <v>8296</v>
      </c>
      <c r="B931" s="661" t="s">
        <v>6896</v>
      </c>
      <c r="C931" s="661" t="s">
        <v>6932</v>
      </c>
      <c r="D931" s="661" t="s">
        <v>6937</v>
      </c>
      <c r="E931" s="661" t="s">
        <v>6938</v>
      </c>
      <c r="F931" s="664">
        <v>1</v>
      </c>
      <c r="G931" s="664">
        <v>34</v>
      </c>
      <c r="H931" s="664">
        <v>1</v>
      </c>
      <c r="I931" s="664">
        <v>34</v>
      </c>
      <c r="J931" s="664"/>
      <c r="K931" s="664"/>
      <c r="L931" s="664"/>
      <c r="M931" s="664"/>
      <c r="N931" s="664"/>
      <c r="O931" s="664"/>
      <c r="P931" s="677"/>
      <c r="Q931" s="665"/>
    </row>
    <row r="932" spans="1:17" ht="14.4" customHeight="1" x14ac:dyDescent="0.3">
      <c r="A932" s="660" t="s">
        <v>8296</v>
      </c>
      <c r="B932" s="661" t="s">
        <v>6896</v>
      </c>
      <c r="C932" s="661" t="s">
        <v>6932</v>
      </c>
      <c r="D932" s="661" t="s">
        <v>6957</v>
      </c>
      <c r="E932" s="661" t="s">
        <v>6958</v>
      </c>
      <c r="F932" s="664">
        <v>3</v>
      </c>
      <c r="G932" s="664">
        <v>660</v>
      </c>
      <c r="H932" s="664">
        <v>1</v>
      </c>
      <c r="I932" s="664">
        <v>220</v>
      </c>
      <c r="J932" s="664"/>
      <c r="K932" s="664"/>
      <c r="L932" s="664"/>
      <c r="M932" s="664"/>
      <c r="N932" s="664">
        <v>2</v>
      </c>
      <c r="O932" s="664">
        <v>468</v>
      </c>
      <c r="P932" s="677">
        <v>0.70909090909090911</v>
      </c>
      <c r="Q932" s="665">
        <v>234</v>
      </c>
    </row>
    <row r="933" spans="1:17" ht="14.4" customHeight="1" x14ac:dyDescent="0.3">
      <c r="A933" s="660" t="s">
        <v>8296</v>
      </c>
      <c r="B933" s="661" t="s">
        <v>6896</v>
      </c>
      <c r="C933" s="661" t="s">
        <v>6932</v>
      </c>
      <c r="D933" s="661" t="s">
        <v>6959</v>
      </c>
      <c r="E933" s="661" t="s">
        <v>6960</v>
      </c>
      <c r="F933" s="664">
        <v>1</v>
      </c>
      <c r="G933" s="664">
        <v>117</v>
      </c>
      <c r="H933" s="664">
        <v>1</v>
      </c>
      <c r="I933" s="664">
        <v>117</v>
      </c>
      <c r="J933" s="664"/>
      <c r="K933" s="664"/>
      <c r="L933" s="664"/>
      <c r="M933" s="664"/>
      <c r="N933" s="664"/>
      <c r="O933" s="664"/>
      <c r="P933" s="677"/>
      <c r="Q933" s="665"/>
    </row>
    <row r="934" spans="1:17" ht="14.4" customHeight="1" x14ac:dyDescent="0.3">
      <c r="A934" s="660" t="s">
        <v>8296</v>
      </c>
      <c r="B934" s="661" t="s">
        <v>6896</v>
      </c>
      <c r="C934" s="661" t="s">
        <v>6932</v>
      </c>
      <c r="D934" s="661" t="s">
        <v>6985</v>
      </c>
      <c r="E934" s="661" t="s">
        <v>6986</v>
      </c>
      <c r="F934" s="664">
        <v>1</v>
      </c>
      <c r="G934" s="664">
        <v>75</v>
      </c>
      <c r="H934" s="664">
        <v>1</v>
      </c>
      <c r="I934" s="664">
        <v>75</v>
      </c>
      <c r="J934" s="664"/>
      <c r="K934" s="664"/>
      <c r="L934" s="664"/>
      <c r="M934" s="664"/>
      <c r="N934" s="664"/>
      <c r="O934" s="664"/>
      <c r="P934" s="677"/>
      <c r="Q934" s="665"/>
    </row>
    <row r="935" spans="1:17" ht="14.4" customHeight="1" x14ac:dyDescent="0.3">
      <c r="A935" s="660" t="s">
        <v>8296</v>
      </c>
      <c r="B935" s="661" t="s">
        <v>6896</v>
      </c>
      <c r="C935" s="661" t="s">
        <v>6932</v>
      </c>
      <c r="D935" s="661" t="s">
        <v>7026</v>
      </c>
      <c r="E935" s="661" t="s">
        <v>7027</v>
      </c>
      <c r="F935" s="664">
        <v>1</v>
      </c>
      <c r="G935" s="664">
        <v>80</v>
      </c>
      <c r="H935" s="664">
        <v>1</v>
      </c>
      <c r="I935" s="664">
        <v>80</v>
      </c>
      <c r="J935" s="664"/>
      <c r="K935" s="664"/>
      <c r="L935" s="664"/>
      <c r="M935" s="664"/>
      <c r="N935" s="664"/>
      <c r="O935" s="664"/>
      <c r="P935" s="677"/>
      <c r="Q935" s="665"/>
    </row>
    <row r="936" spans="1:17" ht="14.4" customHeight="1" x14ac:dyDescent="0.3">
      <c r="A936" s="660" t="s">
        <v>8297</v>
      </c>
      <c r="B936" s="661" t="s">
        <v>6896</v>
      </c>
      <c r="C936" s="661" t="s">
        <v>6932</v>
      </c>
      <c r="D936" s="661" t="s">
        <v>6957</v>
      </c>
      <c r="E936" s="661" t="s">
        <v>6958</v>
      </c>
      <c r="F936" s="664">
        <v>8</v>
      </c>
      <c r="G936" s="664">
        <v>1760</v>
      </c>
      <c r="H936" s="664">
        <v>1</v>
      </c>
      <c r="I936" s="664">
        <v>220</v>
      </c>
      <c r="J936" s="664"/>
      <c r="K936" s="664"/>
      <c r="L936" s="664"/>
      <c r="M936" s="664"/>
      <c r="N936" s="664"/>
      <c r="O936" s="664"/>
      <c r="P936" s="677"/>
      <c r="Q936" s="665"/>
    </row>
    <row r="937" spans="1:17" ht="14.4" customHeight="1" x14ac:dyDescent="0.3">
      <c r="A937" s="660" t="s">
        <v>8297</v>
      </c>
      <c r="B937" s="661" t="s">
        <v>6896</v>
      </c>
      <c r="C937" s="661" t="s">
        <v>6932</v>
      </c>
      <c r="D937" s="661" t="s">
        <v>6959</v>
      </c>
      <c r="E937" s="661" t="s">
        <v>6960</v>
      </c>
      <c r="F937" s="664">
        <v>1</v>
      </c>
      <c r="G937" s="664">
        <v>117</v>
      </c>
      <c r="H937" s="664">
        <v>1</v>
      </c>
      <c r="I937" s="664">
        <v>117</v>
      </c>
      <c r="J937" s="664"/>
      <c r="K937" s="664"/>
      <c r="L937" s="664"/>
      <c r="M937" s="664"/>
      <c r="N937" s="664"/>
      <c r="O937" s="664"/>
      <c r="P937" s="677"/>
      <c r="Q937" s="665"/>
    </row>
    <row r="938" spans="1:17" ht="14.4" customHeight="1" x14ac:dyDescent="0.3">
      <c r="A938" s="660" t="s">
        <v>8298</v>
      </c>
      <c r="B938" s="661" t="s">
        <v>6896</v>
      </c>
      <c r="C938" s="661" t="s">
        <v>6932</v>
      </c>
      <c r="D938" s="661" t="s">
        <v>6937</v>
      </c>
      <c r="E938" s="661" t="s">
        <v>6938</v>
      </c>
      <c r="F938" s="664"/>
      <c r="G938" s="664"/>
      <c r="H938" s="664"/>
      <c r="I938" s="664"/>
      <c r="J938" s="664">
        <v>1</v>
      </c>
      <c r="K938" s="664">
        <v>34</v>
      </c>
      <c r="L938" s="664"/>
      <c r="M938" s="664">
        <v>34</v>
      </c>
      <c r="N938" s="664">
        <v>2</v>
      </c>
      <c r="O938" s="664">
        <v>68</v>
      </c>
      <c r="P938" s="677"/>
      <c r="Q938" s="665">
        <v>34</v>
      </c>
    </row>
    <row r="939" spans="1:17" ht="14.4" customHeight="1" x14ac:dyDescent="0.3">
      <c r="A939" s="660" t="s">
        <v>8298</v>
      </c>
      <c r="B939" s="661" t="s">
        <v>6896</v>
      </c>
      <c r="C939" s="661" t="s">
        <v>6932</v>
      </c>
      <c r="D939" s="661" t="s">
        <v>6957</v>
      </c>
      <c r="E939" s="661" t="s">
        <v>6958</v>
      </c>
      <c r="F939" s="664">
        <v>10</v>
      </c>
      <c r="G939" s="664">
        <v>2200</v>
      </c>
      <c r="H939" s="664">
        <v>1</v>
      </c>
      <c r="I939" s="664">
        <v>220</v>
      </c>
      <c r="J939" s="664">
        <v>3</v>
      </c>
      <c r="K939" s="664">
        <v>696</v>
      </c>
      <c r="L939" s="664">
        <v>0.31636363636363635</v>
      </c>
      <c r="M939" s="664">
        <v>232</v>
      </c>
      <c r="N939" s="664">
        <v>6</v>
      </c>
      <c r="O939" s="664">
        <v>1400</v>
      </c>
      <c r="P939" s="677">
        <v>0.63636363636363635</v>
      </c>
      <c r="Q939" s="665">
        <v>233.33333333333334</v>
      </c>
    </row>
    <row r="940" spans="1:17" ht="14.4" customHeight="1" x14ac:dyDescent="0.3">
      <c r="A940" s="660" t="s">
        <v>8298</v>
      </c>
      <c r="B940" s="661" t="s">
        <v>6896</v>
      </c>
      <c r="C940" s="661" t="s">
        <v>6932</v>
      </c>
      <c r="D940" s="661" t="s">
        <v>6959</v>
      </c>
      <c r="E940" s="661" t="s">
        <v>6960</v>
      </c>
      <c r="F940" s="664">
        <v>4</v>
      </c>
      <c r="G940" s="664">
        <v>468</v>
      </c>
      <c r="H940" s="664">
        <v>1</v>
      </c>
      <c r="I940" s="664">
        <v>117</v>
      </c>
      <c r="J940" s="664">
        <v>1</v>
      </c>
      <c r="K940" s="664">
        <v>116</v>
      </c>
      <c r="L940" s="664">
        <v>0.24786324786324787</v>
      </c>
      <c r="M940" s="664">
        <v>116</v>
      </c>
      <c r="N940" s="664">
        <v>5</v>
      </c>
      <c r="O940" s="664">
        <v>588</v>
      </c>
      <c r="P940" s="677">
        <v>1.2564102564102564</v>
      </c>
      <c r="Q940" s="665">
        <v>117.6</v>
      </c>
    </row>
    <row r="941" spans="1:17" ht="14.4" customHeight="1" x14ac:dyDescent="0.3">
      <c r="A941" s="660" t="s">
        <v>8298</v>
      </c>
      <c r="B941" s="661" t="s">
        <v>6896</v>
      </c>
      <c r="C941" s="661" t="s">
        <v>6932</v>
      </c>
      <c r="D941" s="661" t="s">
        <v>6973</v>
      </c>
      <c r="E941" s="661" t="s">
        <v>6974</v>
      </c>
      <c r="F941" s="664">
        <v>2</v>
      </c>
      <c r="G941" s="664">
        <v>308</v>
      </c>
      <c r="H941" s="664">
        <v>1</v>
      </c>
      <c r="I941" s="664">
        <v>154</v>
      </c>
      <c r="J941" s="664">
        <v>2</v>
      </c>
      <c r="K941" s="664">
        <v>310</v>
      </c>
      <c r="L941" s="664">
        <v>1.0064935064935066</v>
      </c>
      <c r="M941" s="664">
        <v>155</v>
      </c>
      <c r="N941" s="664">
        <v>1</v>
      </c>
      <c r="O941" s="664">
        <v>156</v>
      </c>
      <c r="P941" s="677">
        <v>0.50649350649350644</v>
      </c>
      <c r="Q941" s="665">
        <v>156</v>
      </c>
    </row>
    <row r="942" spans="1:17" ht="14.4" customHeight="1" x14ac:dyDescent="0.3">
      <c r="A942" s="660" t="s">
        <v>8298</v>
      </c>
      <c r="B942" s="661" t="s">
        <v>6896</v>
      </c>
      <c r="C942" s="661" t="s">
        <v>6932</v>
      </c>
      <c r="D942" s="661" t="s">
        <v>6977</v>
      </c>
      <c r="E942" s="661" t="s">
        <v>6978</v>
      </c>
      <c r="F942" s="664">
        <v>1</v>
      </c>
      <c r="G942" s="664">
        <v>0</v>
      </c>
      <c r="H942" s="664"/>
      <c r="I942" s="664">
        <v>0</v>
      </c>
      <c r="J942" s="664">
        <v>1</v>
      </c>
      <c r="K942" s="664">
        <v>0</v>
      </c>
      <c r="L942" s="664"/>
      <c r="M942" s="664">
        <v>0</v>
      </c>
      <c r="N942" s="664">
        <v>1</v>
      </c>
      <c r="O942" s="664">
        <v>0</v>
      </c>
      <c r="P942" s="677"/>
      <c r="Q942" s="665">
        <v>0</v>
      </c>
    </row>
    <row r="943" spans="1:17" ht="14.4" customHeight="1" x14ac:dyDescent="0.3">
      <c r="A943" s="660" t="s">
        <v>8298</v>
      </c>
      <c r="B943" s="661" t="s">
        <v>6896</v>
      </c>
      <c r="C943" s="661" t="s">
        <v>6932</v>
      </c>
      <c r="D943" s="661" t="s">
        <v>6981</v>
      </c>
      <c r="E943" s="661" t="s">
        <v>6982</v>
      </c>
      <c r="F943" s="664"/>
      <c r="G943" s="664"/>
      <c r="H943" s="664"/>
      <c r="I943" s="664"/>
      <c r="J943" s="664">
        <v>0</v>
      </c>
      <c r="K943" s="664">
        <v>0</v>
      </c>
      <c r="L943" s="664"/>
      <c r="M943" s="664"/>
      <c r="N943" s="664"/>
      <c r="O943" s="664"/>
      <c r="P943" s="677"/>
      <c r="Q943" s="665"/>
    </row>
    <row r="944" spans="1:17" ht="14.4" customHeight="1" x14ac:dyDescent="0.3">
      <c r="A944" s="660" t="s">
        <v>8298</v>
      </c>
      <c r="B944" s="661" t="s">
        <v>6896</v>
      </c>
      <c r="C944" s="661" t="s">
        <v>6932</v>
      </c>
      <c r="D944" s="661" t="s">
        <v>6985</v>
      </c>
      <c r="E944" s="661" t="s">
        <v>6986</v>
      </c>
      <c r="F944" s="664">
        <v>2</v>
      </c>
      <c r="G944" s="664">
        <v>150</v>
      </c>
      <c r="H944" s="664">
        <v>1</v>
      </c>
      <c r="I944" s="664">
        <v>75</v>
      </c>
      <c r="J944" s="664">
        <v>1</v>
      </c>
      <c r="K944" s="664">
        <v>81</v>
      </c>
      <c r="L944" s="664">
        <v>0.54</v>
      </c>
      <c r="M944" s="664">
        <v>81</v>
      </c>
      <c r="N944" s="664">
        <v>1</v>
      </c>
      <c r="O944" s="664">
        <v>82</v>
      </c>
      <c r="P944" s="677">
        <v>0.54666666666666663</v>
      </c>
      <c r="Q944" s="665">
        <v>82</v>
      </c>
    </row>
    <row r="945" spans="1:17" ht="14.4" customHeight="1" x14ac:dyDescent="0.3">
      <c r="A945" s="660" t="s">
        <v>8298</v>
      </c>
      <c r="B945" s="661" t="s">
        <v>6896</v>
      </c>
      <c r="C945" s="661" t="s">
        <v>6932</v>
      </c>
      <c r="D945" s="661" t="s">
        <v>7050</v>
      </c>
      <c r="E945" s="661" t="s">
        <v>7051</v>
      </c>
      <c r="F945" s="664"/>
      <c r="G945" s="664"/>
      <c r="H945" s="664"/>
      <c r="I945" s="664"/>
      <c r="J945" s="664"/>
      <c r="K945" s="664"/>
      <c r="L945" s="664"/>
      <c r="M945" s="664"/>
      <c r="N945" s="664">
        <v>1</v>
      </c>
      <c r="O945" s="664">
        <v>178</v>
      </c>
      <c r="P945" s="677"/>
      <c r="Q945" s="665">
        <v>178</v>
      </c>
    </row>
    <row r="946" spans="1:17" ht="14.4" customHeight="1" x14ac:dyDescent="0.3">
      <c r="A946" s="660" t="s">
        <v>8298</v>
      </c>
      <c r="B946" s="661" t="s">
        <v>6896</v>
      </c>
      <c r="C946" s="661" t="s">
        <v>6932</v>
      </c>
      <c r="D946" s="661" t="s">
        <v>7026</v>
      </c>
      <c r="E946" s="661" t="s">
        <v>7027</v>
      </c>
      <c r="F946" s="664">
        <v>1</v>
      </c>
      <c r="G946" s="664">
        <v>80</v>
      </c>
      <c r="H946" s="664">
        <v>1</v>
      </c>
      <c r="I946" s="664">
        <v>80</v>
      </c>
      <c r="J946" s="664"/>
      <c r="K946" s="664"/>
      <c r="L946" s="664"/>
      <c r="M946" s="664"/>
      <c r="N946" s="664"/>
      <c r="O946" s="664"/>
      <c r="P946" s="677"/>
      <c r="Q946" s="665"/>
    </row>
    <row r="947" spans="1:17" ht="14.4" customHeight="1" x14ac:dyDescent="0.3">
      <c r="A947" s="660" t="s">
        <v>8299</v>
      </c>
      <c r="B947" s="661" t="s">
        <v>6896</v>
      </c>
      <c r="C947" s="661" t="s">
        <v>6932</v>
      </c>
      <c r="D947" s="661" t="s">
        <v>6937</v>
      </c>
      <c r="E947" s="661" t="s">
        <v>6938</v>
      </c>
      <c r="F947" s="664"/>
      <c r="G947" s="664"/>
      <c r="H947" s="664"/>
      <c r="I947" s="664"/>
      <c r="J947" s="664"/>
      <c r="K947" s="664"/>
      <c r="L947" s="664"/>
      <c r="M947" s="664"/>
      <c r="N947" s="664">
        <v>1</v>
      </c>
      <c r="O947" s="664">
        <v>35</v>
      </c>
      <c r="P947" s="677"/>
      <c r="Q947" s="665">
        <v>35</v>
      </c>
    </row>
    <row r="948" spans="1:17" ht="14.4" customHeight="1" x14ac:dyDescent="0.3">
      <c r="A948" s="660" t="s">
        <v>8299</v>
      </c>
      <c r="B948" s="661" t="s">
        <v>6896</v>
      </c>
      <c r="C948" s="661" t="s">
        <v>6932</v>
      </c>
      <c r="D948" s="661" t="s">
        <v>6957</v>
      </c>
      <c r="E948" s="661" t="s">
        <v>6958</v>
      </c>
      <c r="F948" s="664">
        <v>1</v>
      </c>
      <c r="G948" s="664">
        <v>220</v>
      </c>
      <c r="H948" s="664">
        <v>1</v>
      </c>
      <c r="I948" s="664">
        <v>220</v>
      </c>
      <c r="J948" s="664">
        <v>2</v>
      </c>
      <c r="K948" s="664">
        <v>464</v>
      </c>
      <c r="L948" s="664">
        <v>2.1090909090909089</v>
      </c>
      <c r="M948" s="664">
        <v>232</v>
      </c>
      <c r="N948" s="664"/>
      <c r="O948" s="664"/>
      <c r="P948" s="677"/>
      <c r="Q948" s="665"/>
    </row>
    <row r="949" spans="1:17" ht="14.4" customHeight="1" x14ac:dyDescent="0.3">
      <c r="A949" s="660" t="s">
        <v>8299</v>
      </c>
      <c r="B949" s="661" t="s">
        <v>6896</v>
      </c>
      <c r="C949" s="661" t="s">
        <v>6932</v>
      </c>
      <c r="D949" s="661" t="s">
        <v>6959</v>
      </c>
      <c r="E949" s="661" t="s">
        <v>6960</v>
      </c>
      <c r="F949" s="664">
        <v>1</v>
      </c>
      <c r="G949" s="664">
        <v>117</v>
      </c>
      <c r="H949" s="664">
        <v>1</v>
      </c>
      <c r="I949" s="664">
        <v>117</v>
      </c>
      <c r="J949" s="664"/>
      <c r="K949" s="664"/>
      <c r="L949" s="664"/>
      <c r="M949" s="664"/>
      <c r="N949" s="664">
        <v>1</v>
      </c>
      <c r="O949" s="664">
        <v>118</v>
      </c>
      <c r="P949" s="677">
        <v>1.0085470085470085</v>
      </c>
      <c r="Q949" s="665">
        <v>118</v>
      </c>
    </row>
    <row r="950" spans="1:17" ht="14.4" customHeight="1" x14ac:dyDescent="0.3">
      <c r="A950" s="660" t="s">
        <v>8299</v>
      </c>
      <c r="B950" s="661" t="s">
        <v>6896</v>
      </c>
      <c r="C950" s="661" t="s">
        <v>6932</v>
      </c>
      <c r="D950" s="661" t="s">
        <v>6973</v>
      </c>
      <c r="E950" s="661" t="s">
        <v>6974</v>
      </c>
      <c r="F950" s="664">
        <v>1</v>
      </c>
      <c r="G950" s="664">
        <v>154</v>
      </c>
      <c r="H950" s="664">
        <v>1</v>
      </c>
      <c r="I950" s="664">
        <v>154</v>
      </c>
      <c r="J950" s="664"/>
      <c r="K950" s="664"/>
      <c r="L950" s="664"/>
      <c r="M950" s="664"/>
      <c r="N950" s="664"/>
      <c r="O950" s="664"/>
      <c r="P950" s="677"/>
      <c r="Q950" s="665"/>
    </row>
    <row r="951" spans="1:17" ht="14.4" customHeight="1" x14ac:dyDescent="0.3">
      <c r="A951" s="660" t="s">
        <v>8299</v>
      </c>
      <c r="B951" s="661" t="s">
        <v>6896</v>
      </c>
      <c r="C951" s="661" t="s">
        <v>6932</v>
      </c>
      <c r="D951" s="661" t="s">
        <v>6977</v>
      </c>
      <c r="E951" s="661" t="s">
        <v>6978</v>
      </c>
      <c r="F951" s="664">
        <v>0</v>
      </c>
      <c r="G951" s="664">
        <v>0</v>
      </c>
      <c r="H951" s="664"/>
      <c r="I951" s="664"/>
      <c r="J951" s="664"/>
      <c r="K951" s="664"/>
      <c r="L951" s="664"/>
      <c r="M951" s="664"/>
      <c r="N951" s="664"/>
      <c r="O951" s="664"/>
      <c r="P951" s="677"/>
      <c r="Q951" s="665"/>
    </row>
    <row r="952" spans="1:17" ht="14.4" customHeight="1" x14ac:dyDescent="0.3">
      <c r="A952" s="660" t="s">
        <v>8299</v>
      </c>
      <c r="B952" s="661" t="s">
        <v>6896</v>
      </c>
      <c r="C952" s="661" t="s">
        <v>6932</v>
      </c>
      <c r="D952" s="661" t="s">
        <v>6985</v>
      </c>
      <c r="E952" s="661" t="s">
        <v>6986</v>
      </c>
      <c r="F952" s="664">
        <v>1</v>
      </c>
      <c r="G952" s="664">
        <v>75</v>
      </c>
      <c r="H952" s="664">
        <v>1</v>
      </c>
      <c r="I952" s="664">
        <v>75</v>
      </c>
      <c r="J952" s="664"/>
      <c r="K952" s="664"/>
      <c r="L952" s="664"/>
      <c r="M952" s="664"/>
      <c r="N952" s="664"/>
      <c r="O952" s="664"/>
      <c r="P952" s="677"/>
      <c r="Q952" s="665"/>
    </row>
    <row r="953" spans="1:17" ht="14.4" customHeight="1" x14ac:dyDescent="0.3">
      <c r="A953" s="660" t="s">
        <v>8299</v>
      </c>
      <c r="B953" s="661" t="s">
        <v>7088</v>
      </c>
      <c r="C953" s="661" t="s">
        <v>6932</v>
      </c>
      <c r="D953" s="661" t="s">
        <v>8108</v>
      </c>
      <c r="E953" s="661" t="s">
        <v>8109</v>
      </c>
      <c r="F953" s="664"/>
      <c r="G953" s="664"/>
      <c r="H953" s="664"/>
      <c r="I953" s="664"/>
      <c r="J953" s="664"/>
      <c r="K953" s="664"/>
      <c r="L953" s="664"/>
      <c r="M953" s="664"/>
      <c r="N953" s="664">
        <v>1</v>
      </c>
      <c r="O953" s="664">
        <v>0</v>
      </c>
      <c r="P953" s="677"/>
      <c r="Q953" s="665">
        <v>0</v>
      </c>
    </row>
    <row r="954" spans="1:17" ht="14.4" customHeight="1" x14ac:dyDescent="0.3">
      <c r="A954" s="660" t="s">
        <v>8299</v>
      </c>
      <c r="B954" s="661" t="s">
        <v>7088</v>
      </c>
      <c r="C954" s="661" t="s">
        <v>6932</v>
      </c>
      <c r="D954" s="661" t="s">
        <v>7126</v>
      </c>
      <c r="E954" s="661" t="s">
        <v>7127</v>
      </c>
      <c r="F954" s="664"/>
      <c r="G954" s="664"/>
      <c r="H954" s="664"/>
      <c r="I954" s="664"/>
      <c r="J954" s="664"/>
      <c r="K954" s="664"/>
      <c r="L954" s="664"/>
      <c r="M954" s="664"/>
      <c r="N954" s="664">
        <v>1</v>
      </c>
      <c r="O954" s="664">
        <v>0</v>
      </c>
      <c r="P954" s="677"/>
      <c r="Q954" s="665">
        <v>0</v>
      </c>
    </row>
    <row r="955" spans="1:17" ht="14.4" customHeight="1" x14ac:dyDescent="0.3">
      <c r="A955" s="660" t="s">
        <v>8299</v>
      </c>
      <c r="B955" s="661" t="s">
        <v>7088</v>
      </c>
      <c r="C955" s="661" t="s">
        <v>6932</v>
      </c>
      <c r="D955" s="661" t="s">
        <v>8130</v>
      </c>
      <c r="E955" s="661" t="s">
        <v>8131</v>
      </c>
      <c r="F955" s="664"/>
      <c r="G955" s="664"/>
      <c r="H955" s="664"/>
      <c r="I955" s="664"/>
      <c r="J955" s="664"/>
      <c r="K955" s="664"/>
      <c r="L955" s="664"/>
      <c r="M955" s="664"/>
      <c r="N955" s="664">
        <v>1</v>
      </c>
      <c r="O955" s="664">
        <v>4674</v>
      </c>
      <c r="P955" s="677"/>
      <c r="Q955" s="665">
        <v>4674</v>
      </c>
    </row>
    <row r="956" spans="1:17" ht="14.4" customHeight="1" x14ac:dyDescent="0.3">
      <c r="A956" s="660" t="s">
        <v>8300</v>
      </c>
      <c r="B956" s="661" t="s">
        <v>6896</v>
      </c>
      <c r="C956" s="661" t="s">
        <v>6932</v>
      </c>
      <c r="D956" s="661" t="s">
        <v>6957</v>
      </c>
      <c r="E956" s="661" t="s">
        <v>6958</v>
      </c>
      <c r="F956" s="664">
        <v>1</v>
      </c>
      <c r="G956" s="664">
        <v>220</v>
      </c>
      <c r="H956" s="664">
        <v>1</v>
      </c>
      <c r="I956" s="664">
        <v>220</v>
      </c>
      <c r="J956" s="664"/>
      <c r="K956" s="664"/>
      <c r="L956" s="664"/>
      <c r="M956" s="664"/>
      <c r="N956" s="664">
        <v>2</v>
      </c>
      <c r="O956" s="664">
        <v>466</v>
      </c>
      <c r="P956" s="677">
        <v>2.1181818181818182</v>
      </c>
      <c r="Q956" s="665">
        <v>233</v>
      </c>
    </row>
    <row r="957" spans="1:17" ht="14.4" customHeight="1" x14ac:dyDescent="0.3">
      <c r="A957" s="660" t="s">
        <v>8301</v>
      </c>
      <c r="B957" s="661" t="s">
        <v>6896</v>
      </c>
      <c r="C957" s="661" t="s">
        <v>6932</v>
      </c>
      <c r="D957" s="661" t="s">
        <v>6937</v>
      </c>
      <c r="E957" s="661" t="s">
        <v>6938</v>
      </c>
      <c r="F957" s="664"/>
      <c r="G957" s="664"/>
      <c r="H957" s="664"/>
      <c r="I957" s="664"/>
      <c r="J957" s="664">
        <v>2</v>
      </c>
      <c r="K957" s="664">
        <v>68</v>
      </c>
      <c r="L957" s="664"/>
      <c r="M957" s="664">
        <v>34</v>
      </c>
      <c r="N957" s="664"/>
      <c r="O957" s="664"/>
      <c r="P957" s="677"/>
      <c r="Q957" s="665"/>
    </row>
    <row r="958" spans="1:17" ht="14.4" customHeight="1" x14ac:dyDescent="0.3">
      <c r="A958" s="660" t="s">
        <v>8301</v>
      </c>
      <c r="B958" s="661" t="s">
        <v>6896</v>
      </c>
      <c r="C958" s="661" t="s">
        <v>6932</v>
      </c>
      <c r="D958" s="661" t="s">
        <v>6941</v>
      </c>
      <c r="E958" s="661" t="s">
        <v>6942</v>
      </c>
      <c r="F958" s="664"/>
      <c r="G958" s="664"/>
      <c r="H958" s="664"/>
      <c r="I958" s="664"/>
      <c r="J958" s="664"/>
      <c r="K958" s="664"/>
      <c r="L958" s="664"/>
      <c r="M958" s="664"/>
      <c r="N958" s="664">
        <v>1</v>
      </c>
      <c r="O958" s="664">
        <v>5</v>
      </c>
      <c r="P958" s="677"/>
      <c r="Q958" s="665">
        <v>5</v>
      </c>
    </row>
    <row r="959" spans="1:17" ht="14.4" customHeight="1" x14ac:dyDescent="0.3">
      <c r="A959" s="660" t="s">
        <v>8301</v>
      </c>
      <c r="B959" s="661" t="s">
        <v>6896</v>
      </c>
      <c r="C959" s="661" t="s">
        <v>6932</v>
      </c>
      <c r="D959" s="661" t="s">
        <v>6957</v>
      </c>
      <c r="E959" s="661" t="s">
        <v>6958</v>
      </c>
      <c r="F959" s="664">
        <v>4</v>
      </c>
      <c r="G959" s="664">
        <v>880</v>
      </c>
      <c r="H959" s="664">
        <v>1</v>
      </c>
      <c r="I959" s="664">
        <v>220</v>
      </c>
      <c r="J959" s="664">
        <v>3</v>
      </c>
      <c r="K959" s="664">
        <v>696</v>
      </c>
      <c r="L959" s="664">
        <v>0.79090909090909089</v>
      </c>
      <c r="M959" s="664">
        <v>232</v>
      </c>
      <c r="N959" s="664">
        <v>4</v>
      </c>
      <c r="O959" s="664">
        <v>932</v>
      </c>
      <c r="P959" s="677">
        <v>1.0590909090909091</v>
      </c>
      <c r="Q959" s="665">
        <v>233</v>
      </c>
    </row>
    <row r="960" spans="1:17" ht="14.4" customHeight="1" x14ac:dyDescent="0.3">
      <c r="A960" s="660" t="s">
        <v>8301</v>
      </c>
      <c r="B960" s="661" t="s">
        <v>6896</v>
      </c>
      <c r="C960" s="661" t="s">
        <v>6932</v>
      </c>
      <c r="D960" s="661" t="s">
        <v>6959</v>
      </c>
      <c r="E960" s="661" t="s">
        <v>6960</v>
      </c>
      <c r="F960" s="664">
        <v>26</v>
      </c>
      <c r="G960" s="664">
        <v>3042</v>
      </c>
      <c r="H960" s="664">
        <v>1</v>
      </c>
      <c r="I960" s="664">
        <v>117</v>
      </c>
      <c r="J960" s="664">
        <v>27</v>
      </c>
      <c r="K960" s="664">
        <v>3132</v>
      </c>
      <c r="L960" s="664">
        <v>1.029585798816568</v>
      </c>
      <c r="M960" s="664">
        <v>116</v>
      </c>
      <c r="N960" s="664">
        <v>38</v>
      </c>
      <c r="O960" s="664">
        <v>4466</v>
      </c>
      <c r="P960" s="677">
        <v>1.468113083497699</v>
      </c>
      <c r="Q960" s="665">
        <v>117.52631578947368</v>
      </c>
    </row>
    <row r="961" spans="1:17" ht="14.4" customHeight="1" x14ac:dyDescent="0.3">
      <c r="A961" s="660" t="s">
        <v>8301</v>
      </c>
      <c r="B961" s="661" t="s">
        <v>6896</v>
      </c>
      <c r="C961" s="661" t="s">
        <v>6932</v>
      </c>
      <c r="D961" s="661" t="s">
        <v>6973</v>
      </c>
      <c r="E961" s="661" t="s">
        <v>6974</v>
      </c>
      <c r="F961" s="664">
        <v>5</v>
      </c>
      <c r="G961" s="664">
        <v>770</v>
      </c>
      <c r="H961" s="664">
        <v>1</v>
      </c>
      <c r="I961" s="664">
        <v>154</v>
      </c>
      <c r="J961" s="664">
        <v>10</v>
      </c>
      <c r="K961" s="664">
        <v>1550</v>
      </c>
      <c r="L961" s="664">
        <v>2.0129870129870131</v>
      </c>
      <c r="M961" s="664">
        <v>155</v>
      </c>
      <c r="N961" s="664">
        <v>7</v>
      </c>
      <c r="O961" s="664">
        <v>1091</v>
      </c>
      <c r="P961" s="677">
        <v>1.4168831168831169</v>
      </c>
      <c r="Q961" s="665">
        <v>155.85714285714286</v>
      </c>
    </row>
    <row r="962" spans="1:17" ht="14.4" customHeight="1" x14ac:dyDescent="0.3">
      <c r="A962" s="660" t="s">
        <v>8301</v>
      </c>
      <c r="B962" s="661" t="s">
        <v>6896</v>
      </c>
      <c r="C962" s="661" t="s">
        <v>6932</v>
      </c>
      <c r="D962" s="661" t="s">
        <v>6977</v>
      </c>
      <c r="E962" s="661" t="s">
        <v>6978</v>
      </c>
      <c r="F962" s="664">
        <v>2</v>
      </c>
      <c r="G962" s="664">
        <v>0</v>
      </c>
      <c r="H962" s="664"/>
      <c r="I962" s="664">
        <v>0</v>
      </c>
      <c r="J962" s="664">
        <v>2</v>
      </c>
      <c r="K962" s="664">
        <v>0</v>
      </c>
      <c r="L962" s="664"/>
      <c r="M962" s="664">
        <v>0</v>
      </c>
      <c r="N962" s="664">
        <v>2</v>
      </c>
      <c r="O962" s="664">
        <v>0</v>
      </c>
      <c r="P962" s="677"/>
      <c r="Q962" s="665">
        <v>0</v>
      </c>
    </row>
    <row r="963" spans="1:17" ht="14.4" customHeight="1" x14ac:dyDescent="0.3">
      <c r="A963" s="660" t="s">
        <v>8301</v>
      </c>
      <c r="B963" s="661" t="s">
        <v>6896</v>
      </c>
      <c r="C963" s="661" t="s">
        <v>6932</v>
      </c>
      <c r="D963" s="661" t="s">
        <v>6981</v>
      </c>
      <c r="E963" s="661" t="s">
        <v>6982</v>
      </c>
      <c r="F963" s="664"/>
      <c r="G963" s="664"/>
      <c r="H963" s="664"/>
      <c r="I963" s="664"/>
      <c r="J963" s="664">
        <v>0</v>
      </c>
      <c r="K963" s="664">
        <v>0</v>
      </c>
      <c r="L963" s="664"/>
      <c r="M963" s="664"/>
      <c r="N963" s="664"/>
      <c r="O963" s="664"/>
      <c r="P963" s="677"/>
      <c r="Q963" s="665"/>
    </row>
    <row r="964" spans="1:17" ht="14.4" customHeight="1" x14ac:dyDescent="0.3">
      <c r="A964" s="660" t="s">
        <v>8301</v>
      </c>
      <c r="B964" s="661" t="s">
        <v>6896</v>
      </c>
      <c r="C964" s="661" t="s">
        <v>6932</v>
      </c>
      <c r="D964" s="661" t="s">
        <v>6985</v>
      </c>
      <c r="E964" s="661" t="s">
        <v>6986</v>
      </c>
      <c r="F964" s="664">
        <v>3</v>
      </c>
      <c r="G964" s="664">
        <v>225</v>
      </c>
      <c r="H964" s="664">
        <v>1</v>
      </c>
      <c r="I964" s="664">
        <v>75</v>
      </c>
      <c r="J964" s="664">
        <v>9</v>
      </c>
      <c r="K964" s="664">
        <v>729</v>
      </c>
      <c r="L964" s="664">
        <v>3.24</v>
      </c>
      <c r="M964" s="664">
        <v>81</v>
      </c>
      <c r="N964" s="664">
        <v>4</v>
      </c>
      <c r="O964" s="664">
        <v>328</v>
      </c>
      <c r="P964" s="677">
        <v>1.4577777777777778</v>
      </c>
      <c r="Q964" s="665">
        <v>82</v>
      </c>
    </row>
    <row r="965" spans="1:17" ht="14.4" customHeight="1" x14ac:dyDescent="0.3">
      <c r="A965" s="660" t="s">
        <v>8302</v>
      </c>
      <c r="B965" s="661" t="s">
        <v>6896</v>
      </c>
      <c r="C965" s="661" t="s">
        <v>6932</v>
      </c>
      <c r="D965" s="661" t="s">
        <v>6937</v>
      </c>
      <c r="E965" s="661" t="s">
        <v>6938</v>
      </c>
      <c r="F965" s="664">
        <v>1</v>
      </c>
      <c r="G965" s="664">
        <v>34</v>
      </c>
      <c r="H965" s="664">
        <v>1</v>
      </c>
      <c r="I965" s="664">
        <v>34</v>
      </c>
      <c r="J965" s="664"/>
      <c r="K965" s="664"/>
      <c r="L965" s="664"/>
      <c r="M965" s="664"/>
      <c r="N965" s="664"/>
      <c r="O965" s="664"/>
      <c r="P965" s="677"/>
      <c r="Q965" s="665"/>
    </row>
    <row r="966" spans="1:17" ht="14.4" customHeight="1" x14ac:dyDescent="0.3">
      <c r="A966" s="660" t="s">
        <v>8302</v>
      </c>
      <c r="B966" s="661" t="s">
        <v>6896</v>
      </c>
      <c r="C966" s="661" t="s">
        <v>6932</v>
      </c>
      <c r="D966" s="661" t="s">
        <v>6959</v>
      </c>
      <c r="E966" s="661" t="s">
        <v>6960</v>
      </c>
      <c r="F966" s="664">
        <v>1</v>
      </c>
      <c r="G966" s="664">
        <v>117</v>
      </c>
      <c r="H966" s="664">
        <v>1</v>
      </c>
      <c r="I966" s="664">
        <v>117</v>
      </c>
      <c r="J966" s="664"/>
      <c r="K966" s="664"/>
      <c r="L966" s="664"/>
      <c r="M966" s="664"/>
      <c r="N966" s="664"/>
      <c r="O966" s="664"/>
      <c r="P966" s="677"/>
      <c r="Q966" s="665"/>
    </row>
    <row r="967" spans="1:17" ht="14.4" customHeight="1" x14ac:dyDescent="0.3">
      <c r="A967" s="660" t="s">
        <v>8303</v>
      </c>
      <c r="B967" s="661" t="s">
        <v>6896</v>
      </c>
      <c r="C967" s="661" t="s">
        <v>6932</v>
      </c>
      <c r="D967" s="661" t="s">
        <v>6937</v>
      </c>
      <c r="E967" s="661" t="s">
        <v>6938</v>
      </c>
      <c r="F967" s="664">
        <v>2</v>
      </c>
      <c r="G967" s="664">
        <v>68</v>
      </c>
      <c r="H967" s="664">
        <v>1</v>
      </c>
      <c r="I967" s="664">
        <v>34</v>
      </c>
      <c r="J967" s="664"/>
      <c r="K967" s="664"/>
      <c r="L967" s="664"/>
      <c r="M967" s="664"/>
      <c r="N967" s="664"/>
      <c r="O967" s="664"/>
      <c r="P967" s="677"/>
      <c r="Q967" s="665"/>
    </row>
    <row r="968" spans="1:17" ht="14.4" customHeight="1" x14ac:dyDescent="0.3">
      <c r="A968" s="660" t="s">
        <v>8303</v>
      </c>
      <c r="B968" s="661" t="s">
        <v>6896</v>
      </c>
      <c r="C968" s="661" t="s">
        <v>6932</v>
      </c>
      <c r="D968" s="661" t="s">
        <v>6957</v>
      </c>
      <c r="E968" s="661" t="s">
        <v>6958</v>
      </c>
      <c r="F968" s="664">
        <v>11</v>
      </c>
      <c r="G968" s="664">
        <v>2420</v>
      </c>
      <c r="H968" s="664">
        <v>1</v>
      </c>
      <c r="I968" s="664">
        <v>220</v>
      </c>
      <c r="J968" s="664">
        <v>3</v>
      </c>
      <c r="K968" s="664">
        <v>696</v>
      </c>
      <c r="L968" s="664">
        <v>0.28760330578512394</v>
      </c>
      <c r="M968" s="664">
        <v>232</v>
      </c>
      <c r="N968" s="664">
        <v>13</v>
      </c>
      <c r="O968" s="664">
        <v>3032</v>
      </c>
      <c r="P968" s="677">
        <v>1.252892561983471</v>
      </c>
      <c r="Q968" s="665">
        <v>233.23076923076923</v>
      </c>
    </row>
    <row r="969" spans="1:17" ht="14.4" customHeight="1" x14ac:dyDescent="0.3">
      <c r="A969" s="660" t="s">
        <v>8303</v>
      </c>
      <c r="B969" s="661" t="s">
        <v>6896</v>
      </c>
      <c r="C969" s="661" t="s">
        <v>6932</v>
      </c>
      <c r="D969" s="661" t="s">
        <v>6959</v>
      </c>
      <c r="E969" s="661" t="s">
        <v>6960</v>
      </c>
      <c r="F969" s="664">
        <v>10</v>
      </c>
      <c r="G969" s="664">
        <v>1170</v>
      </c>
      <c r="H969" s="664">
        <v>1</v>
      </c>
      <c r="I969" s="664">
        <v>117</v>
      </c>
      <c r="J969" s="664">
        <v>9</v>
      </c>
      <c r="K969" s="664">
        <v>1044</v>
      </c>
      <c r="L969" s="664">
        <v>0.89230769230769236</v>
      </c>
      <c r="M969" s="664">
        <v>116</v>
      </c>
      <c r="N969" s="664">
        <v>8</v>
      </c>
      <c r="O969" s="664">
        <v>934</v>
      </c>
      <c r="P969" s="677">
        <v>0.79829059829059834</v>
      </c>
      <c r="Q969" s="665">
        <v>116.75</v>
      </c>
    </row>
    <row r="970" spans="1:17" ht="14.4" customHeight="1" x14ac:dyDescent="0.3">
      <c r="A970" s="660" t="s">
        <v>8303</v>
      </c>
      <c r="B970" s="661" t="s">
        <v>6896</v>
      </c>
      <c r="C970" s="661" t="s">
        <v>6932</v>
      </c>
      <c r="D970" s="661" t="s">
        <v>6973</v>
      </c>
      <c r="E970" s="661" t="s">
        <v>6974</v>
      </c>
      <c r="F970" s="664">
        <v>9</v>
      </c>
      <c r="G970" s="664">
        <v>1386</v>
      </c>
      <c r="H970" s="664">
        <v>1</v>
      </c>
      <c r="I970" s="664">
        <v>154</v>
      </c>
      <c r="J970" s="664">
        <v>3</v>
      </c>
      <c r="K970" s="664">
        <v>465</v>
      </c>
      <c r="L970" s="664">
        <v>0.33549783549783552</v>
      </c>
      <c r="M970" s="664">
        <v>155</v>
      </c>
      <c r="N970" s="664">
        <v>11</v>
      </c>
      <c r="O970" s="664">
        <v>1710</v>
      </c>
      <c r="P970" s="677">
        <v>1.2337662337662338</v>
      </c>
      <c r="Q970" s="665">
        <v>155.45454545454547</v>
      </c>
    </row>
    <row r="971" spans="1:17" ht="14.4" customHeight="1" x14ac:dyDescent="0.3">
      <c r="A971" s="660" t="s">
        <v>8303</v>
      </c>
      <c r="B971" s="661" t="s">
        <v>6896</v>
      </c>
      <c r="C971" s="661" t="s">
        <v>6932</v>
      </c>
      <c r="D971" s="661" t="s">
        <v>6977</v>
      </c>
      <c r="E971" s="661" t="s">
        <v>6978</v>
      </c>
      <c r="F971" s="664"/>
      <c r="G971" s="664"/>
      <c r="H971" s="664"/>
      <c r="I971" s="664"/>
      <c r="J971" s="664">
        <v>1</v>
      </c>
      <c r="K971" s="664">
        <v>0</v>
      </c>
      <c r="L971" s="664"/>
      <c r="M971" s="664">
        <v>0</v>
      </c>
      <c r="N971" s="664"/>
      <c r="O971" s="664"/>
      <c r="P971" s="677"/>
      <c r="Q971" s="665"/>
    </row>
    <row r="972" spans="1:17" ht="14.4" customHeight="1" x14ac:dyDescent="0.3">
      <c r="A972" s="660" t="s">
        <v>8303</v>
      </c>
      <c r="B972" s="661" t="s">
        <v>6896</v>
      </c>
      <c r="C972" s="661" t="s">
        <v>6932</v>
      </c>
      <c r="D972" s="661" t="s">
        <v>6985</v>
      </c>
      <c r="E972" s="661" t="s">
        <v>6986</v>
      </c>
      <c r="F972" s="664">
        <v>7</v>
      </c>
      <c r="G972" s="664">
        <v>525</v>
      </c>
      <c r="H972" s="664">
        <v>1</v>
      </c>
      <c r="I972" s="664">
        <v>75</v>
      </c>
      <c r="J972" s="664">
        <v>2</v>
      </c>
      <c r="K972" s="664">
        <v>162</v>
      </c>
      <c r="L972" s="664">
        <v>0.30857142857142855</v>
      </c>
      <c r="M972" s="664">
        <v>81</v>
      </c>
      <c r="N972" s="664">
        <v>8</v>
      </c>
      <c r="O972" s="664">
        <v>652</v>
      </c>
      <c r="P972" s="677">
        <v>1.2419047619047618</v>
      </c>
      <c r="Q972" s="665">
        <v>81.5</v>
      </c>
    </row>
    <row r="973" spans="1:17" ht="14.4" customHeight="1" x14ac:dyDescent="0.3">
      <c r="A973" s="660" t="s">
        <v>8304</v>
      </c>
      <c r="B973" s="661" t="s">
        <v>6896</v>
      </c>
      <c r="C973" s="661" t="s">
        <v>6932</v>
      </c>
      <c r="D973" s="661" t="s">
        <v>6937</v>
      </c>
      <c r="E973" s="661" t="s">
        <v>6938</v>
      </c>
      <c r="F973" s="664">
        <v>2</v>
      </c>
      <c r="G973" s="664">
        <v>68</v>
      </c>
      <c r="H973" s="664">
        <v>1</v>
      </c>
      <c r="I973" s="664">
        <v>34</v>
      </c>
      <c r="J973" s="664">
        <v>5</v>
      </c>
      <c r="K973" s="664">
        <v>170</v>
      </c>
      <c r="L973" s="664">
        <v>2.5</v>
      </c>
      <c r="M973" s="664">
        <v>34</v>
      </c>
      <c r="N973" s="664"/>
      <c r="O973" s="664"/>
      <c r="P973" s="677"/>
      <c r="Q973" s="665"/>
    </row>
    <row r="974" spans="1:17" ht="14.4" customHeight="1" x14ac:dyDescent="0.3">
      <c r="A974" s="660" t="s">
        <v>8304</v>
      </c>
      <c r="B974" s="661" t="s">
        <v>6896</v>
      </c>
      <c r="C974" s="661" t="s">
        <v>6932</v>
      </c>
      <c r="D974" s="661" t="s">
        <v>6957</v>
      </c>
      <c r="E974" s="661" t="s">
        <v>6958</v>
      </c>
      <c r="F974" s="664">
        <v>4</v>
      </c>
      <c r="G974" s="664">
        <v>880</v>
      </c>
      <c r="H974" s="664">
        <v>1</v>
      </c>
      <c r="I974" s="664">
        <v>220</v>
      </c>
      <c r="J974" s="664">
        <v>3</v>
      </c>
      <c r="K974" s="664">
        <v>696</v>
      </c>
      <c r="L974" s="664">
        <v>0.79090909090909089</v>
      </c>
      <c r="M974" s="664">
        <v>232</v>
      </c>
      <c r="N974" s="664">
        <v>2</v>
      </c>
      <c r="O974" s="664">
        <v>468</v>
      </c>
      <c r="P974" s="677">
        <v>0.53181818181818186</v>
      </c>
      <c r="Q974" s="665">
        <v>234</v>
      </c>
    </row>
    <row r="975" spans="1:17" ht="14.4" customHeight="1" x14ac:dyDescent="0.3">
      <c r="A975" s="660" t="s">
        <v>8304</v>
      </c>
      <c r="B975" s="661" t="s">
        <v>6896</v>
      </c>
      <c r="C975" s="661" t="s">
        <v>6932</v>
      </c>
      <c r="D975" s="661" t="s">
        <v>6959</v>
      </c>
      <c r="E975" s="661" t="s">
        <v>6960</v>
      </c>
      <c r="F975" s="664">
        <v>1</v>
      </c>
      <c r="G975" s="664">
        <v>117</v>
      </c>
      <c r="H975" s="664">
        <v>1</v>
      </c>
      <c r="I975" s="664">
        <v>117</v>
      </c>
      <c r="J975" s="664"/>
      <c r="K975" s="664"/>
      <c r="L975" s="664"/>
      <c r="M975" s="664"/>
      <c r="N975" s="664">
        <v>1</v>
      </c>
      <c r="O975" s="664">
        <v>118</v>
      </c>
      <c r="P975" s="677">
        <v>1.0085470085470085</v>
      </c>
      <c r="Q975" s="665">
        <v>118</v>
      </c>
    </row>
    <row r="976" spans="1:17" ht="14.4" customHeight="1" x14ac:dyDescent="0.3">
      <c r="A976" s="660" t="s">
        <v>8304</v>
      </c>
      <c r="B976" s="661" t="s">
        <v>6896</v>
      </c>
      <c r="C976" s="661" t="s">
        <v>6932</v>
      </c>
      <c r="D976" s="661" t="s">
        <v>6973</v>
      </c>
      <c r="E976" s="661" t="s">
        <v>6974</v>
      </c>
      <c r="F976" s="664">
        <v>1</v>
      </c>
      <c r="G976" s="664">
        <v>154</v>
      </c>
      <c r="H976" s="664">
        <v>1</v>
      </c>
      <c r="I976" s="664">
        <v>154</v>
      </c>
      <c r="J976" s="664"/>
      <c r="K976" s="664"/>
      <c r="L976" s="664"/>
      <c r="M976" s="664"/>
      <c r="N976" s="664"/>
      <c r="O976" s="664"/>
      <c r="P976" s="677"/>
      <c r="Q976" s="665"/>
    </row>
    <row r="977" spans="1:17" ht="14.4" customHeight="1" x14ac:dyDescent="0.3">
      <c r="A977" s="660" t="s">
        <v>8304</v>
      </c>
      <c r="B977" s="661" t="s">
        <v>6896</v>
      </c>
      <c r="C977" s="661" t="s">
        <v>6932</v>
      </c>
      <c r="D977" s="661" t="s">
        <v>6977</v>
      </c>
      <c r="E977" s="661" t="s">
        <v>6978</v>
      </c>
      <c r="F977" s="664">
        <v>2</v>
      </c>
      <c r="G977" s="664">
        <v>0</v>
      </c>
      <c r="H977" s="664"/>
      <c r="I977" s="664">
        <v>0</v>
      </c>
      <c r="J977" s="664">
        <v>1</v>
      </c>
      <c r="K977" s="664">
        <v>0</v>
      </c>
      <c r="L977" s="664"/>
      <c r="M977" s="664">
        <v>0</v>
      </c>
      <c r="N977" s="664">
        <v>1</v>
      </c>
      <c r="O977" s="664">
        <v>0</v>
      </c>
      <c r="P977" s="677"/>
      <c r="Q977" s="665">
        <v>0</v>
      </c>
    </row>
    <row r="978" spans="1:17" ht="14.4" customHeight="1" x14ac:dyDescent="0.3">
      <c r="A978" s="660" t="s">
        <v>8304</v>
      </c>
      <c r="B978" s="661" t="s">
        <v>6896</v>
      </c>
      <c r="C978" s="661" t="s">
        <v>6932</v>
      </c>
      <c r="D978" s="661" t="s">
        <v>6981</v>
      </c>
      <c r="E978" s="661" t="s">
        <v>6982</v>
      </c>
      <c r="F978" s="664"/>
      <c r="G978" s="664"/>
      <c r="H978" s="664"/>
      <c r="I978" s="664"/>
      <c r="J978" s="664">
        <v>1</v>
      </c>
      <c r="K978" s="664">
        <v>0</v>
      </c>
      <c r="L978" s="664"/>
      <c r="M978" s="664">
        <v>0</v>
      </c>
      <c r="N978" s="664"/>
      <c r="O978" s="664"/>
      <c r="P978" s="677"/>
      <c r="Q978" s="665"/>
    </row>
    <row r="979" spans="1:17" ht="14.4" customHeight="1" x14ac:dyDescent="0.3">
      <c r="A979" s="660" t="s">
        <v>8304</v>
      </c>
      <c r="B979" s="661" t="s">
        <v>6896</v>
      </c>
      <c r="C979" s="661" t="s">
        <v>6932</v>
      </c>
      <c r="D979" s="661" t="s">
        <v>6985</v>
      </c>
      <c r="E979" s="661" t="s">
        <v>6986</v>
      </c>
      <c r="F979" s="664">
        <v>1</v>
      </c>
      <c r="G979" s="664">
        <v>75</v>
      </c>
      <c r="H979" s="664">
        <v>1</v>
      </c>
      <c r="I979" s="664">
        <v>75</v>
      </c>
      <c r="J979" s="664"/>
      <c r="K979" s="664"/>
      <c r="L979" s="664"/>
      <c r="M979" s="664"/>
      <c r="N979" s="664"/>
      <c r="O979" s="664"/>
      <c r="P979" s="677"/>
      <c r="Q979" s="665"/>
    </row>
    <row r="980" spans="1:17" ht="14.4" customHeight="1" x14ac:dyDescent="0.3">
      <c r="A980" s="660" t="s">
        <v>8305</v>
      </c>
      <c r="B980" s="661" t="s">
        <v>6896</v>
      </c>
      <c r="C980" s="661" t="s">
        <v>6932</v>
      </c>
      <c r="D980" s="661" t="s">
        <v>6937</v>
      </c>
      <c r="E980" s="661" t="s">
        <v>6938</v>
      </c>
      <c r="F980" s="664"/>
      <c r="G980" s="664"/>
      <c r="H980" s="664"/>
      <c r="I980" s="664"/>
      <c r="J980" s="664">
        <v>1</v>
      </c>
      <c r="K980" s="664">
        <v>34</v>
      </c>
      <c r="L980" s="664"/>
      <c r="M980" s="664">
        <v>34</v>
      </c>
      <c r="N980" s="664">
        <v>2</v>
      </c>
      <c r="O980" s="664">
        <v>70</v>
      </c>
      <c r="P980" s="677"/>
      <c r="Q980" s="665">
        <v>35</v>
      </c>
    </row>
    <row r="981" spans="1:17" ht="14.4" customHeight="1" x14ac:dyDescent="0.3">
      <c r="A981" s="660" t="s">
        <v>8305</v>
      </c>
      <c r="B981" s="661" t="s">
        <v>6896</v>
      </c>
      <c r="C981" s="661" t="s">
        <v>6932</v>
      </c>
      <c r="D981" s="661" t="s">
        <v>6945</v>
      </c>
      <c r="E981" s="661" t="s">
        <v>6946</v>
      </c>
      <c r="F981" s="664"/>
      <c r="G981" s="664"/>
      <c r="H981" s="664"/>
      <c r="I981" s="664"/>
      <c r="J981" s="664"/>
      <c r="K981" s="664"/>
      <c r="L981" s="664"/>
      <c r="M981" s="664"/>
      <c r="N981" s="664">
        <v>1</v>
      </c>
      <c r="O981" s="664">
        <v>300</v>
      </c>
      <c r="P981" s="677"/>
      <c r="Q981" s="665">
        <v>300</v>
      </c>
    </row>
    <row r="982" spans="1:17" ht="14.4" customHeight="1" x14ac:dyDescent="0.3">
      <c r="A982" s="660" t="s">
        <v>8305</v>
      </c>
      <c r="B982" s="661" t="s">
        <v>6896</v>
      </c>
      <c r="C982" s="661" t="s">
        <v>6932</v>
      </c>
      <c r="D982" s="661" t="s">
        <v>6957</v>
      </c>
      <c r="E982" s="661" t="s">
        <v>6958</v>
      </c>
      <c r="F982" s="664">
        <v>1</v>
      </c>
      <c r="G982" s="664">
        <v>220</v>
      </c>
      <c r="H982" s="664">
        <v>1</v>
      </c>
      <c r="I982" s="664">
        <v>220</v>
      </c>
      <c r="J982" s="664">
        <v>3</v>
      </c>
      <c r="K982" s="664">
        <v>696</v>
      </c>
      <c r="L982" s="664">
        <v>3.1636363636363636</v>
      </c>
      <c r="M982" s="664">
        <v>232</v>
      </c>
      <c r="N982" s="664">
        <v>5</v>
      </c>
      <c r="O982" s="664">
        <v>1166</v>
      </c>
      <c r="P982" s="677">
        <v>5.3</v>
      </c>
      <c r="Q982" s="665">
        <v>233.2</v>
      </c>
    </row>
    <row r="983" spans="1:17" ht="14.4" customHeight="1" x14ac:dyDescent="0.3">
      <c r="A983" s="660" t="s">
        <v>8305</v>
      </c>
      <c r="B983" s="661" t="s">
        <v>6896</v>
      </c>
      <c r="C983" s="661" t="s">
        <v>6932</v>
      </c>
      <c r="D983" s="661" t="s">
        <v>6959</v>
      </c>
      <c r="E983" s="661" t="s">
        <v>6960</v>
      </c>
      <c r="F983" s="664">
        <v>1</v>
      </c>
      <c r="G983" s="664">
        <v>117</v>
      </c>
      <c r="H983" s="664">
        <v>1</v>
      </c>
      <c r="I983" s="664">
        <v>117</v>
      </c>
      <c r="J983" s="664">
        <v>1</v>
      </c>
      <c r="K983" s="664">
        <v>116</v>
      </c>
      <c r="L983" s="664">
        <v>0.99145299145299148</v>
      </c>
      <c r="M983" s="664">
        <v>116</v>
      </c>
      <c r="N983" s="664">
        <v>5</v>
      </c>
      <c r="O983" s="664">
        <v>590</v>
      </c>
      <c r="P983" s="677">
        <v>5.0427350427350426</v>
      </c>
      <c r="Q983" s="665">
        <v>118</v>
      </c>
    </row>
    <row r="984" spans="1:17" ht="14.4" customHeight="1" x14ac:dyDescent="0.3">
      <c r="A984" s="660" t="s">
        <v>8305</v>
      </c>
      <c r="B984" s="661" t="s">
        <v>6896</v>
      </c>
      <c r="C984" s="661" t="s">
        <v>6932</v>
      </c>
      <c r="D984" s="661" t="s">
        <v>6973</v>
      </c>
      <c r="E984" s="661" t="s">
        <v>6974</v>
      </c>
      <c r="F984" s="664"/>
      <c r="G984" s="664"/>
      <c r="H984" s="664"/>
      <c r="I984" s="664"/>
      <c r="J984" s="664">
        <v>1</v>
      </c>
      <c r="K984" s="664">
        <v>155</v>
      </c>
      <c r="L984" s="664"/>
      <c r="M984" s="664">
        <v>155</v>
      </c>
      <c r="N984" s="664">
        <v>1</v>
      </c>
      <c r="O984" s="664">
        <v>155</v>
      </c>
      <c r="P984" s="677"/>
      <c r="Q984" s="665">
        <v>155</v>
      </c>
    </row>
    <row r="985" spans="1:17" ht="14.4" customHeight="1" x14ac:dyDescent="0.3">
      <c r="A985" s="660" t="s">
        <v>8305</v>
      </c>
      <c r="B985" s="661" t="s">
        <v>6896</v>
      </c>
      <c r="C985" s="661" t="s">
        <v>6932</v>
      </c>
      <c r="D985" s="661" t="s">
        <v>6977</v>
      </c>
      <c r="E985" s="661" t="s">
        <v>6978</v>
      </c>
      <c r="F985" s="664"/>
      <c r="G985" s="664"/>
      <c r="H985" s="664"/>
      <c r="I985" s="664"/>
      <c r="J985" s="664">
        <v>1</v>
      </c>
      <c r="K985" s="664">
        <v>0</v>
      </c>
      <c r="L985" s="664"/>
      <c r="M985" s="664">
        <v>0</v>
      </c>
      <c r="N985" s="664"/>
      <c r="O985" s="664"/>
      <c r="P985" s="677"/>
      <c r="Q985" s="665"/>
    </row>
    <row r="986" spans="1:17" ht="14.4" customHeight="1" x14ac:dyDescent="0.3">
      <c r="A986" s="660" t="s">
        <v>8305</v>
      </c>
      <c r="B986" s="661" t="s">
        <v>6896</v>
      </c>
      <c r="C986" s="661" t="s">
        <v>6932</v>
      </c>
      <c r="D986" s="661" t="s">
        <v>6985</v>
      </c>
      <c r="E986" s="661" t="s">
        <v>6986</v>
      </c>
      <c r="F986" s="664"/>
      <c r="G986" s="664"/>
      <c r="H986" s="664"/>
      <c r="I986" s="664"/>
      <c r="J986" s="664"/>
      <c r="K986" s="664"/>
      <c r="L986" s="664"/>
      <c r="M986" s="664"/>
      <c r="N986" s="664">
        <v>1</v>
      </c>
      <c r="O986" s="664">
        <v>81</v>
      </c>
      <c r="P986" s="677"/>
      <c r="Q986" s="665">
        <v>81</v>
      </c>
    </row>
    <row r="987" spans="1:17" ht="14.4" customHeight="1" x14ac:dyDescent="0.3">
      <c r="A987" s="660" t="s">
        <v>8306</v>
      </c>
      <c r="B987" s="661" t="s">
        <v>6896</v>
      </c>
      <c r="C987" s="661" t="s">
        <v>6932</v>
      </c>
      <c r="D987" s="661" t="s">
        <v>6937</v>
      </c>
      <c r="E987" s="661" t="s">
        <v>6938</v>
      </c>
      <c r="F987" s="664">
        <v>1</v>
      </c>
      <c r="G987" s="664">
        <v>34</v>
      </c>
      <c r="H987" s="664">
        <v>1</v>
      </c>
      <c r="I987" s="664">
        <v>34</v>
      </c>
      <c r="J987" s="664"/>
      <c r="K987" s="664"/>
      <c r="L987" s="664"/>
      <c r="M987" s="664"/>
      <c r="N987" s="664"/>
      <c r="O987" s="664"/>
      <c r="P987" s="677"/>
      <c r="Q987" s="665"/>
    </row>
    <row r="988" spans="1:17" ht="14.4" customHeight="1" x14ac:dyDescent="0.3">
      <c r="A988" s="660" t="s">
        <v>8306</v>
      </c>
      <c r="B988" s="661" t="s">
        <v>6896</v>
      </c>
      <c r="C988" s="661" t="s">
        <v>6932</v>
      </c>
      <c r="D988" s="661" t="s">
        <v>6957</v>
      </c>
      <c r="E988" s="661" t="s">
        <v>6958</v>
      </c>
      <c r="F988" s="664">
        <v>1</v>
      </c>
      <c r="G988" s="664">
        <v>220</v>
      </c>
      <c r="H988" s="664">
        <v>1</v>
      </c>
      <c r="I988" s="664">
        <v>220</v>
      </c>
      <c r="J988" s="664"/>
      <c r="K988" s="664"/>
      <c r="L988" s="664"/>
      <c r="M988" s="664"/>
      <c r="N988" s="664"/>
      <c r="O988" s="664"/>
      <c r="P988" s="677"/>
      <c r="Q988" s="665"/>
    </row>
    <row r="989" spans="1:17" ht="14.4" customHeight="1" x14ac:dyDescent="0.3">
      <c r="A989" s="660" t="s">
        <v>8306</v>
      </c>
      <c r="B989" s="661" t="s">
        <v>6896</v>
      </c>
      <c r="C989" s="661" t="s">
        <v>6932</v>
      </c>
      <c r="D989" s="661" t="s">
        <v>6959</v>
      </c>
      <c r="E989" s="661" t="s">
        <v>6960</v>
      </c>
      <c r="F989" s="664"/>
      <c r="G989" s="664"/>
      <c r="H989" s="664"/>
      <c r="I989" s="664"/>
      <c r="J989" s="664">
        <v>1</v>
      </c>
      <c r="K989" s="664">
        <v>116</v>
      </c>
      <c r="L989" s="664"/>
      <c r="M989" s="664">
        <v>116</v>
      </c>
      <c r="N989" s="664">
        <v>1</v>
      </c>
      <c r="O989" s="664">
        <v>116</v>
      </c>
      <c r="P989" s="677"/>
      <c r="Q989" s="665">
        <v>116</v>
      </c>
    </row>
    <row r="990" spans="1:17" ht="14.4" customHeight="1" x14ac:dyDescent="0.3">
      <c r="A990" s="660" t="s">
        <v>8306</v>
      </c>
      <c r="B990" s="661" t="s">
        <v>6896</v>
      </c>
      <c r="C990" s="661" t="s">
        <v>6932</v>
      </c>
      <c r="D990" s="661" t="s">
        <v>7026</v>
      </c>
      <c r="E990" s="661" t="s">
        <v>7027</v>
      </c>
      <c r="F990" s="664"/>
      <c r="G990" s="664"/>
      <c r="H990" s="664"/>
      <c r="I990" s="664"/>
      <c r="J990" s="664">
        <v>1</v>
      </c>
      <c r="K990" s="664">
        <v>80</v>
      </c>
      <c r="L990" s="664"/>
      <c r="M990" s="664">
        <v>80</v>
      </c>
      <c r="N990" s="664"/>
      <c r="O990" s="664"/>
      <c r="P990" s="677"/>
      <c r="Q990" s="665"/>
    </row>
    <row r="991" spans="1:17" ht="14.4" customHeight="1" x14ac:dyDescent="0.3">
      <c r="A991" s="660" t="s">
        <v>8307</v>
      </c>
      <c r="B991" s="661" t="s">
        <v>6896</v>
      </c>
      <c r="C991" s="661" t="s">
        <v>6932</v>
      </c>
      <c r="D991" s="661" t="s">
        <v>6937</v>
      </c>
      <c r="E991" s="661" t="s">
        <v>6938</v>
      </c>
      <c r="F991" s="664">
        <v>4</v>
      </c>
      <c r="G991" s="664">
        <v>136</v>
      </c>
      <c r="H991" s="664">
        <v>1</v>
      </c>
      <c r="I991" s="664">
        <v>34</v>
      </c>
      <c r="J991" s="664">
        <v>2</v>
      </c>
      <c r="K991" s="664">
        <v>68</v>
      </c>
      <c r="L991" s="664">
        <v>0.5</v>
      </c>
      <c r="M991" s="664">
        <v>34</v>
      </c>
      <c r="N991" s="664"/>
      <c r="O991" s="664"/>
      <c r="P991" s="677"/>
      <c r="Q991" s="665"/>
    </row>
    <row r="992" spans="1:17" ht="14.4" customHeight="1" x14ac:dyDescent="0.3">
      <c r="A992" s="660" t="s">
        <v>8307</v>
      </c>
      <c r="B992" s="661" t="s">
        <v>6896</v>
      </c>
      <c r="C992" s="661" t="s">
        <v>6932</v>
      </c>
      <c r="D992" s="661" t="s">
        <v>6957</v>
      </c>
      <c r="E992" s="661" t="s">
        <v>6958</v>
      </c>
      <c r="F992" s="664"/>
      <c r="G992" s="664"/>
      <c r="H992" s="664"/>
      <c r="I992" s="664"/>
      <c r="J992" s="664">
        <v>1</v>
      </c>
      <c r="K992" s="664">
        <v>232</v>
      </c>
      <c r="L992" s="664"/>
      <c r="M992" s="664">
        <v>232</v>
      </c>
      <c r="N992" s="664">
        <v>3</v>
      </c>
      <c r="O992" s="664">
        <v>702</v>
      </c>
      <c r="P992" s="677"/>
      <c r="Q992" s="665">
        <v>234</v>
      </c>
    </row>
    <row r="993" spans="1:17" ht="14.4" customHeight="1" x14ac:dyDescent="0.3">
      <c r="A993" s="660" t="s">
        <v>8307</v>
      </c>
      <c r="B993" s="661" t="s">
        <v>6896</v>
      </c>
      <c r="C993" s="661" t="s">
        <v>6932</v>
      </c>
      <c r="D993" s="661" t="s">
        <v>6959</v>
      </c>
      <c r="E993" s="661" t="s">
        <v>6960</v>
      </c>
      <c r="F993" s="664">
        <v>2</v>
      </c>
      <c r="G993" s="664">
        <v>234</v>
      </c>
      <c r="H993" s="664">
        <v>1</v>
      </c>
      <c r="I993" s="664">
        <v>117</v>
      </c>
      <c r="J993" s="664"/>
      <c r="K993" s="664"/>
      <c r="L993" s="664"/>
      <c r="M993" s="664"/>
      <c r="N993" s="664">
        <v>14</v>
      </c>
      <c r="O993" s="664">
        <v>1634</v>
      </c>
      <c r="P993" s="677">
        <v>6.982905982905983</v>
      </c>
      <c r="Q993" s="665">
        <v>116.71428571428571</v>
      </c>
    </row>
    <row r="994" spans="1:17" ht="14.4" customHeight="1" x14ac:dyDescent="0.3">
      <c r="A994" s="660" t="s">
        <v>8307</v>
      </c>
      <c r="B994" s="661" t="s">
        <v>6896</v>
      </c>
      <c r="C994" s="661" t="s">
        <v>6932</v>
      </c>
      <c r="D994" s="661" t="s">
        <v>6977</v>
      </c>
      <c r="E994" s="661" t="s">
        <v>6978</v>
      </c>
      <c r="F994" s="664"/>
      <c r="G994" s="664"/>
      <c r="H994" s="664"/>
      <c r="I994" s="664"/>
      <c r="J994" s="664"/>
      <c r="K994" s="664"/>
      <c r="L994" s="664"/>
      <c r="M994" s="664"/>
      <c r="N994" s="664">
        <v>1</v>
      </c>
      <c r="O994" s="664">
        <v>0</v>
      </c>
      <c r="P994" s="677"/>
      <c r="Q994" s="665">
        <v>0</v>
      </c>
    </row>
    <row r="995" spans="1:17" ht="14.4" customHeight="1" thickBot="1" x14ac:dyDescent="0.35">
      <c r="A995" s="666" t="s">
        <v>8307</v>
      </c>
      <c r="B995" s="667" t="s">
        <v>6896</v>
      </c>
      <c r="C995" s="667" t="s">
        <v>6932</v>
      </c>
      <c r="D995" s="667" t="s">
        <v>6981</v>
      </c>
      <c r="E995" s="667" t="s">
        <v>6982</v>
      </c>
      <c r="F995" s="670"/>
      <c r="G995" s="670"/>
      <c r="H995" s="670"/>
      <c r="I995" s="670"/>
      <c r="J995" s="670">
        <v>0</v>
      </c>
      <c r="K995" s="670">
        <v>0</v>
      </c>
      <c r="L995" s="670"/>
      <c r="M995" s="670"/>
      <c r="N995" s="670"/>
      <c r="O995" s="670"/>
      <c r="P995" s="678"/>
      <c r="Q995" s="67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1661.848</v>
      </c>
      <c r="C5" s="114">
        <v>1510.9490000000001</v>
      </c>
      <c r="D5" s="114">
        <v>1345.635</v>
      </c>
      <c r="E5" s="131">
        <v>0.80972206844428618</v>
      </c>
      <c r="F5" s="132">
        <v>908</v>
      </c>
      <c r="G5" s="114">
        <v>874</v>
      </c>
      <c r="H5" s="114">
        <v>798</v>
      </c>
      <c r="I5" s="133">
        <v>0.87885462555066074</v>
      </c>
      <c r="J5" s="123"/>
      <c r="K5" s="123"/>
      <c r="L5" s="7">
        <f>D5-B5</f>
        <v>-316.21299999999997</v>
      </c>
      <c r="M5" s="8">
        <f>H5-F5</f>
        <v>-110</v>
      </c>
    </row>
    <row r="6" spans="1:13" ht="14.4" hidden="1" customHeight="1" outlineLevel="1" x14ac:dyDescent="0.3">
      <c r="A6" s="119" t="s">
        <v>170</v>
      </c>
      <c r="B6" s="122">
        <v>241.28299999999999</v>
      </c>
      <c r="C6" s="113">
        <v>230.215</v>
      </c>
      <c r="D6" s="113">
        <v>212.572</v>
      </c>
      <c r="E6" s="134">
        <v>0.88100695034461618</v>
      </c>
      <c r="F6" s="135">
        <v>206</v>
      </c>
      <c r="G6" s="113">
        <v>203</v>
      </c>
      <c r="H6" s="113">
        <v>172</v>
      </c>
      <c r="I6" s="136">
        <v>0.83495145631067957</v>
      </c>
      <c r="J6" s="123"/>
      <c r="K6" s="123"/>
      <c r="L6" s="5">
        <f t="shared" ref="L6:L11" si="0">D6-B6</f>
        <v>-28.710999999999984</v>
      </c>
      <c r="M6" s="6">
        <f t="shared" ref="M6:M13" si="1">H6-F6</f>
        <v>-34</v>
      </c>
    </row>
    <row r="7" spans="1:13" ht="14.4" hidden="1" customHeight="1" outlineLevel="1" x14ac:dyDescent="0.3">
      <c r="A7" s="119" t="s">
        <v>171</v>
      </c>
      <c r="B7" s="122">
        <v>713.96699999999998</v>
      </c>
      <c r="C7" s="113">
        <v>713.32399999999996</v>
      </c>
      <c r="D7" s="113">
        <v>760.29700000000003</v>
      </c>
      <c r="E7" s="134">
        <v>1.0648909543438283</v>
      </c>
      <c r="F7" s="135">
        <v>577</v>
      </c>
      <c r="G7" s="113">
        <v>601</v>
      </c>
      <c r="H7" s="113">
        <v>590</v>
      </c>
      <c r="I7" s="136">
        <v>1.0225303292894281</v>
      </c>
      <c r="J7" s="123"/>
      <c r="K7" s="123"/>
      <c r="L7" s="5">
        <f t="shared" si="0"/>
        <v>46.330000000000041</v>
      </c>
      <c r="M7" s="6">
        <f t="shared" si="1"/>
        <v>13</v>
      </c>
    </row>
    <row r="8" spans="1:13" ht="14.4" hidden="1" customHeight="1" outlineLevel="1" x14ac:dyDescent="0.3">
      <c r="A8" s="119" t="s">
        <v>172</v>
      </c>
      <c r="B8" s="122">
        <v>96.665999999999997</v>
      </c>
      <c r="C8" s="113">
        <v>89.552999999999997</v>
      </c>
      <c r="D8" s="113">
        <v>141.19499999999999</v>
      </c>
      <c r="E8" s="134">
        <v>1.4606480044689962</v>
      </c>
      <c r="F8" s="135">
        <v>87</v>
      </c>
      <c r="G8" s="113">
        <v>74</v>
      </c>
      <c r="H8" s="113">
        <v>95</v>
      </c>
      <c r="I8" s="136">
        <v>1.0919540229885059</v>
      </c>
      <c r="J8" s="123"/>
      <c r="K8" s="123"/>
      <c r="L8" s="5">
        <f t="shared" si="0"/>
        <v>44.528999999999996</v>
      </c>
      <c r="M8" s="6">
        <f t="shared" si="1"/>
        <v>8</v>
      </c>
    </row>
    <row r="9" spans="1:13" ht="14.4" hidden="1" customHeight="1" outlineLevel="1" x14ac:dyDescent="0.3">
      <c r="A9" s="119" t="s">
        <v>173</v>
      </c>
      <c r="B9" s="122">
        <v>2.0529999999999999</v>
      </c>
      <c r="C9" s="113">
        <v>1.8049999999999999</v>
      </c>
      <c r="D9" s="113">
        <v>1.556</v>
      </c>
      <c r="E9" s="134">
        <v>0.75791524598149052</v>
      </c>
      <c r="F9" s="135">
        <v>3</v>
      </c>
      <c r="G9" s="113">
        <v>3</v>
      </c>
      <c r="H9" s="113">
        <v>2</v>
      </c>
      <c r="I9" s="136">
        <v>0.66666666666666663</v>
      </c>
      <c r="J9" s="123"/>
      <c r="K9" s="123"/>
      <c r="L9" s="5">
        <f t="shared" si="0"/>
        <v>-0.49699999999999989</v>
      </c>
      <c r="M9" s="6">
        <f t="shared" si="1"/>
        <v>-1</v>
      </c>
    </row>
    <row r="10" spans="1:13" ht="14.4" hidden="1" customHeight="1" outlineLevel="1" x14ac:dyDescent="0.3">
      <c r="A10" s="119" t="s">
        <v>174</v>
      </c>
      <c r="B10" s="122">
        <v>216.72</v>
      </c>
      <c r="C10" s="113">
        <v>341.233</v>
      </c>
      <c r="D10" s="113">
        <v>490.43200000000002</v>
      </c>
      <c r="E10" s="134">
        <v>2.2629752676264303</v>
      </c>
      <c r="F10" s="135">
        <v>202</v>
      </c>
      <c r="G10" s="113">
        <v>270</v>
      </c>
      <c r="H10" s="113">
        <v>326</v>
      </c>
      <c r="I10" s="136">
        <v>1.613861386138614</v>
      </c>
      <c r="J10" s="123"/>
      <c r="K10" s="123"/>
      <c r="L10" s="5">
        <f t="shared" si="0"/>
        <v>273.71199999999999</v>
      </c>
      <c r="M10" s="6">
        <f t="shared" si="1"/>
        <v>124</v>
      </c>
    </row>
    <row r="11" spans="1:13" ht="14.4" hidden="1" customHeight="1" outlineLevel="1" x14ac:dyDescent="0.3">
      <c r="A11" s="119" t="s">
        <v>175</v>
      </c>
      <c r="B11" s="122">
        <v>46.927</v>
      </c>
      <c r="C11" s="113">
        <v>36.003</v>
      </c>
      <c r="D11" s="113">
        <v>61.807000000000002</v>
      </c>
      <c r="E11" s="134">
        <v>1.3170882434419418</v>
      </c>
      <c r="F11" s="135">
        <v>37</v>
      </c>
      <c r="G11" s="113">
        <v>25</v>
      </c>
      <c r="H11" s="113">
        <v>43</v>
      </c>
      <c r="I11" s="136">
        <v>1.1621621621621621</v>
      </c>
      <c r="J11" s="123"/>
      <c r="K11" s="123"/>
      <c r="L11" s="5">
        <f t="shared" si="0"/>
        <v>14.880000000000003</v>
      </c>
      <c r="M11" s="6">
        <f t="shared" si="1"/>
        <v>6</v>
      </c>
    </row>
    <row r="12" spans="1:13" ht="14.4" hidden="1" customHeight="1" outlineLevel="1" thickBot="1" x14ac:dyDescent="0.35">
      <c r="A12" s="244" t="s">
        <v>233</v>
      </c>
      <c r="B12" s="245">
        <v>14.897</v>
      </c>
      <c r="C12" s="246">
        <v>3.6070000000000002</v>
      </c>
      <c r="D12" s="246">
        <v>6.2789999999999999</v>
      </c>
      <c r="E12" s="247"/>
      <c r="F12" s="248">
        <v>11</v>
      </c>
      <c r="G12" s="246">
        <v>4</v>
      </c>
      <c r="H12" s="246">
        <v>8</v>
      </c>
      <c r="I12" s="249"/>
      <c r="J12" s="123"/>
      <c r="K12" s="123"/>
      <c r="L12" s="250">
        <f>D12-B12</f>
        <v>-8.6180000000000003</v>
      </c>
      <c r="M12" s="251">
        <f>H12-F12</f>
        <v>-3</v>
      </c>
    </row>
    <row r="13" spans="1:13" ht="14.4" customHeight="1" collapsed="1" thickBot="1" x14ac:dyDescent="0.35">
      <c r="A13" s="120" t="s">
        <v>3</v>
      </c>
      <c r="B13" s="115">
        <f>SUM(B5:B12)</f>
        <v>2994.3609999999999</v>
      </c>
      <c r="C13" s="116">
        <f>SUM(C5:C12)</f>
        <v>2926.6889999999999</v>
      </c>
      <c r="D13" s="116">
        <f>SUM(D5:D12)</f>
        <v>3019.7729999999997</v>
      </c>
      <c r="E13" s="137">
        <f>IF(OR(D13=0,B13=0),0,D13/B13)</f>
        <v>1.0084866186809138</v>
      </c>
      <c r="F13" s="138">
        <f>SUM(F5:F12)</f>
        <v>2031</v>
      </c>
      <c r="G13" s="116">
        <f>SUM(G5:G12)</f>
        <v>2054</v>
      </c>
      <c r="H13" s="116">
        <f>SUM(H5:H12)</f>
        <v>2034</v>
      </c>
      <c r="I13" s="139">
        <f>IF(OR(H13=0,F13=0),0,H13/F13)</f>
        <v>1.0014771048744462</v>
      </c>
      <c r="J13" s="123"/>
      <c r="K13" s="123"/>
      <c r="L13" s="129">
        <f>D13-B13</f>
        <v>25.411999999999807</v>
      </c>
      <c r="M13" s="140">
        <f t="shared" si="1"/>
        <v>3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229</v>
      </c>
      <c r="B16" s="580" t="s">
        <v>71</v>
      </c>
      <c r="C16" s="581"/>
      <c r="D16" s="581"/>
      <c r="E16" s="582"/>
      <c r="F16" s="580" t="s">
        <v>314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1661.848</v>
      </c>
      <c r="C18" s="114">
        <v>1510.9490000000001</v>
      </c>
      <c r="D18" s="114">
        <v>1345.635</v>
      </c>
      <c r="E18" s="131">
        <v>0.80972206844428618</v>
      </c>
      <c r="F18" s="121">
        <v>908</v>
      </c>
      <c r="G18" s="114">
        <v>874</v>
      </c>
      <c r="H18" s="114">
        <v>798</v>
      </c>
      <c r="I18" s="133">
        <v>0.87885462555066074</v>
      </c>
      <c r="J18" s="571">
        <f>0.97*0.976</f>
        <v>0.94672000000000001</v>
      </c>
      <c r="K18" s="572"/>
      <c r="L18" s="147">
        <f>D18-B18</f>
        <v>-316.21299999999997</v>
      </c>
      <c r="M18" s="148">
        <f>H18-F18</f>
        <v>-110</v>
      </c>
    </row>
    <row r="19" spans="1:13" ht="14.4" hidden="1" customHeight="1" outlineLevel="1" x14ac:dyDescent="0.3">
      <c r="A19" s="119" t="s">
        <v>170</v>
      </c>
      <c r="B19" s="122">
        <v>241.28299999999999</v>
      </c>
      <c r="C19" s="113">
        <v>230.215</v>
      </c>
      <c r="D19" s="113">
        <v>212.572</v>
      </c>
      <c r="E19" s="134">
        <v>0.88100695034461618</v>
      </c>
      <c r="F19" s="122">
        <v>206</v>
      </c>
      <c r="G19" s="113">
        <v>203</v>
      </c>
      <c r="H19" s="113">
        <v>172</v>
      </c>
      <c r="I19" s="136">
        <v>0.83495145631067957</v>
      </c>
      <c r="J19" s="571">
        <f>0.97*1.096</f>
        <v>1.0631200000000001</v>
      </c>
      <c r="K19" s="572"/>
      <c r="L19" s="149">
        <f t="shared" ref="L19:L26" si="2">D19-B19</f>
        <v>-28.710999999999984</v>
      </c>
      <c r="M19" s="150">
        <f t="shared" ref="M19:M26" si="3">H19-F19</f>
        <v>-34</v>
      </c>
    </row>
    <row r="20" spans="1:13" ht="14.4" hidden="1" customHeight="1" outlineLevel="1" x14ac:dyDescent="0.3">
      <c r="A20" s="119" t="s">
        <v>171</v>
      </c>
      <c r="B20" s="122">
        <v>713.96699999999998</v>
      </c>
      <c r="C20" s="113">
        <v>713.32399999999996</v>
      </c>
      <c r="D20" s="113">
        <v>760.29700000000003</v>
      </c>
      <c r="E20" s="134">
        <v>1.0648909543438283</v>
      </c>
      <c r="F20" s="122">
        <v>577</v>
      </c>
      <c r="G20" s="113">
        <v>601</v>
      </c>
      <c r="H20" s="113">
        <v>590</v>
      </c>
      <c r="I20" s="136">
        <v>1.0225303292894281</v>
      </c>
      <c r="J20" s="571">
        <f>0.97*1.047</f>
        <v>1.01559</v>
      </c>
      <c r="K20" s="572"/>
      <c r="L20" s="149">
        <f t="shared" si="2"/>
        <v>46.330000000000041</v>
      </c>
      <c r="M20" s="150">
        <f t="shared" si="3"/>
        <v>13</v>
      </c>
    </row>
    <row r="21" spans="1:13" ht="14.4" hidden="1" customHeight="1" outlineLevel="1" x14ac:dyDescent="0.3">
      <c r="A21" s="119" t="s">
        <v>172</v>
      </c>
      <c r="B21" s="122">
        <v>96.665999999999997</v>
      </c>
      <c r="C21" s="113">
        <v>89.552999999999997</v>
      </c>
      <c r="D21" s="113">
        <v>141.19499999999999</v>
      </c>
      <c r="E21" s="134">
        <v>1.4606480044689962</v>
      </c>
      <c r="F21" s="122">
        <v>87</v>
      </c>
      <c r="G21" s="113">
        <v>74</v>
      </c>
      <c r="H21" s="113">
        <v>95</v>
      </c>
      <c r="I21" s="136">
        <v>1.0919540229885059</v>
      </c>
      <c r="J21" s="571">
        <f>0.97*1.091</f>
        <v>1.05827</v>
      </c>
      <c r="K21" s="572"/>
      <c r="L21" s="149">
        <f t="shared" si="2"/>
        <v>44.528999999999996</v>
      </c>
      <c r="M21" s="150">
        <f t="shared" si="3"/>
        <v>8</v>
      </c>
    </row>
    <row r="22" spans="1:13" ht="14.4" hidden="1" customHeight="1" outlineLevel="1" x14ac:dyDescent="0.3">
      <c r="A22" s="119" t="s">
        <v>173</v>
      </c>
      <c r="B22" s="122">
        <v>2.0529999999999999</v>
      </c>
      <c r="C22" s="113">
        <v>1.8049999999999999</v>
      </c>
      <c r="D22" s="113">
        <v>1.556</v>
      </c>
      <c r="E22" s="134">
        <v>0.75791524598149052</v>
      </c>
      <c r="F22" s="122">
        <v>3</v>
      </c>
      <c r="G22" s="113">
        <v>3</v>
      </c>
      <c r="H22" s="113">
        <v>2</v>
      </c>
      <c r="I22" s="136">
        <v>0.66666666666666663</v>
      </c>
      <c r="J22" s="571">
        <f>0.97*1</f>
        <v>0.97</v>
      </c>
      <c r="K22" s="572"/>
      <c r="L22" s="149">
        <f t="shared" si="2"/>
        <v>-0.49699999999999989</v>
      </c>
      <c r="M22" s="150">
        <f t="shared" si="3"/>
        <v>-1</v>
      </c>
    </row>
    <row r="23" spans="1:13" ht="14.4" hidden="1" customHeight="1" outlineLevel="1" x14ac:dyDescent="0.3">
      <c r="A23" s="119" t="s">
        <v>174</v>
      </c>
      <c r="B23" s="122">
        <v>216.72</v>
      </c>
      <c r="C23" s="113">
        <v>341.233</v>
      </c>
      <c r="D23" s="113">
        <v>490.43200000000002</v>
      </c>
      <c r="E23" s="134">
        <v>2.2629752676264303</v>
      </c>
      <c r="F23" s="122">
        <v>202</v>
      </c>
      <c r="G23" s="113">
        <v>270</v>
      </c>
      <c r="H23" s="113">
        <v>326</v>
      </c>
      <c r="I23" s="136">
        <v>1.613861386138614</v>
      </c>
      <c r="J23" s="571">
        <f>0.97*1.096</f>
        <v>1.0631200000000001</v>
      </c>
      <c r="K23" s="572"/>
      <c r="L23" s="149">
        <f t="shared" si="2"/>
        <v>273.71199999999999</v>
      </c>
      <c r="M23" s="150">
        <f t="shared" si="3"/>
        <v>124</v>
      </c>
    </row>
    <row r="24" spans="1:13" ht="14.4" hidden="1" customHeight="1" outlineLevel="1" x14ac:dyDescent="0.3">
      <c r="A24" s="119" t="s">
        <v>175</v>
      </c>
      <c r="B24" s="122">
        <v>46.927</v>
      </c>
      <c r="C24" s="113">
        <v>36.003</v>
      </c>
      <c r="D24" s="113">
        <v>61.807000000000002</v>
      </c>
      <c r="E24" s="134">
        <v>1.3170882434419418</v>
      </c>
      <c r="F24" s="122">
        <v>37</v>
      </c>
      <c r="G24" s="113">
        <v>25</v>
      </c>
      <c r="H24" s="113">
        <v>43</v>
      </c>
      <c r="I24" s="136">
        <v>1.1621621621621621</v>
      </c>
      <c r="J24" s="571">
        <f>0.97*0.989</f>
        <v>0.95933000000000002</v>
      </c>
      <c r="K24" s="572"/>
      <c r="L24" s="149">
        <f t="shared" si="2"/>
        <v>14.880000000000003</v>
      </c>
      <c r="M24" s="150">
        <f t="shared" si="3"/>
        <v>6</v>
      </c>
    </row>
    <row r="25" spans="1:13" ht="14.4" hidden="1" customHeight="1" outlineLevel="1" thickBot="1" x14ac:dyDescent="0.35">
      <c r="A25" s="244" t="s">
        <v>233</v>
      </c>
      <c r="B25" s="245">
        <v>14.897</v>
      </c>
      <c r="C25" s="246">
        <v>3.6070000000000002</v>
      </c>
      <c r="D25" s="246">
        <v>6.2789999999999999</v>
      </c>
      <c r="E25" s="247"/>
      <c r="F25" s="245">
        <v>11</v>
      </c>
      <c r="G25" s="246">
        <v>4</v>
      </c>
      <c r="H25" s="246">
        <v>8</v>
      </c>
      <c r="I25" s="249"/>
      <c r="J25" s="365"/>
      <c r="K25" s="366"/>
      <c r="L25" s="252">
        <f>D25-B25</f>
        <v>-8.6180000000000003</v>
      </c>
      <c r="M25" s="253">
        <f>H25-F25</f>
        <v>-3</v>
      </c>
    </row>
    <row r="26" spans="1:13" ht="14.4" customHeight="1" collapsed="1" thickBot="1" x14ac:dyDescent="0.35">
      <c r="A26" s="151" t="s">
        <v>3</v>
      </c>
      <c r="B26" s="152">
        <f>SUM(B18:B25)</f>
        <v>2994.3609999999999</v>
      </c>
      <c r="C26" s="153">
        <f>SUM(C18:C25)</f>
        <v>2926.6889999999999</v>
      </c>
      <c r="D26" s="153">
        <f>SUM(D18:D25)</f>
        <v>3019.7729999999997</v>
      </c>
      <c r="E26" s="154">
        <f>IF(OR(D26=0,B26=0),0,D26/B26)</f>
        <v>1.0084866186809138</v>
      </c>
      <c r="F26" s="152">
        <f>SUM(F18:F25)</f>
        <v>2031</v>
      </c>
      <c r="G26" s="153">
        <f>SUM(G18:G25)</f>
        <v>2054</v>
      </c>
      <c r="H26" s="153">
        <f>SUM(H18:H25)</f>
        <v>2034</v>
      </c>
      <c r="I26" s="155">
        <f>IF(OR(H26=0,F26=0),0,H26/F26)</f>
        <v>1.0014771048744462</v>
      </c>
      <c r="J26" s="123"/>
      <c r="K26" s="123"/>
      <c r="L26" s="145">
        <f t="shared" si="2"/>
        <v>25.411999999999807</v>
      </c>
      <c r="M26" s="156">
        <f t="shared" si="3"/>
        <v>3</v>
      </c>
    </row>
    <row r="27" spans="1:13" ht="14.4" customHeight="1" x14ac:dyDescent="0.3">
      <c r="A27" s="157"/>
      <c r="B27" s="583" t="s">
        <v>231</v>
      </c>
      <c r="C27" s="584"/>
      <c r="D27" s="584"/>
      <c r="E27" s="584"/>
      <c r="F27" s="583" t="s">
        <v>232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230</v>
      </c>
      <c r="B29" s="575" t="s">
        <v>71</v>
      </c>
      <c r="C29" s="576"/>
      <c r="D29" s="576"/>
      <c r="E29" s="577"/>
      <c r="F29" s="576" t="s">
        <v>314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579</v>
      </c>
      <c r="F31" s="132">
        <v>0</v>
      </c>
      <c r="G31" s="114">
        <v>0</v>
      </c>
      <c r="H31" s="114">
        <v>0</v>
      </c>
      <c r="I31" s="133" t="s">
        <v>579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579</v>
      </c>
      <c r="F32" s="135">
        <v>0</v>
      </c>
      <c r="G32" s="113">
        <v>0</v>
      </c>
      <c r="H32" s="113">
        <v>0</v>
      </c>
      <c r="I32" s="136" t="s">
        <v>579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579</v>
      </c>
      <c r="F33" s="135">
        <v>0</v>
      </c>
      <c r="G33" s="113">
        <v>0</v>
      </c>
      <c r="H33" s="113">
        <v>0</v>
      </c>
      <c r="I33" s="136" t="s">
        <v>579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579</v>
      </c>
      <c r="F34" s="135">
        <v>0</v>
      </c>
      <c r="G34" s="113">
        <v>0</v>
      </c>
      <c r="H34" s="113">
        <v>0</v>
      </c>
      <c r="I34" s="136" t="s">
        <v>579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579</v>
      </c>
      <c r="F35" s="135">
        <v>0</v>
      </c>
      <c r="G35" s="113">
        <v>0</v>
      </c>
      <c r="H35" s="113">
        <v>0</v>
      </c>
      <c r="I35" s="136" t="s">
        <v>579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579</v>
      </c>
      <c r="F36" s="135">
        <v>0</v>
      </c>
      <c r="G36" s="113">
        <v>0</v>
      </c>
      <c r="H36" s="113">
        <v>0</v>
      </c>
      <c r="I36" s="136" t="s">
        <v>579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579</v>
      </c>
      <c r="F37" s="135">
        <v>0</v>
      </c>
      <c r="G37" s="113">
        <v>0</v>
      </c>
      <c r="H37" s="113">
        <v>0</v>
      </c>
      <c r="I37" s="136" t="s">
        <v>579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1353.13</v>
      </c>
      <c r="C33" s="203">
        <v>1214</v>
      </c>
      <c r="D33" s="84">
        <f>IF(C33="","",C33-B33)</f>
        <v>-139.13000000000011</v>
      </c>
      <c r="E33" s="85">
        <f>IF(C33="","",C33/B33)</f>
        <v>0.8971791328253752</v>
      </c>
      <c r="F33" s="86">
        <v>129.09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2927.34</v>
      </c>
      <c r="C34" s="204">
        <v>2700</v>
      </c>
      <c r="D34" s="87">
        <f t="shared" ref="D34:D45" si="0">IF(C34="","",C34-B34)</f>
        <v>-227.34000000000015</v>
      </c>
      <c r="E34" s="88">
        <f t="shared" ref="E34:E45" si="1">IF(C34="","",C34/B34)</f>
        <v>0.92233905183545462</v>
      </c>
      <c r="F34" s="89">
        <v>329.83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4702.7700000000004</v>
      </c>
      <c r="C35" s="204">
        <v>4388</v>
      </c>
      <c r="D35" s="87">
        <f t="shared" si="0"/>
        <v>-314.77000000000044</v>
      </c>
      <c r="E35" s="88">
        <f t="shared" si="1"/>
        <v>0.93306710725806274</v>
      </c>
      <c r="F35" s="89">
        <v>565.28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6359.51</v>
      </c>
      <c r="C36" s="204">
        <v>5871</v>
      </c>
      <c r="D36" s="87">
        <f t="shared" si="0"/>
        <v>-488.51000000000022</v>
      </c>
      <c r="E36" s="88">
        <f t="shared" si="1"/>
        <v>0.92318433338417583</v>
      </c>
      <c r="F36" s="89">
        <v>720.93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7542.73</v>
      </c>
      <c r="C37" s="204">
        <v>6899</v>
      </c>
      <c r="D37" s="87">
        <f t="shared" si="0"/>
        <v>-643.72999999999956</v>
      </c>
      <c r="E37" s="88">
        <f t="shared" si="1"/>
        <v>0.91465556900485634</v>
      </c>
      <c r="F37" s="89">
        <v>813.89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9217.8700000000008</v>
      </c>
      <c r="C38" s="204">
        <v>8395</v>
      </c>
      <c r="D38" s="87">
        <f t="shared" si="0"/>
        <v>-822.8700000000008</v>
      </c>
      <c r="E38" s="88">
        <f t="shared" si="1"/>
        <v>0.91073100401719698</v>
      </c>
      <c r="F38" s="89">
        <v>980.66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10610.19</v>
      </c>
      <c r="C39" s="204">
        <v>9593</v>
      </c>
      <c r="D39" s="87">
        <f t="shared" si="0"/>
        <v>-1017.1900000000005</v>
      </c>
      <c r="E39" s="88">
        <f t="shared" si="1"/>
        <v>0.90413084025827994</v>
      </c>
      <c r="F39" s="89">
        <v>1125.22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11228.24</v>
      </c>
      <c r="C40" s="204">
        <v>10101</v>
      </c>
      <c r="D40" s="87">
        <f t="shared" si="0"/>
        <v>-1127.2399999999998</v>
      </c>
      <c r="E40" s="88">
        <f t="shared" si="1"/>
        <v>0.8996067059485725</v>
      </c>
      <c r="F40" s="89">
        <v>1155.75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12816.08</v>
      </c>
      <c r="C41" s="204">
        <v>11486</v>
      </c>
      <c r="D41" s="87">
        <f t="shared" si="0"/>
        <v>-1330.08</v>
      </c>
      <c r="E41" s="88">
        <f t="shared" si="1"/>
        <v>0.89621787629290706</v>
      </c>
      <c r="F41" s="89">
        <v>1304.05</v>
      </c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14261.52</v>
      </c>
      <c r="C42" s="204">
        <v>12633</v>
      </c>
      <c r="D42" s="87">
        <f t="shared" si="0"/>
        <v>-1628.5200000000004</v>
      </c>
      <c r="E42" s="88">
        <f t="shared" si="1"/>
        <v>0.88581020816855427</v>
      </c>
      <c r="F42" s="89">
        <v>1366.55</v>
      </c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7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8453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57"/>
      <c r="B4" s="858" t="s">
        <v>84</v>
      </c>
      <c r="C4" s="859" t="s">
        <v>72</v>
      </c>
      <c r="D4" s="860" t="s">
        <v>85</v>
      </c>
      <c r="E4" s="858" t="s">
        <v>84</v>
      </c>
      <c r="F4" s="859" t="s">
        <v>72</v>
      </c>
      <c r="G4" s="860" t="s">
        <v>85</v>
      </c>
      <c r="H4" s="858" t="s">
        <v>84</v>
      </c>
      <c r="I4" s="859" t="s">
        <v>72</v>
      </c>
      <c r="J4" s="860" t="s">
        <v>85</v>
      </c>
      <c r="K4" s="861"/>
      <c r="L4" s="862"/>
      <c r="M4" s="862"/>
      <c r="N4" s="862"/>
      <c r="O4" s="863"/>
      <c r="P4" s="864"/>
      <c r="Q4" s="865" t="s">
        <v>73</v>
      </c>
      <c r="R4" s="866" t="s">
        <v>72</v>
      </c>
      <c r="S4" s="867" t="s">
        <v>86</v>
      </c>
      <c r="T4" s="868" t="s">
        <v>87</v>
      </c>
      <c r="U4" s="868" t="s">
        <v>88</v>
      </c>
      <c r="V4" s="869" t="s">
        <v>2</v>
      </c>
      <c r="W4" s="870" t="s">
        <v>89</v>
      </c>
    </row>
    <row r="5" spans="1:23" ht="14.4" customHeight="1" x14ac:dyDescent="0.3">
      <c r="A5" s="901" t="s">
        <v>8309</v>
      </c>
      <c r="B5" s="871"/>
      <c r="C5" s="872"/>
      <c r="D5" s="873"/>
      <c r="E5" s="874">
        <v>1</v>
      </c>
      <c r="F5" s="875">
        <v>0.5</v>
      </c>
      <c r="G5" s="876">
        <v>3</v>
      </c>
      <c r="H5" s="877">
        <v>1</v>
      </c>
      <c r="I5" s="878">
        <v>0.5</v>
      </c>
      <c r="J5" s="879">
        <v>3</v>
      </c>
      <c r="K5" s="880">
        <v>0.5</v>
      </c>
      <c r="L5" s="881">
        <v>1</v>
      </c>
      <c r="M5" s="881">
        <v>10</v>
      </c>
      <c r="N5" s="882">
        <v>3.48</v>
      </c>
      <c r="O5" s="881" t="s">
        <v>8310</v>
      </c>
      <c r="P5" s="883" t="s">
        <v>8311</v>
      </c>
      <c r="Q5" s="884">
        <f>H5-B5</f>
        <v>1</v>
      </c>
      <c r="R5" s="884">
        <f>I5-C5</f>
        <v>0.5</v>
      </c>
      <c r="S5" s="871">
        <f>IF(H5=0,"",H5*N5)</f>
        <v>3.48</v>
      </c>
      <c r="T5" s="871">
        <f>IF(H5=0,"",H5*J5)</f>
        <v>3</v>
      </c>
      <c r="U5" s="871">
        <f>IF(H5=0,"",T5-S5)</f>
        <v>-0.48</v>
      </c>
      <c r="V5" s="885">
        <f>IF(H5=0,"",T5/S5)</f>
        <v>0.86206896551724144</v>
      </c>
      <c r="W5" s="886"/>
    </row>
    <row r="6" spans="1:23" ht="14.4" customHeight="1" x14ac:dyDescent="0.3">
      <c r="A6" s="902" t="s">
        <v>8312</v>
      </c>
      <c r="B6" s="844">
        <v>1</v>
      </c>
      <c r="C6" s="845">
        <v>1.26</v>
      </c>
      <c r="D6" s="846">
        <v>7</v>
      </c>
      <c r="E6" s="847"/>
      <c r="F6" s="811"/>
      <c r="G6" s="812"/>
      <c r="H6" s="813">
        <v>1</v>
      </c>
      <c r="I6" s="814">
        <v>1.26</v>
      </c>
      <c r="J6" s="815">
        <v>6</v>
      </c>
      <c r="K6" s="816">
        <v>1.26</v>
      </c>
      <c r="L6" s="817">
        <v>2</v>
      </c>
      <c r="M6" s="817">
        <v>21</v>
      </c>
      <c r="N6" s="818">
        <v>6.93</v>
      </c>
      <c r="O6" s="817" t="s">
        <v>8310</v>
      </c>
      <c r="P6" s="848" t="s">
        <v>8313</v>
      </c>
      <c r="Q6" s="819">
        <f t="shared" ref="Q6:R69" si="0">H6-B6</f>
        <v>0</v>
      </c>
      <c r="R6" s="819">
        <f t="shared" si="0"/>
        <v>0</v>
      </c>
      <c r="S6" s="844">
        <f t="shared" ref="S6:S69" si="1">IF(H6=0,"",H6*N6)</f>
        <v>6.93</v>
      </c>
      <c r="T6" s="844">
        <f t="shared" ref="T6:T69" si="2">IF(H6=0,"",H6*J6)</f>
        <v>6</v>
      </c>
      <c r="U6" s="844">
        <f t="shared" ref="U6:U69" si="3">IF(H6=0,"",T6-S6)</f>
        <v>-0.92999999999999972</v>
      </c>
      <c r="V6" s="849">
        <f t="shared" ref="V6:V69" si="4">IF(H6=0,"",T6/S6)</f>
        <v>0.86580086580086579</v>
      </c>
      <c r="W6" s="820"/>
    </row>
    <row r="7" spans="1:23" ht="14.4" customHeight="1" x14ac:dyDescent="0.3">
      <c r="A7" s="902" t="s">
        <v>8314</v>
      </c>
      <c r="B7" s="844"/>
      <c r="C7" s="845"/>
      <c r="D7" s="846"/>
      <c r="E7" s="813">
        <v>1</v>
      </c>
      <c r="F7" s="814">
        <v>0.57999999999999996</v>
      </c>
      <c r="G7" s="815">
        <v>2</v>
      </c>
      <c r="H7" s="817"/>
      <c r="I7" s="811"/>
      <c r="J7" s="812"/>
      <c r="K7" s="816">
        <v>0.57999999999999996</v>
      </c>
      <c r="L7" s="817">
        <v>2</v>
      </c>
      <c r="M7" s="817">
        <v>19</v>
      </c>
      <c r="N7" s="818">
        <v>6.41</v>
      </c>
      <c r="O7" s="817" t="s">
        <v>8310</v>
      </c>
      <c r="P7" s="848" t="s">
        <v>8315</v>
      </c>
      <c r="Q7" s="819">
        <f t="shared" si="0"/>
        <v>0</v>
      </c>
      <c r="R7" s="819">
        <f t="shared" si="0"/>
        <v>0</v>
      </c>
      <c r="S7" s="844" t="str">
        <f t="shared" si="1"/>
        <v/>
      </c>
      <c r="T7" s="844" t="str">
        <f t="shared" si="2"/>
        <v/>
      </c>
      <c r="U7" s="844" t="str">
        <f t="shared" si="3"/>
        <v/>
      </c>
      <c r="V7" s="849" t="str">
        <f t="shared" si="4"/>
        <v/>
      </c>
      <c r="W7" s="820"/>
    </row>
    <row r="8" spans="1:23" ht="14.4" customHeight="1" x14ac:dyDescent="0.3">
      <c r="A8" s="903" t="s">
        <v>8316</v>
      </c>
      <c r="B8" s="821">
        <v>1</v>
      </c>
      <c r="C8" s="822">
        <v>0.46</v>
      </c>
      <c r="D8" s="823">
        <v>8</v>
      </c>
      <c r="E8" s="850"/>
      <c r="F8" s="824"/>
      <c r="G8" s="825"/>
      <c r="H8" s="826"/>
      <c r="I8" s="824"/>
      <c r="J8" s="825"/>
      <c r="K8" s="827">
        <v>0.46</v>
      </c>
      <c r="L8" s="826">
        <v>2</v>
      </c>
      <c r="M8" s="826">
        <v>20</v>
      </c>
      <c r="N8" s="828">
        <v>6.7</v>
      </c>
      <c r="O8" s="826" t="s">
        <v>8310</v>
      </c>
      <c r="P8" s="851" t="s">
        <v>8317</v>
      </c>
      <c r="Q8" s="829">
        <f t="shared" si="0"/>
        <v>-1</v>
      </c>
      <c r="R8" s="829">
        <f t="shared" si="0"/>
        <v>-0.46</v>
      </c>
      <c r="S8" s="852" t="str">
        <f t="shared" si="1"/>
        <v/>
      </c>
      <c r="T8" s="852" t="str">
        <f t="shared" si="2"/>
        <v/>
      </c>
      <c r="U8" s="852" t="str">
        <f t="shared" si="3"/>
        <v/>
      </c>
      <c r="V8" s="853" t="str">
        <f t="shared" si="4"/>
        <v/>
      </c>
      <c r="W8" s="830"/>
    </row>
    <row r="9" spans="1:23" ht="14.4" customHeight="1" x14ac:dyDescent="0.3">
      <c r="A9" s="903" t="s">
        <v>8318</v>
      </c>
      <c r="B9" s="852">
        <v>1</v>
      </c>
      <c r="C9" s="854">
        <v>3.34</v>
      </c>
      <c r="D9" s="855">
        <v>9</v>
      </c>
      <c r="E9" s="850">
        <v>1</v>
      </c>
      <c r="F9" s="824">
        <v>3.34</v>
      </c>
      <c r="G9" s="825">
        <v>13</v>
      </c>
      <c r="H9" s="831">
        <v>3</v>
      </c>
      <c r="I9" s="832">
        <v>10.029999999999999</v>
      </c>
      <c r="J9" s="833">
        <v>8.6999999999999993</v>
      </c>
      <c r="K9" s="827">
        <v>3.34</v>
      </c>
      <c r="L9" s="826">
        <v>5</v>
      </c>
      <c r="M9" s="826">
        <v>43</v>
      </c>
      <c r="N9" s="828">
        <v>14.46</v>
      </c>
      <c r="O9" s="826" t="s">
        <v>8310</v>
      </c>
      <c r="P9" s="851" t="s">
        <v>8319</v>
      </c>
      <c r="Q9" s="829">
        <f t="shared" si="0"/>
        <v>2</v>
      </c>
      <c r="R9" s="829">
        <f t="shared" si="0"/>
        <v>6.6899999999999995</v>
      </c>
      <c r="S9" s="852">
        <f t="shared" si="1"/>
        <v>43.38</v>
      </c>
      <c r="T9" s="852">
        <f t="shared" si="2"/>
        <v>26.099999999999998</v>
      </c>
      <c r="U9" s="852">
        <f t="shared" si="3"/>
        <v>-17.280000000000005</v>
      </c>
      <c r="V9" s="853">
        <f t="shared" si="4"/>
        <v>0.60165975103734426</v>
      </c>
      <c r="W9" s="830"/>
    </row>
    <row r="10" spans="1:23" ht="14.4" customHeight="1" x14ac:dyDescent="0.3">
      <c r="A10" s="904" t="s">
        <v>8320</v>
      </c>
      <c r="B10" s="887"/>
      <c r="C10" s="888"/>
      <c r="D10" s="856"/>
      <c r="E10" s="889"/>
      <c r="F10" s="890"/>
      <c r="G10" s="834"/>
      <c r="H10" s="891">
        <v>2</v>
      </c>
      <c r="I10" s="892">
        <v>9.35</v>
      </c>
      <c r="J10" s="835">
        <v>17</v>
      </c>
      <c r="K10" s="893">
        <v>4.67</v>
      </c>
      <c r="L10" s="894">
        <v>8</v>
      </c>
      <c r="M10" s="894">
        <v>68</v>
      </c>
      <c r="N10" s="895">
        <v>22.78</v>
      </c>
      <c r="O10" s="894" t="s">
        <v>8310</v>
      </c>
      <c r="P10" s="896" t="s">
        <v>8321</v>
      </c>
      <c r="Q10" s="897">
        <f t="shared" si="0"/>
        <v>2</v>
      </c>
      <c r="R10" s="897">
        <f t="shared" si="0"/>
        <v>9.35</v>
      </c>
      <c r="S10" s="887">
        <f t="shared" si="1"/>
        <v>45.56</v>
      </c>
      <c r="T10" s="887">
        <f t="shared" si="2"/>
        <v>34</v>
      </c>
      <c r="U10" s="887">
        <f t="shared" si="3"/>
        <v>-11.560000000000002</v>
      </c>
      <c r="V10" s="898">
        <f t="shared" si="4"/>
        <v>0.74626865671641784</v>
      </c>
      <c r="W10" s="836">
        <v>2</v>
      </c>
    </row>
    <row r="11" spans="1:23" ht="14.4" customHeight="1" x14ac:dyDescent="0.3">
      <c r="A11" s="904" t="s">
        <v>8322</v>
      </c>
      <c r="B11" s="887">
        <v>1</v>
      </c>
      <c r="C11" s="888">
        <v>5.08</v>
      </c>
      <c r="D11" s="856">
        <v>35</v>
      </c>
      <c r="E11" s="889"/>
      <c r="F11" s="890"/>
      <c r="G11" s="834"/>
      <c r="H11" s="891"/>
      <c r="I11" s="892"/>
      <c r="J11" s="835"/>
      <c r="K11" s="893">
        <v>5.08</v>
      </c>
      <c r="L11" s="894">
        <v>7</v>
      </c>
      <c r="M11" s="894">
        <v>66</v>
      </c>
      <c r="N11" s="895">
        <v>22</v>
      </c>
      <c r="O11" s="894" t="s">
        <v>8310</v>
      </c>
      <c r="P11" s="896" t="s">
        <v>8323</v>
      </c>
      <c r="Q11" s="897">
        <f t="shared" si="0"/>
        <v>-1</v>
      </c>
      <c r="R11" s="897">
        <f t="shared" si="0"/>
        <v>-5.08</v>
      </c>
      <c r="S11" s="887" t="str">
        <f t="shared" si="1"/>
        <v/>
      </c>
      <c r="T11" s="887" t="str">
        <f t="shared" si="2"/>
        <v/>
      </c>
      <c r="U11" s="887" t="str">
        <f t="shared" si="3"/>
        <v/>
      </c>
      <c r="V11" s="898" t="str">
        <f t="shared" si="4"/>
        <v/>
      </c>
      <c r="W11" s="836"/>
    </row>
    <row r="12" spans="1:23" ht="14.4" customHeight="1" x14ac:dyDescent="0.3">
      <c r="A12" s="902" t="s">
        <v>8324</v>
      </c>
      <c r="B12" s="844">
        <v>277</v>
      </c>
      <c r="C12" s="845">
        <v>830.47</v>
      </c>
      <c r="D12" s="846">
        <v>9.6</v>
      </c>
      <c r="E12" s="813">
        <v>302</v>
      </c>
      <c r="F12" s="814">
        <v>908.59</v>
      </c>
      <c r="G12" s="815">
        <v>9.1999999999999993</v>
      </c>
      <c r="H12" s="817">
        <v>292</v>
      </c>
      <c r="I12" s="811">
        <v>879.16</v>
      </c>
      <c r="J12" s="812">
        <v>9.4</v>
      </c>
      <c r="K12" s="816">
        <v>3</v>
      </c>
      <c r="L12" s="817">
        <v>4</v>
      </c>
      <c r="M12" s="817">
        <v>37</v>
      </c>
      <c r="N12" s="818">
        <v>12.46</v>
      </c>
      <c r="O12" s="817" t="s">
        <v>8310</v>
      </c>
      <c r="P12" s="848" t="s">
        <v>8325</v>
      </c>
      <c r="Q12" s="819">
        <f t="shared" si="0"/>
        <v>15</v>
      </c>
      <c r="R12" s="819">
        <f t="shared" si="0"/>
        <v>48.689999999999941</v>
      </c>
      <c r="S12" s="844">
        <f t="shared" si="1"/>
        <v>3638.32</v>
      </c>
      <c r="T12" s="844">
        <f t="shared" si="2"/>
        <v>2744.8</v>
      </c>
      <c r="U12" s="844">
        <f t="shared" si="3"/>
        <v>-893.52</v>
      </c>
      <c r="V12" s="849">
        <f t="shared" si="4"/>
        <v>0.75441412520064211</v>
      </c>
      <c r="W12" s="820">
        <v>99</v>
      </c>
    </row>
    <row r="13" spans="1:23" ht="14.4" customHeight="1" x14ac:dyDescent="0.3">
      <c r="A13" s="904" t="s">
        <v>8326</v>
      </c>
      <c r="B13" s="887">
        <v>46</v>
      </c>
      <c r="C13" s="888">
        <v>142.02000000000001</v>
      </c>
      <c r="D13" s="856">
        <v>9.8000000000000007</v>
      </c>
      <c r="E13" s="891">
        <v>36</v>
      </c>
      <c r="F13" s="892">
        <v>111.21</v>
      </c>
      <c r="G13" s="835">
        <v>11.1</v>
      </c>
      <c r="H13" s="894">
        <v>35</v>
      </c>
      <c r="I13" s="890">
        <v>107.91</v>
      </c>
      <c r="J13" s="834">
        <v>10.3</v>
      </c>
      <c r="K13" s="893">
        <v>3.08</v>
      </c>
      <c r="L13" s="894">
        <v>5</v>
      </c>
      <c r="M13" s="894">
        <v>42</v>
      </c>
      <c r="N13" s="895">
        <v>13.88</v>
      </c>
      <c r="O13" s="894" t="s">
        <v>8310</v>
      </c>
      <c r="P13" s="896" t="s">
        <v>8327</v>
      </c>
      <c r="Q13" s="897">
        <f t="shared" si="0"/>
        <v>-11</v>
      </c>
      <c r="R13" s="897">
        <f t="shared" si="0"/>
        <v>-34.110000000000014</v>
      </c>
      <c r="S13" s="887">
        <f t="shared" si="1"/>
        <v>485.8</v>
      </c>
      <c r="T13" s="887">
        <f t="shared" si="2"/>
        <v>360.5</v>
      </c>
      <c r="U13" s="887">
        <f t="shared" si="3"/>
        <v>-125.30000000000001</v>
      </c>
      <c r="V13" s="898">
        <f t="shared" si="4"/>
        <v>0.74207492795389052</v>
      </c>
      <c r="W13" s="836">
        <v>21</v>
      </c>
    </row>
    <row r="14" spans="1:23" ht="14.4" customHeight="1" x14ac:dyDescent="0.3">
      <c r="A14" s="904" t="s">
        <v>8328</v>
      </c>
      <c r="B14" s="887">
        <v>3</v>
      </c>
      <c r="C14" s="888">
        <v>9.32</v>
      </c>
      <c r="D14" s="856">
        <v>7.7</v>
      </c>
      <c r="E14" s="891">
        <v>2</v>
      </c>
      <c r="F14" s="892">
        <v>7.44</v>
      </c>
      <c r="G14" s="835">
        <v>10.5</v>
      </c>
      <c r="H14" s="894"/>
      <c r="I14" s="890"/>
      <c r="J14" s="834"/>
      <c r="K14" s="893">
        <v>3.51</v>
      </c>
      <c r="L14" s="894">
        <v>6</v>
      </c>
      <c r="M14" s="894">
        <v>50</v>
      </c>
      <c r="N14" s="895">
        <v>16.55</v>
      </c>
      <c r="O14" s="894" t="s">
        <v>8310</v>
      </c>
      <c r="P14" s="896" t="s">
        <v>8329</v>
      </c>
      <c r="Q14" s="897">
        <f t="shared" si="0"/>
        <v>-3</v>
      </c>
      <c r="R14" s="897">
        <f t="shared" si="0"/>
        <v>-9.32</v>
      </c>
      <c r="S14" s="887" t="str">
        <f t="shared" si="1"/>
        <v/>
      </c>
      <c r="T14" s="887" t="str">
        <f t="shared" si="2"/>
        <v/>
      </c>
      <c r="U14" s="887" t="str">
        <f t="shared" si="3"/>
        <v/>
      </c>
      <c r="V14" s="898" t="str">
        <f t="shared" si="4"/>
        <v/>
      </c>
      <c r="W14" s="836"/>
    </row>
    <row r="15" spans="1:23" ht="14.4" customHeight="1" x14ac:dyDescent="0.3">
      <c r="A15" s="902" t="s">
        <v>8330</v>
      </c>
      <c r="B15" s="844">
        <v>5</v>
      </c>
      <c r="C15" s="845">
        <v>14.99</v>
      </c>
      <c r="D15" s="846">
        <v>10</v>
      </c>
      <c r="E15" s="847">
        <v>1</v>
      </c>
      <c r="F15" s="811">
        <v>2.98</v>
      </c>
      <c r="G15" s="812">
        <v>6</v>
      </c>
      <c r="H15" s="813">
        <v>9</v>
      </c>
      <c r="I15" s="814">
        <v>26.83</v>
      </c>
      <c r="J15" s="837">
        <v>9.1</v>
      </c>
      <c r="K15" s="816">
        <v>2.98</v>
      </c>
      <c r="L15" s="817">
        <v>3</v>
      </c>
      <c r="M15" s="817">
        <v>27</v>
      </c>
      <c r="N15" s="818">
        <v>9.07</v>
      </c>
      <c r="O15" s="817" t="s">
        <v>8310</v>
      </c>
      <c r="P15" s="848" t="s">
        <v>8331</v>
      </c>
      <c r="Q15" s="819">
        <f t="shared" si="0"/>
        <v>4</v>
      </c>
      <c r="R15" s="819">
        <f t="shared" si="0"/>
        <v>11.839999999999998</v>
      </c>
      <c r="S15" s="844">
        <f t="shared" si="1"/>
        <v>81.63</v>
      </c>
      <c r="T15" s="844">
        <f t="shared" si="2"/>
        <v>81.899999999999991</v>
      </c>
      <c r="U15" s="844">
        <f t="shared" si="3"/>
        <v>0.26999999999999602</v>
      </c>
      <c r="V15" s="849">
        <f t="shared" si="4"/>
        <v>1.0033076074972436</v>
      </c>
      <c r="W15" s="820">
        <v>8</v>
      </c>
    </row>
    <row r="16" spans="1:23" ht="14.4" customHeight="1" x14ac:dyDescent="0.3">
      <c r="A16" s="903" t="s">
        <v>8332</v>
      </c>
      <c r="B16" s="852"/>
      <c r="C16" s="854"/>
      <c r="D16" s="855"/>
      <c r="E16" s="850"/>
      <c r="F16" s="824"/>
      <c r="G16" s="825"/>
      <c r="H16" s="831">
        <v>1</v>
      </c>
      <c r="I16" s="832">
        <v>1.98</v>
      </c>
      <c r="J16" s="833">
        <v>6</v>
      </c>
      <c r="K16" s="827">
        <v>1.98</v>
      </c>
      <c r="L16" s="826">
        <v>6</v>
      </c>
      <c r="M16" s="826">
        <v>51</v>
      </c>
      <c r="N16" s="828">
        <v>16.91</v>
      </c>
      <c r="O16" s="826" t="s">
        <v>8310</v>
      </c>
      <c r="P16" s="851" t="s">
        <v>8333</v>
      </c>
      <c r="Q16" s="829">
        <f t="shared" si="0"/>
        <v>1</v>
      </c>
      <c r="R16" s="829">
        <f t="shared" si="0"/>
        <v>1.98</v>
      </c>
      <c r="S16" s="852">
        <f t="shared" si="1"/>
        <v>16.91</v>
      </c>
      <c r="T16" s="852">
        <f t="shared" si="2"/>
        <v>6</v>
      </c>
      <c r="U16" s="852">
        <f t="shared" si="3"/>
        <v>-10.91</v>
      </c>
      <c r="V16" s="853">
        <f t="shared" si="4"/>
        <v>0.3548196333530455</v>
      </c>
      <c r="W16" s="830"/>
    </row>
    <row r="17" spans="1:23" ht="14.4" customHeight="1" x14ac:dyDescent="0.3">
      <c r="A17" s="904" t="s">
        <v>8334</v>
      </c>
      <c r="B17" s="887"/>
      <c r="C17" s="888"/>
      <c r="D17" s="856"/>
      <c r="E17" s="889">
        <v>1</v>
      </c>
      <c r="F17" s="890">
        <v>4.0999999999999996</v>
      </c>
      <c r="G17" s="834">
        <v>19</v>
      </c>
      <c r="H17" s="891">
        <v>1</v>
      </c>
      <c r="I17" s="892">
        <v>4.0999999999999996</v>
      </c>
      <c r="J17" s="835">
        <v>12</v>
      </c>
      <c r="K17" s="893">
        <v>4.0999999999999996</v>
      </c>
      <c r="L17" s="894">
        <v>9</v>
      </c>
      <c r="M17" s="894">
        <v>85</v>
      </c>
      <c r="N17" s="895">
        <v>28.22</v>
      </c>
      <c r="O17" s="894" t="s">
        <v>8310</v>
      </c>
      <c r="P17" s="896" t="s">
        <v>8335</v>
      </c>
      <c r="Q17" s="897">
        <f t="shared" si="0"/>
        <v>1</v>
      </c>
      <c r="R17" s="897">
        <f t="shared" si="0"/>
        <v>4.0999999999999996</v>
      </c>
      <c r="S17" s="887">
        <f t="shared" si="1"/>
        <v>28.22</v>
      </c>
      <c r="T17" s="887">
        <f t="shared" si="2"/>
        <v>12</v>
      </c>
      <c r="U17" s="887">
        <f t="shared" si="3"/>
        <v>-16.22</v>
      </c>
      <c r="V17" s="898">
        <f t="shared" si="4"/>
        <v>0.42523033309709429</v>
      </c>
      <c r="W17" s="836"/>
    </row>
    <row r="18" spans="1:23" ht="14.4" customHeight="1" x14ac:dyDescent="0.3">
      <c r="A18" s="902" t="s">
        <v>8336</v>
      </c>
      <c r="B18" s="844">
        <v>11</v>
      </c>
      <c r="C18" s="845">
        <v>24.95</v>
      </c>
      <c r="D18" s="846">
        <v>11.5</v>
      </c>
      <c r="E18" s="847">
        <v>17</v>
      </c>
      <c r="F18" s="811">
        <v>41.61</v>
      </c>
      <c r="G18" s="812">
        <v>21.6</v>
      </c>
      <c r="H18" s="813">
        <v>16</v>
      </c>
      <c r="I18" s="814">
        <v>37.380000000000003</v>
      </c>
      <c r="J18" s="837">
        <v>13.1</v>
      </c>
      <c r="K18" s="816">
        <v>2.1800000000000002</v>
      </c>
      <c r="L18" s="817">
        <v>4</v>
      </c>
      <c r="M18" s="817">
        <v>36</v>
      </c>
      <c r="N18" s="818">
        <v>11.97</v>
      </c>
      <c r="O18" s="817" t="s">
        <v>8310</v>
      </c>
      <c r="P18" s="848" t="s">
        <v>8337</v>
      </c>
      <c r="Q18" s="819">
        <f t="shared" si="0"/>
        <v>5</v>
      </c>
      <c r="R18" s="819">
        <f t="shared" si="0"/>
        <v>12.430000000000003</v>
      </c>
      <c r="S18" s="844">
        <f t="shared" si="1"/>
        <v>191.52</v>
      </c>
      <c r="T18" s="844">
        <f t="shared" si="2"/>
        <v>209.6</v>
      </c>
      <c r="U18" s="844">
        <f t="shared" si="3"/>
        <v>18.079999999999984</v>
      </c>
      <c r="V18" s="849">
        <f t="shared" si="4"/>
        <v>1.0944026733500416</v>
      </c>
      <c r="W18" s="820">
        <v>48</v>
      </c>
    </row>
    <row r="19" spans="1:23" ht="14.4" customHeight="1" x14ac:dyDescent="0.3">
      <c r="A19" s="904" t="s">
        <v>8338</v>
      </c>
      <c r="B19" s="887">
        <v>3</v>
      </c>
      <c r="C19" s="888">
        <v>8.15</v>
      </c>
      <c r="D19" s="856">
        <v>15</v>
      </c>
      <c r="E19" s="889">
        <v>2</v>
      </c>
      <c r="F19" s="890">
        <v>5.38</v>
      </c>
      <c r="G19" s="834">
        <v>36.5</v>
      </c>
      <c r="H19" s="891">
        <v>4</v>
      </c>
      <c r="I19" s="892">
        <v>10.88</v>
      </c>
      <c r="J19" s="835">
        <v>11.5</v>
      </c>
      <c r="K19" s="893">
        <v>2.5299999999999998</v>
      </c>
      <c r="L19" s="894">
        <v>5</v>
      </c>
      <c r="M19" s="894">
        <v>42</v>
      </c>
      <c r="N19" s="895">
        <v>13.92</v>
      </c>
      <c r="O19" s="894" t="s">
        <v>8310</v>
      </c>
      <c r="P19" s="896" t="s">
        <v>8339</v>
      </c>
      <c r="Q19" s="897">
        <f t="shared" si="0"/>
        <v>1</v>
      </c>
      <c r="R19" s="897">
        <f t="shared" si="0"/>
        <v>2.7300000000000004</v>
      </c>
      <c r="S19" s="887">
        <f t="shared" si="1"/>
        <v>55.68</v>
      </c>
      <c r="T19" s="887">
        <f t="shared" si="2"/>
        <v>46</v>
      </c>
      <c r="U19" s="887">
        <f t="shared" si="3"/>
        <v>-9.68</v>
      </c>
      <c r="V19" s="898">
        <f t="shared" si="4"/>
        <v>0.82614942528735635</v>
      </c>
      <c r="W19" s="836">
        <v>1</v>
      </c>
    </row>
    <row r="20" spans="1:23" ht="14.4" customHeight="1" x14ac:dyDescent="0.3">
      <c r="A20" s="904" t="s">
        <v>8340</v>
      </c>
      <c r="B20" s="887"/>
      <c r="C20" s="888"/>
      <c r="D20" s="856"/>
      <c r="E20" s="889"/>
      <c r="F20" s="890"/>
      <c r="G20" s="834"/>
      <c r="H20" s="891">
        <v>1</v>
      </c>
      <c r="I20" s="892">
        <v>4.66</v>
      </c>
      <c r="J20" s="838">
        <v>30</v>
      </c>
      <c r="K20" s="893">
        <v>3.24</v>
      </c>
      <c r="L20" s="894">
        <v>6</v>
      </c>
      <c r="M20" s="894">
        <v>52</v>
      </c>
      <c r="N20" s="895">
        <v>17.190000000000001</v>
      </c>
      <c r="O20" s="894" t="s">
        <v>8310</v>
      </c>
      <c r="P20" s="896" t="s">
        <v>8341</v>
      </c>
      <c r="Q20" s="897">
        <f t="shared" si="0"/>
        <v>1</v>
      </c>
      <c r="R20" s="897">
        <f t="shared" si="0"/>
        <v>4.66</v>
      </c>
      <c r="S20" s="887">
        <f t="shared" si="1"/>
        <v>17.190000000000001</v>
      </c>
      <c r="T20" s="887">
        <f t="shared" si="2"/>
        <v>30</v>
      </c>
      <c r="U20" s="887">
        <f t="shared" si="3"/>
        <v>12.809999999999999</v>
      </c>
      <c r="V20" s="898">
        <f t="shared" si="4"/>
        <v>1.745200698080279</v>
      </c>
      <c r="W20" s="836">
        <v>13</v>
      </c>
    </row>
    <row r="21" spans="1:23" ht="14.4" customHeight="1" x14ac:dyDescent="0.3">
      <c r="A21" s="903" t="s">
        <v>8342</v>
      </c>
      <c r="B21" s="821">
        <v>3</v>
      </c>
      <c r="C21" s="822">
        <v>10.17</v>
      </c>
      <c r="D21" s="823">
        <v>43.7</v>
      </c>
      <c r="E21" s="850">
        <v>2</v>
      </c>
      <c r="F21" s="824">
        <v>3.47</v>
      </c>
      <c r="G21" s="825">
        <v>24</v>
      </c>
      <c r="H21" s="826">
        <v>1</v>
      </c>
      <c r="I21" s="824">
        <v>4.46</v>
      </c>
      <c r="J21" s="839">
        <v>50</v>
      </c>
      <c r="K21" s="827">
        <v>0.79</v>
      </c>
      <c r="L21" s="826">
        <v>2</v>
      </c>
      <c r="M21" s="826">
        <v>18</v>
      </c>
      <c r="N21" s="828">
        <v>5.88</v>
      </c>
      <c r="O21" s="826" t="s">
        <v>8310</v>
      </c>
      <c r="P21" s="851" t="s">
        <v>8343</v>
      </c>
      <c r="Q21" s="829">
        <f t="shared" si="0"/>
        <v>-2</v>
      </c>
      <c r="R21" s="829">
        <f t="shared" si="0"/>
        <v>-5.71</v>
      </c>
      <c r="S21" s="852">
        <f t="shared" si="1"/>
        <v>5.88</v>
      </c>
      <c r="T21" s="852">
        <f t="shared" si="2"/>
        <v>50</v>
      </c>
      <c r="U21" s="852">
        <f t="shared" si="3"/>
        <v>44.12</v>
      </c>
      <c r="V21" s="853">
        <f t="shared" si="4"/>
        <v>8.5034013605442187</v>
      </c>
      <c r="W21" s="830">
        <v>44</v>
      </c>
    </row>
    <row r="22" spans="1:23" ht="14.4" customHeight="1" x14ac:dyDescent="0.3">
      <c r="A22" s="904" t="s">
        <v>8344</v>
      </c>
      <c r="B22" s="899"/>
      <c r="C22" s="900"/>
      <c r="D22" s="840"/>
      <c r="E22" s="889"/>
      <c r="F22" s="890"/>
      <c r="G22" s="834"/>
      <c r="H22" s="894">
        <v>1</v>
      </c>
      <c r="I22" s="890">
        <v>3.77</v>
      </c>
      <c r="J22" s="838">
        <v>32</v>
      </c>
      <c r="K22" s="893">
        <v>3.55</v>
      </c>
      <c r="L22" s="894">
        <v>9</v>
      </c>
      <c r="M22" s="894">
        <v>79</v>
      </c>
      <c r="N22" s="895">
        <v>26.35</v>
      </c>
      <c r="O22" s="894" t="s">
        <v>8310</v>
      </c>
      <c r="P22" s="896" t="s">
        <v>8343</v>
      </c>
      <c r="Q22" s="897">
        <f t="shared" si="0"/>
        <v>1</v>
      </c>
      <c r="R22" s="897">
        <f t="shared" si="0"/>
        <v>3.77</v>
      </c>
      <c r="S22" s="887">
        <f t="shared" si="1"/>
        <v>26.35</v>
      </c>
      <c r="T22" s="887">
        <f t="shared" si="2"/>
        <v>32</v>
      </c>
      <c r="U22" s="887">
        <f t="shared" si="3"/>
        <v>5.6499999999999986</v>
      </c>
      <c r="V22" s="898">
        <f t="shared" si="4"/>
        <v>1.2144212523719164</v>
      </c>
      <c r="W22" s="836">
        <v>6</v>
      </c>
    </row>
    <row r="23" spans="1:23" ht="14.4" customHeight="1" x14ac:dyDescent="0.3">
      <c r="A23" s="903" t="s">
        <v>8345</v>
      </c>
      <c r="B23" s="852">
        <v>333</v>
      </c>
      <c r="C23" s="854">
        <v>362.64</v>
      </c>
      <c r="D23" s="855">
        <v>5</v>
      </c>
      <c r="E23" s="850">
        <v>322</v>
      </c>
      <c r="F23" s="824">
        <v>351.65</v>
      </c>
      <c r="G23" s="825">
        <v>4.7</v>
      </c>
      <c r="H23" s="831">
        <v>342</v>
      </c>
      <c r="I23" s="832">
        <v>376.14</v>
      </c>
      <c r="J23" s="833">
        <v>4.7</v>
      </c>
      <c r="K23" s="827">
        <v>1.06</v>
      </c>
      <c r="L23" s="826">
        <v>2</v>
      </c>
      <c r="M23" s="826">
        <v>18</v>
      </c>
      <c r="N23" s="828">
        <v>5.99</v>
      </c>
      <c r="O23" s="826" t="s">
        <v>8310</v>
      </c>
      <c r="P23" s="851" t="s">
        <v>8346</v>
      </c>
      <c r="Q23" s="829">
        <f t="shared" si="0"/>
        <v>9</v>
      </c>
      <c r="R23" s="829">
        <f t="shared" si="0"/>
        <v>13.5</v>
      </c>
      <c r="S23" s="852">
        <f t="shared" si="1"/>
        <v>2048.58</v>
      </c>
      <c r="T23" s="852">
        <f t="shared" si="2"/>
        <v>1607.4</v>
      </c>
      <c r="U23" s="852">
        <f t="shared" si="3"/>
        <v>-441.17999999999984</v>
      </c>
      <c r="V23" s="853">
        <f t="shared" si="4"/>
        <v>0.78464106844741244</v>
      </c>
      <c r="W23" s="830">
        <v>40</v>
      </c>
    </row>
    <row r="24" spans="1:23" ht="14.4" customHeight="1" x14ac:dyDescent="0.3">
      <c r="A24" s="904" t="s">
        <v>8347</v>
      </c>
      <c r="B24" s="887">
        <v>1</v>
      </c>
      <c r="C24" s="888">
        <v>2.78</v>
      </c>
      <c r="D24" s="856">
        <v>36</v>
      </c>
      <c r="E24" s="889">
        <v>4</v>
      </c>
      <c r="F24" s="890">
        <v>6.07</v>
      </c>
      <c r="G24" s="834">
        <v>8</v>
      </c>
      <c r="H24" s="891">
        <v>3</v>
      </c>
      <c r="I24" s="892">
        <v>4.03</v>
      </c>
      <c r="J24" s="838">
        <v>9.3000000000000007</v>
      </c>
      <c r="K24" s="893">
        <v>1.25</v>
      </c>
      <c r="L24" s="894">
        <v>3</v>
      </c>
      <c r="M24" s="894">
        <v>25</v>
      </c>
      <c r="N24" s="895">
        <v>8.25</v>
      </c>
      <c r="O24" s="894" t="s">
        <v>8310</v>
      </c>
      <c r="P24" s="896" t="s">
        <v>8348</v>
      </c>
      <c r="Q24" s="897">
        <f t="shared" si="0"/>
        <v>2</v>
      </c>
      <c r="R24" s="897">
        <f t="shared" si="0"/>
        <v>1.2500000000000004</v>
      </c>
      <c r="S24" s="887">
        <f t="shared" si="1"/>
        <v>24.75</v>
      </c>
      <c r="T24" s="887">
        <f t="shared" si="2"/>
        <v>27.900000000000002</v>
      </c>
      <c r="U24" s="887">
        <f t="shared" si="3"/>
        <v>3.1500000000000021</v>
      </c>
      <c r="V24" s="898">
        <f t="shared" si="4"/>
        <v>1.1272727272727274</v>
      </c>
      <c r="W24" s="836">
        <v>7</v>
      </c>
    </row>
    <row r="25" spans="1:23" ht="14.4" customHeight="1" x14ac:dyDescent="0.3">
      <c r="A25" s="904" t="s">
        <v>8349</v>
      </c>
      <c r="B25" s="887"/>
      <c r="C25" s="888"/>
      <c r="D25" s="856"/>
      <c r="E25" s="889">
        <v>1</v>
      </c>
      <c r="F25" s="890">
        <v>1.5</v>
      </c>
      <c r="G25" s="834">
        <v>6</v>
      </c>
      <c r="H25" s="891">
        <v>1</v>
      </c>
      <c r="I25" s="892">
        <v>1.5</v>
      </c>
      <c r="J25" s="835">
        <v>5</v>
      </c>
      <c r="K25" s="893">
        <v>1.5</v>
      </c>
      <c r="L25" s="894">
        <v>4</v>
      </c>
      <c r="M25" s="894">
        <v>32</v>
      </c>
      <c r="N25" s="895">
        <v>10.62</v>
      </c>
      <c r="O25" s="894" t="s">
        <v>8310</v>
      </c>
      <c r="P25" s="896" t="s">
        <v>8350</v>
      </c>
      <c r="Q25" s="897">
        <f t="shared" si="0"/>
        <v>1</v>
      </c>
      <c r="R25" s="897">
        <f t="shared" si="0"/>
        <v>1.5</v>
      </c>
      <c r="S25" s="887">
        <f t="shared" si="1"/>
        <v>10.62</v>
      </c>
      <c r="T25" s="887">
        <f t="shared" si="2"/>
        <v>5</v>
      </c>
      <c r="U25" s="887">
        <f t="shared" si="3"/>
        <v>-5.6199999999999992</v>
      </c>
      <c r="V25" s="898">
        <f t="shared" si="4"/>
        <v>0.47080979284369118</v>
      </c>
      <c r="W25" s="836"/>
    </row>
    <row r="26" spans="1:23" ht="14.4" customHeight="1" x14ac:dyDescent="0.3">
      <c r="A26" s="903" t="s">
        <v>8351</v>
      </c>
      <c r="B26" s="852">
        <v>46</v>
      </c>
      <c r="C26" s="854">
        <v>19.170000000000002</v>
      </c>
      <c r="D26" s="855">
        <v>5</v>
      </c>
      <c r="E26" s="850">
        <v>42</v>
      </c>
      <c r="F26" s="824">
        <v>15.51</v>
      </c>
      <c r="G26" s="825">
        <v>4.3</v>
      </c>
      <c r="H26" s="831">
        <v>45</v>
      </c>
      <c r="I26" s="832">
        <v>18.84</v>
      </c>
      <c r="J26" s="839">
        <v>4.8</v>
      </c>
      <c r="K26" s="827">
        <v>0.36</v>
      </c>
      <c r="L26" s="826">
        <v>1</v>
      </c>
      <c r="M26" s="826">
        <v>10</v>
      </c>
      <c r="N26" s="828">
        <v>3.42</v>
      </c>
      <c r="O26" s="826" t="s">
        <v>8310</v>
      </c>
      <c r="P26" s="851" t="s">
        <v>8352</v>
      </c>
      <c r="Q26" s="829">
        <f t="shared" si="0"/>
        <v>-1</v>
      </c>
      <c r="R26" s="829">
        <f t="shared" si="0"/>
        <v>-0.33000000000000185</v>
      </c>
      <c r="S26" s="852">
        <f t="shared" si="1"/>
        <v>153.9</v>
      </c>
      <c r="T26" s="852">
        <f t="shared" si="2"/>
        <v>216</v>
      </c>
      <c r="U26" s="852">
        <f t="shared" si="3"/>
        <v>62.099999999999994</v>
      </c>
      <c r="V26" s="853">
        <f t="shared" si="4"/>
        <v>1.4035087719298245</v>
      </c>
      <c r="W26" s="830">
        <v>75</v>
      </c>
    </row>
    <row r="27" spans="1:23" ht="14.4" customHeight="1" x14ac:dyDescent="0.3">
      <c r="A27" s="904" t="s">
        <v>8353</v>
      </c>
      <c r="B27" s="887">
        <v>2</v>
      </c>
      <c r="C27" s="888">
        <v>0.81</v>
      </c>
      <c r="D27" s="856">
        <v>3</v>
      </c>
      <c r="E27" s="889">
        <v>1</v>
      </c>
      <c r="F27" s="890">
        <v>0.41</v>
      </c>
      <c r="G27" s="834">
        <v>3</v>
      </c>
      <c r="H27" s="891">
        <v>5</v>
      </c>
      <c r="I27" s="892">
        <v>2.34</v>
      </c>
      <c r="J27" s="838">
        <v>6</v>
      </c>
      <c r="K27" s="893">
        <v>0.41</v>
      </c>
      <c r="L27" s="894">
        <v>1</v>
      </c>
      <c r="M27" s="894">
        <v>12</v>
      </c>
      <c r="N27" s="895">
        <v>3.87</v>
      </c>
      <c r="O27" s="894" t="s">
        <v>8310</v>
      </c>
      <c r="P27" s="896" t="s">
        <v>8354</v>
      </c>
      <c r="Q27" s="897">
        <f t="shared" si="0"/>
        <v>3</v>
      </c>
      <c r="R27" s="897">
        <f t="shared" si="0"/>
        <v>1.5299999999999998</v>
      </c>
      <c r="S27" s="887">
        <f t="shared" si="1"/>
        <v>19.350000000000001</v>
      </c>
      <c r="T27" s="887">
        <f t="shared" si="2"/>
        <v>30</v>
      </c>
      <c r="U27" s="887">
        <f t="shared" si="3"/>
        <v>10.649999999999999</v>
      </c>
      <c r="V27" s="898">
        <f t="shared" si="4"/>
        <v>1.5503875968992247</v>
      </c>
      <c r="W27" s="836">
        <v>14</v>
      </c>
    </row>
    <row r="28" spans="1:23" ht="14.4" customHeight="1" x14ac:dyDescent="0.3">
      <c r="A28" s="903" t="s">
        <v>8355</v>
      </c>
      <c r="B28" s="821">
        <v>33</v>
      </c>
      <c r="C28" s="822">
        <v>22.49</v>
      </c>
      <c r="D28" s="823">
        <v>4.5999999999999996</v>
      </c>
      <c r="E28" s="850">
        <v>31</v>
      </c>
      <c r="F28" s="824">
        <v>25.32</v>
      </c>
      <c r="G28" s="825">
        <v>7.2</v>
      </c>
      <c r="H28" s="826">
        <v>22</v>
      </c>
      <c r="I28" s="824">
        <v>15.92</v>
      </c>
      <c r="J28" s="839">
        <v>6.5</v>
      </c>
      <c r="K28" s="827">
        <v>0.65</v>
      </c>
      <c r="L28" s="826">
        <v>2</v>
      </c>
      <c r="M28" s="826">
        <v>15</v>
      </c>
      <c r="N28" s="828">
        <v>4.9400000000000004</v>
      </c>
      <c r="O28" s="826" t="s">
        <v>8310</v>
      </c>
      <c r="P28" s="851" t="s">
        <v>8356</v>
      </c>
      <c r="Q28" s="829">
        <f t="shared" si="0"/>
        <v>-11</v>
      </c>
      <c r="R28" s="829">
        <f t="shared" si="0"/>
        <v>-6.5699999999999985</v>
      </c>
      <c r="S28" s="852">
        <f t="shared" si="1"/>
        <v>108.68</v>
      </c>
      <c r="T28" s="852">
        <f t="shared" si="2"/>
        <v>143</v>
      </c>
      <c r="U28" s="852">
        <f t="shared" si="3"/>
        <v>34.319999999999993</v>
      </c>
      <c r="V28" s="853">
        <f t="shared" si="4"/>
        <v>1.3157894736842104</v>
      </c>
      <c r="W28" s="830">
        <v>46</v>
      </c>
    </row>
    <row r="29" spans="1:23" ht="14.4" customHeight="1" x14ac:dyDescent="0.3">
      <c r="A29" s="904" t="s">
        <v>8357</v>
      </c>
      <c r="B29" s="899">
        <v>2</v>
      </c>
      <c r="C29" s="900">
        <v>2.2400000000000002</v>
      </c>
      <c r="D29" s="840">
        <v>6</v>
      </c>
      <c r="E29" s="889"/>
      <c r="F29" s="890"/>
      <c r="G29" s="834"/>
      <c r="H29" s="894">
        <v>1</v>
      </c>
      <c r="I29" s="890">
        <v>1.1200000000000001</v>
      </c>
      <c r="J29" s="838">
        <v>15</v>
      </c>
      <c r="K29" s="893">
        <v>1.1200000000000001</v>
      </c>
      <c r="L29" s="894">
        <v>2</v>
      </c>
      <c r="M29" s="894">
        <v>22</v>
      </c>
      <c r="N29" s="895">
        <v>7.43</v>
      </c>
      <c r="O29" s="894" t="s">
        <v>8310</v>
      </c>
      <c r="P29" s="896" t="s">
        <v>8358</v>
      </c>
      <c r="Q29" s="897">
        <f t="shared" si="0"/>
        <v>-1</v>
      </c>
      <c r="R29" s="897">
        <f t="shared" si="0"/>
        <v>-1.1200000000000001</v>
      </c>
      <c r="S29" s="887">
        <f t="shared" si="1"/>
        <v>7.43</v>
      </c>
      <c r="T29" s="887">
        <f t="shared" si="2"/>
        <v>15</v>
      </c>
      <c r="U29" s="887">
        <f t="shared" si="3"/>
        <v>7.57</v>
      </c>
      <c r="V29" s="898">
        <f t="shared" si="4"/>
        <v>2.018842530282638</v>
      </c>
      <c r="W29" s="836">
        <v>8</v>
      </c>
    </row>
    <row r="30" spans="1:23" ht="14.4" customHeight="1" x14ac:dyDescent="0.3">
      <c r="A30" s="904" t="s">
        <v>8359</v>
      </c>
      <c r="B30" s="899"/>
      <c r="C30" s="900"/>
      <c r="D30" s="840"/>
      <c r="E30" s="889">
        <v>2</v>
      </c>
      <c r="F30" s="890">
        <v>3.61</v>
      </c>
      <c r="G30" s="834">
        <v>12.5</v>
      </c>
      <c r="H30" s="894"/>
      <c r="I30" s="890"/>
      <c r="J30" s="834"/>
      <c r="K30" s="893">
        <v>2.0299999999999998</v>
      </c>
      <c r="L30" s="894">
        <v>4</v>
      </c>
      <c r="M30" s="894">
        <v>36</v>
      </c>
      <c r="N30" s="895">
        <v>11.96</v>
      </c>
      <c r="O30" s="894" t="s">
        <v>8310</v>
      </c>
      <c r="P30" s="896" t="s">
        <v>8360</v>
      </c>
      <c r="Q30" s="897">
        <f t="shared" si="0"/>
        <v>0</v>
      </c>
      <c r="R30" s="897">
        <f t="shared" si="0"/>
        <v>0</v>
      </c>
      <c r="S30" s="887" t="str">
        <f t="shared" si="1"/>
        <v/>
      </c>
      <c r="T30" s="887" t="str">
        <f t="shared" si="2"/>
        <v/>
      </c>
      <c r="U30" s="887" t="str">
        <f t="shared" si="3"/>
        <v/>
      </c>
      <c r="V30" s="898" t="str">
        <f t="shared" si="4"/>
        <v/>
      </c>
      <c r="W30" s="836"/>
    </row>
    <row r="31" spans="1:23" ht="14.4" customHeight="1" x14ac:dyDescent="0.3">
      <c r="A31" s="902" t="s">
        <v>8361</v>
      </c>
      <c r="B31" s="844">
        <v>144</v>
      </c>
      <c r="C31" s="845">
        <v>102.86</v>
      </c>
      <c r="D31" s="846">
        <v>5.5</v>
      </c>
      <c r="E31" s="813">
        <v>178</v>
      </c>
      <c r="F31" s="814">
        <v>120.12</v>
      </c>
      <c r="G31" s="815">
        <v>4.8</v>
      </c>
      <c r="H31" s="817">
        <v>137</v>
      </c>
      <c r="I31" s="811">
        <v>97.5</v>
      </c>
      <c r="J31" s="837">
        <v>4.9000000000000004</v>
      </c>
      <c r="K31" s="816">
        <v>0.55000000000000004</v>
      </c>
      <c r="L31" s="817">
        <v>2</v>
      </c>
      <c r="M31" s="817">
        <v>14</v>
      </c>
      <c r="N31" s="818">
        <v>4.71</v>
      </c>
      <c r="O31" s="817" t="s">
        <v>8310</v>
      </c>
      <c r="P31" s="848" t="s">
        <v>8362</v>
      </c>
      <c r="Q31" s="819">
        <f t="shared" si="0"/>
        <v>-7</v>
      </c>
      <c r="R31" s="819">
        <f t="shared" si="0"/>
        <v>-5.3599999999999994</v>
      </c>
      <c r="S31" s="844">
        <f t="shared" si="1"/>
        <v>645.27</v>
      </c>
      <c r="T31" s="844">
        <f t="shared" si="2"/>
        <v>671.30000000000007</v>
      </c>
      <c r="U31" s="844">
        <f t="shared" si="3"/>
        <v>26.030000000000086</v>
      </c>
      <c r="V31" s="849">
        <f t="shared" si="4"/>
        <v>1.0403397027600851</v>
      </c>
      <c r="W31" s="820">
        <v>65</v>
      </c>
    </row>
    <row r="32" spans="1:23" ht="14.4" customHeight="1" x14ac:dyDescent="0.3">
      <c r="A32" s="904" t="s">
        <v>8363</v>
      </c>
      <c r="B32" s="887">
        <v>4</v>
      </c>
      <c r="C32" s="888">
        <v>4.3600000000000003</v>
      </c>
      <c r="D32" s="856">
        <v>7.3</v>
      </c>
      <c r="E32" s="891">
        <v>6</v>
      </c>
      <c r="F32" s="892">
        <v>3.73</v>
      </c>
      <c r="G32" s="835">
        <v>5.2</v>
      </c>
      <c r="H32" s="894">
        <v>1</v>
      </c>
      <c r="I32" s="890">
        <v>0.6</v>
      </c>
      <c r="J32" s="834">
        <v>5</v>
      </c>
      <c r="K32" s="893">
        <v>0.6</v>
      </c>
      <c r="L32" s="894">
        <v>2</v>
      </c>
      <c r="M32" s="894">
        <v>16</v>
      </c>
      <c r="N32" s="895">
        <v>5.45</v>
      </c>
      <c r="O32" s="894" t="s">
        <v>8310</v>
      </c>
      <c r="P32" s="896" t="s">
        <v>8364</v>
      </c>
      <c r="Q32" s="897">
        <f t="shared" si="0"/>
        <v>-3</v>
      </c>
      <c r="R32" s="897">
        <f t="shared" si="0"/>
        <v>-3.7600000000000002</v>
      </c>
      <c r="S32" s="887">
        <f t="shared" si="1"/>
        <v>5.45</v>
      </c>
      <c r="T32" s="887">
        <f t="shared" si="2"/>
        <v>5</v>
      </c>
      <c r="U32" s="887">
        <f t="shared" si="3"/>
        <v>-0.45000000000000018</v>
      </c>
      <c r="V32" s="898">
        <f t="shared" si="4"/>
        <v>0.9174311926605504</v>
      </c>
      <c r="W32" s="836"/>
    </row>
    <row r="33" spans="1:23" ht="14.4" customHeight="1" x14ac:dyDescent="0.3">
      <c r="A33" s="903" t="s">
        <v>8365</v>
      </c>
      <c r="B33" s="852">
        <v>69</v>
      </c>
      <c r="C33" s="854">
        <v>57.73</v>
      </c>
      <c r="D33" s="855">
        <v>4.5</v>
      </c>
      <c r="E33" s="831">
        <v>78</v>
      </c>
      <c r="F33" s="832">
        <v>65.7</v>
      </c>
      <c r="G33" s="833">
        <v>3.9</v>
      </c>
      <c r="H33" s="826">
        <v>73</v>
      </c>
      <c r="I33" s="824">
        <v>62.45</v>
      </c>
      <c r="J33" s="825">
        <v>3.6</v>
      </c>
      <c r="K33" s="827">
        <v>0.81</v>
      </c>
      <c r="L33" s="826">
        <v>2</v>
      </c>
      <c r="M33" s="826">
        <v>14</v>
      </c>
      <c r="N33" s="828">
        <v>4.75</v>
      </c>
      <c r="O33" s="826" t="s">
        <v>8310</v>
      </c>
      <c r="P33" s="851" t="s">
        <v>8366</v>
      </c>
      <c r="Q33" s="829">
        <f t="shared" si="0"/>
        <v>4</v>
      </c>
      <c r="R33" s="829">
        <f t="shared" si="0"/>
        <v>4.720000000000006</v>
      </c>
      <c r="S33" s="852">
        <f t="shared" si="1"/>
        <v>346.75</v>
      </c>
      <c r="T33" s="852">
        <f t="shared" si="2"/>
        <v>262.8</v>
      </c>
      <c r="U33" s="852">
        <f t="shared" si="3"/>
        <v>-83.949999999999989</v>
      </c>
      <c r="V33" s="853">
        <f t="shared" si="4"/>
        <v>0.75789473684210529</v>
      </c>
      <c r="W33" s="830">
        <v>5</v>
      </c>
    </row>
    <row r="34" spans="1:23" ht="14.4" customHeight="1" x14ac:dyDescent="0.3">
      <c r="A34" s="904" t="s">
        <v>8367</v>
      </c>
      <c r="B34" s="887">
        <v>3</v>
      </c>
      <c r="C34" s="888">
        <v>3.4</v>
      </c>
      <c r="D34" s="856">
        <v>6</v>
      </c>
      <c r="E34" s="891">
        <v>1</v>
      </c>
      <c r="F34" s="892">
        <v>1.1299999999999999</v>
      </c>
      <c r="G34" s="835">
        <v>4</v>
      </c>
      <c r="H34" s="894">
        <v>2</v>
      </c>
      <c r="I34" s="890">
        <v>2.27</v>
      </c>
      <c r="J34" s="834">
        <v>2</v>
      </c>
      <c r="K34" s="893">
        <v>1.1299999999999999</v>
      </c>
      <c r="L34" s="894">
        <v>2</v>
      </c>
      <c r="M34" s="894">
        <v>20</v>
      </c>
      <c r="N34" s="895">
        <v>6.79</v>
      </c>
      <c r="O34" s="894" t="s">
        <v>8310</v>
      </c>
      <c r="P34" s="896" t="s">
        <v>8368</v>
      </c>
      <c r="Q34" s="897">
        <f t="shared" si="0"/>
        <v>-1</v>
      </c>
      <c r="R34" s="897">
        <f t="shared" si="0"/>
        <v>-1.1299999999999999</v>
      </c>
      <c r="S34" s="887">
        <f t="shared" si="1"/>
        <v>13.58</v>
      </c>
      <c r="T34" s="887">
        <f t="shared" si="2"/>
        <v>4</v>
      </c>
      <c r="U34" s="887">
        <f t="shared" si="3"/>
        <v>-9.58</v>
      </c>
      <c r="V34" s="898">
        <f t="shared" si="4"/>
        <v>0.29455081001472755</v>
      </c>
      <c r="W34" s="836"/>
    </row>
    <row r="35" spans="1:23" ht="14.4" customHeight="1" x14ac:dyDescent="0.3">
      <c r="A35" s="904" t="s">
        <v>8369</v>
      </c>
      <c r="B35" s="887"/>
      <c r="C35" s="888"/>
      <c r="D35" s="856"/>
      <c r="E35" s="891">
        <v>1</v>
      </c>
      <c r="F35" s="892">
        <v>1.4</v>
      </c>
      <c r="G35" s="835">
        <v>3</v>
      </c>
      <c r="H35" s="894"/>
      <c r="I35" s="890"/>
      <c r="J35" s="834"/>
      <c r="K35" s="893">
        <v>1.4</v>
      </c>
      <c r="L35" s="894">
        <v>3</v>
      </c>
      <c r="M35" s="894">
        <v>26</v>
      </c>
      <c r="N35" s="895">
        <v>8.81</v>
      </c>
      <c r="O35" s="894" t="s">
        <v>8310</v>
      </c>
      <c r="P35" s="896" t="s">
        <v>8370</v>
      </c>
      <c r="Q35" s="897">
        <f t="shared" si="0"/>
        <v>0</v>
      </c>
      <c r="R35" s="897">
        <f t="shared" si="0"/>
        <v>0</v>
      </c>
      <c r="S35" s="887" t="str">
        <f t="shared" si="1"/>
        <v/>
      </c>
      <c r="T35" s="887" t="str">
        <f t="shared" si="2"/>
        <v/>
      </c>
      <c r="U35" s="887" t="str">
        <f t="shared" si="3"/>
        <v/>
      </c>
      <c r="V35" s="898" t="str">
        <f t="shared" si="4"/>
        <v/>
      </c>
      <c r="W35" s="836"/>
    </row>
    <row r="36" spans="1:23" ht="14.4" customHeight="1" x14ac:dyDescent="0.3">
      <c r="A36" s="902" t="s">
        <v>8371</v>
      </c>
      <c r="B36" s="844">
        <v>43</v>
      </c>
      <c r="C36" s="845">
        <v>23.32</v>
      </c>
      <c r="D36" s="846">
        <v>4.8</v>
      </c>
      <c r="E36" s="813">
        <v>54</v>
      </c>
      <c r="F36" s="814">
        <v>29.55</v>
      </c>
      <c r="G36" s="815">
        <v>4.5999999999999996</v>
      </c>
      <c r="H36" s="817">
        <v>48</v>
      </c>
      <c r="I36" s="811">
        <v>29.48</v>
      </c>
      <c r="J36" s="837">
        <v>6.6</v>
      </c>
      <c r="K36" s="816">
        <v>0.5</v>
      </c>
      <c r="L36" s="817">
        <v>1</v>
      </c>
      <c r="M36" s="817">
        <v>13</v>
      </c>
      <c r="N36" s="818">
        <v>4.3</v>
      </c>
      <c r="O36" s="817" t="s">
        <v>8310</v>
      </c>
      <c r="P36" s="848" t="s">
        <v>8372</v>
      </c>
      <c r="Q36" s="819">
        <f t="shared" si="0"/>
        <v>5</v>
      </c>
      <c r="R36" s="819">
        <f t="shared" si="0"/>
        <v>6.16</v>
      </c>
      <c r="S36" s="844">
        <f t="shared" si="1"/>
        <v>206.39999999999998</v>
      </c>
      <c r="T36" s="844">
        <f t="shared" si="2"/>
        <v>316.79999999999995</v>
      </c>
      <c r="U36" s="844">
        <f t="shared" si="3"/>
        <v>110.39999999999998</v>
      </c>
      <c r="V36" s="849">
        <f t="shared" si="4"/>
        <v>1.5348837209302324</v>
      </c>
      <c r="W36" s="820">
        <v>126</v>
      </c>
    </row>
    <row r="37" spans="1:23" ht="14.4" customHeight="1" x14ac:dyDescent="0.3">
      <c r="A37" s="904" t="s">
        <v>8373</v>
      </c>
      <c r="B37" s="887">
        <v>1</v>
      </c>
      <c r="C37" s="888">
        <v>0.75</v>
      </c>
      <c r="D37" s="856">
        <v>4</v>
      </c>
      <c r="E37" s="891">
        <v>2</v>
      </c>
      <c r="F37" s="892">
        <v>1.5</v>
      </c>
      <c r="G37" s="835">
        <v>4.5</v>
      </c>
      <c r="H37" s="894"/>
      <c r="I37" s="890"/>
      <c r="J37" s="834"/>
      <c r="K37" s="893">
        <v>0.75</v>
      </c>
      <c r="L37" s="894">
        <v>2</v>
      </c>
      <c r="M37" s="894">
        <v>22</v>
      </c>
      <c r="N37" s="895">
        <v>7.33</v>
      </c>
      <c r="O37" s="894" t="s">
        <v>8310</v>
      </c>
      <c r="P37" s="896" t="s">
        <v>8374</v>
      </c>
      <c r="Q37" s="897">
        <f t="shared" si="0"/>
        <v>-1</v>
      </c>
      <c r="R37" s="897">
        <f t="shared" si="0"/>
        <v>-0.75</v>
      </c>
      <c r="S37" s="887" t="str">
        <f t="shared" si="1"/>
        <v/>
      </c>
      <c r="T37" s="887" t="str">
        <f t="shared" si="2"/>
        <v/>
      </c>
      <c r="U37" s="887" t="str">
        <f t="shared" si="3"/>
        <v/>
      </c>
      <c r="V37" s="898" t="str">
        <f t="shared" si="4"/>
        <v/>
      </c>
      <c r="W37" s="836"/>
    </row>
    <row r="38" spans="1:23" ht="14.4" customHeight="1" x14ac:dyDescent="0.3">
      <c r="A38" s="904" t="s">
        <v>8375</v>
      </c>
      <c r="B38" s="887">
        <v>1</v>
      </c>
      <c r="C38" s="888">
        <v>4.32</v>
      </c>
      <c r="D38" s="856">
        <v>16</v>
      </c>
      <c r="E38" s="891"/>
      <c r="F38" s="892"/>
      <c r="G38" s="835"/>
      <c r="H38" s="894"/>
      <c r="I38" s="890"/>
      <c r="J38" s="834"/>
      <c r="K38" s="893">
        <v>1.33</v>
      </c>
      <c r="L38" s="894">
        <v>4</v>
      </c>
      <c r="M38" s="894">
        <v>40</v>
      </c>
      <c r="N38" s="895">
        <v>13.27</v>
      </c>
      <c r="O38" s="894" t="s">
        <v>8310</v>
      </c>
      <c r="P38" s="896" t="s">
        <v>8376</v>
      </c>
      <c r="Q38" s="897">
        <f t="shared" si="0"/>
        <v>-1</v>
      </c>
      <c r="R38" s="897">
        <f t="shared" si="0"/>
        <v>-4.32</v>
      </c>
      <c r="S38" s="887" t="str">
        <f t="shared" si="1"/>
        <v/>
      </c>
      <c r="T38" s="887" t="str">
        <f t="shared" si="2"/>
        <v/>
      </c>
      <c r="U38" s="887" t="str">
        <f t="shared" si="3"/>
        <v/>
      </c>
      <c r="V38" s="898" t="str">
        <f t="shared" si="4"/>
        <v/>
      </c>
      <c r="W38" s="836"/>
    </row>
    <row r="39" spans="1:23" ht="14.4" customHeight="1" x14ac:dyDescent="0.3">
      <c r="A39" s="902" t="s">
        <v>8377</v>
      </c>
      <c r="B39" s="844">
        <v>32</v>
      </c>
      <c r="C39" s="845">
        <v>24.43</v>
      </c>
      <c r="D39" s="846">
        <v>6.5</v>
      </c>
      <c r="E39" s="813">
        <v>40</v>
      </c>
      <c r="F39" s="814">
        <v>26.16</v>
      </c>
      <c r="G39" s="815">
        <v>5.8</v>
      </c>
      <c r="H39" s="817">
        <v>37</v>
      </c>
      <c r="I39" s="811">
        <v>22.86</v>
      </c>
      <c r="J39" s="837">
        <v>4.8</v>
      </c>
      <c r="K39" s="816">
        <v>0.55000000000000004</v>
      </c>
      <c r="L39" s="817">
        <v>1</v>
      </c>
      <c r="M39" s="817">
        <v>13</v>
      </c>
      <c r="N39" s="818">
        <v>4.3099999999999996</v>
      </c>
      <c r="O39" s="817" t="s">
        <v>8310</v>
      </c>
      <c r="P39" s="848" t="s">
        <v>8378</v>
      </c>
      <c r="Q39" s="819">
        <f t="shared" si="0"/>
        <v>5</v>
      </c>
      <c r="R39" s="819">
        <f t="shared" si="0"/>
        <v>-1.5700000000000003</v>
      </c>
      <c r="S39" s="844">
        <f t="shared" si="1"/>
        <v>159.47</v>
      </c>
      <c r="T39" s="844">
        <f t="shared" si="2"/>
        <v>177.6</v>
      </c>
      <c r="U39" s="844">
        <f t="shared" si="3"/>
        <v>18.129999999999995</v>
      </c>
      <c r="V39" s="849">
        <f t="shared" si="4"/>
        <v>1.1136890951276102</v>
      </c>
      <c r="W39" s="820">
        <v>44</v>
      </c>
    </row>
    <row r="40" spans="1:23" ht="14.4" customHeight="1" x14ac:dyDescent="0.3">
      <c r="A40" s="904" t="s">
        <v>8379</v>
      </c>
      <c r="B40" s="887">
        <v>1</v>
      </c>
      <c r="C40" s="888">
        <v>1.02</v>
      </c>
      <c r="D40" s="856">
        <v>7</v>
      </c>
      <c r="E40" s="891">
        <v>4</v>
      </c>
      <c r="F40" s="892">
        <v>5.45</v>
      </c>
      <c r="G40" s="835">
        <v>14.8</v>
      </c>
      <c r="H40" s="894">
        <v>2</v>
      </c>
      <c r="I40" s="890">
        <v>2.89</v>
      </c>
      <c r="J40" s="838">
        <v>14</v>
      </c>
      <c r="K40" s="893">
        <v>1.02</v>
      </c>
      <c r="L40" s="894">
        <v>3</v>
      </c>
      <c r="M40" s="894">
        <v>25</v>
      </c>
      <c r="N40" s="895">
        <v>8.2899999999999991</v>
      </c>
      <c r="O40" s="894" t="s">
        <v>8310</v>
      </c>
      <c r="P40" s="896" t="s">
        <v>8380</v>
      </c>
      <c r="Q40" s="897">
        <f t="shared" si="0"/>
        <v>1</v>
      </c>
      <c r="R40" s="897">
        <f t="shared" si="0"/>
        <v>1.87</v>
      </c>
      <c r="S40" s="887">
        <f t="shared" si="1"/>
        <v>16.579999999999998</v>
      </c>
      <c r="T40" s="887">
        <f t="shared" si="2"/>
        <v>28</v>
      </c>
      <c r="U40" s="887">
        <f t="shared" si="3"/>
        <v>11.420000000000002</v>
      </c>
      <c r="V40" s="898">
        <f t="shared" si="4"/>
        <v>1.6887816646562124</v>
      </c>
      <c r="W40" s="836">
        <v>17</v>
      </c>
    </row>
    <row r="41" spans="1:23" ht="14.4" customHeight="1" x14ac:dyDescent="0.3">
      <c r="A41" s="902" t="s">
        <v>8381</v>
      </c>
      <c r="B41" s="841">
        <v>223</v>
      </c>
      <c r="C41" s="842">
        <v>808.81</v>
      </c>
      <c r="D41" s="843">
        <v>9.6</v>
      </c>
      <c r="E41" s="847">
        <v>205</v>
      </c>
      <c r="F41" s="811">
        <v>741.77</v>
      </c>
      <c r="G41" s="812">
        <v>9.1999999999999993</v>
      </c>
      <c r="H41" s="817">
        <v>221</v>
      </c>
      <c r="I41" s="811">
        <v>809.16</v>
      </c>
      <c r="J41" s="812">
        <v>9.4</v>
      </c>
      <c r="K41" s="816">
        <v>3.58</v>
      </c>
      <c r="L41" s="817">
        <v>4</v>
      </c>
      <c r="M41" s="817">
        <v>36</v>
      </c>
      <c r="N41" s="818">
        <v>11.96</v>
      </c>
      <c r="O41" s="817" t="s">
        <v>8310</v>
      </c>
      <c r="P41" s="848" t="s">
        <v>8382</v>
      </c>
      <c r="Q41" s="819">
        <f t="shared" si="0"/>
        <v>-2</v>
      </c>
      <c r="R41" s="819">
        <f t="shared" si="0"/>
        <v>0.35000000000002274</v>
      </c>
      <c r="S41" s="844">
        <f t="shared" si="1"/>
        <v>2643.1600000000003</v>
      </c>
      <c r="T41" s="844">
        <f t="shared" si="2"/>
        <v>2077.4</v>
      </c>
      <c r="U41" s="844">
        <f t="shared" si="3"/>
        <v>-565.76000000000022</v>
      </c>
      <c r="V41" s="849">
        <f t="shared" si="4"/>
        <v>0.785953177257525</v>
      </c>
      <c r="W41" s="820">
        <v>73</v>
      </c>
    </row>
    <row r="42" spans="1:23" ht="14.4" customHeight="1" x14ac:dyDescent="0.3">
      <c r="A42" s="904" t="s">
        <v>8383</v>
      </c>
      <c r="B42" s="899">
        <v>36</v>
      </c>
      <c r="C42" s="900">
        <v>135.19</v>
      </c>
      <c r="D42" s="840">
        <v>9.4</v>
      </c>
      <c r="E42" s="889">
        <v>16</v>
      </c>
      <c r="F42" s="890">
        <v>60.54</v>
      </c>
      <c r="G42" s="834">
        <v>9.5</v>
      </c>
      <c r="H42" s="894">
        <v>26</v>
      </c>
      <c r="I42" s="890">
        <v>98.38</v>
      </c>
      <c r="J42" s="834">
        <v>10</v>
      </c>
      <c r="K42" s="893">
        <v>3.78</v>
      </c>
      <c r="L42" s="894">
        <v>4</v>
      </c>
      <c r="M42" s="894">
        <v>38</v>
      </c>
      <c r="N42" s="895">
        <v>12.55</v>
      </c>
      <c r="O42" s="894" t="s">
        <v>8310</v>
      </c>
      <c r="P42" s="896" t="s">
        <v>8384</v>
      </c>
      <c r="Q42" s="897">
        <f t="shared" si="0"/>
        <v>-10</v>
      </c>
      <c r="R42" s="897">
        <f t="shared" si="0"/>
        <v>-36.81</v>
      </c>
      <c r="S42" s="887">
        <f t="shared" si="1"/>
        <v>326.3</v>
      </c>
      <c r="T42" s="887">
        <f t="shared" si="2"/>
        <v>260</v>
      </c>
      <c r="U42" s="887">
        <f t="shared" si="3"/>
        <v>-66.300000000000011</v>
      </c>
      <c r="V42" s="898">
        <f t="shared" si="4"/>
        <v>0.79681274900398402</v>
      </c>
      <c r="W42" s="836">
        <v>25</v>
      </c>
    </row>
    <row r="43" spans="1:23" ht="14.4" customHeight="1" x14ac:dyDescent="0.3">
      <c r="A43" s="904" t="s">
        <v>8385</v>
      </c>
      <c r="B43" s="899">
        <v>1</v>
      </c>
      <c r="C43" s="900">
        <v>3.92</v>
      </c>
      <c r="D43" s="840">
        <v>14</v>
      </c>
      <c r="E43" s="889">
        <v>2</v>
      </c>
      <c r="F43" s="890">
        <v>7.84</v>
      </c>
      <c r="G43" s="834">
        <v>12.5</v>
      </c>
      <c r="H43" s="894">
        <v>2</v>
      </c>
      <c r="I43" s="890">
        <v>10.43</v>
      </c>
      <c r="J43" s="838">
        <v>17.5</v>
      </c>
      <c r="K43" s="893">
        <v>3.92</v>
      </c>
      <c r="L43" s="894">
        <v>5</v>
      </c>
      <c r="M43" s="894">
        <v>41</v>
      </c>
      <c r="N43" s="895">
        <v>13.64</v>
      </c>
      <c r="O43" s="894" t="s">
        <v>8310</v>
      </c>
      <c r="P43" s="896" t="s">
        <v>8386</v>
      </c>
      <c r="Q43" s="897">
        <f t="shared" si="0"/>
        <v>1</v>
      </c>
      <c r="R43" s="897">
        <f t="shared" si="0"/>
        <v>6.51</v>
      </c>
      <c r="S43" s="887">
        <f t="shared" si="1"/>
        <v>27.28</v>
      </c>
      <c r="T43" s="887">
        <f t="shared" si="2"/>
        <v>35</v>
      </c>
      <c r="U43" s="887">
        <f t="shared" si="3"/>
        <v>7.7199999999999989</v>
      </c>
      <c r="V43" s="898">
        <f t="shared" si="4"/>
        <v>1.282991202346041</v>
      </c>
      <c r="W43" s="836">
        <v>13</v>
      </c>
    </row>
    <row r="44" spans="1:23" ht="14.4" customHeight="1" x14ac:dyDescent="0.3">
      <c r="A44" s="902" t="s">
        <v>8387</v>
      </c>
      <c r="B44" s="841">
        <v>610</v>
      </c>
      <c r="C44" s="842">
        <v>306.45999999999998</v>
      </c>
      <c r="D44" s="843">
        <v>4.4000000000000004</v>
      </c>
      <c r="E44" s="847">
        <v>595</v>
      </c>
      <c r="F44" s="811">
        <v>302.08999999999997</v>
      </c>
      <c r="G44" s="812">
        <v>4.4000000000000004</v>
      </c>
      <c r="H44" s="817">
        <v>578</v>
      </c>
      <c r="I44" s="811">
        <v>287.98</v>
      </c>
      <c r="J44" s="837">
        <v>4.3</v>
      </c>
      <c r="K44" s="816">
        <v>0.5</v>
      </c>
      <c r="L44" s="817">
        <v>1</v>
      </c>
      <c r="M44" s="817">
        <v>11</v>
      </c>
      <c r="N44" s="818">
        <v>3.62</v>
      </c>
      <c r="O44" s="817" t="s">
        <v>8310</v>
      </c>
      <c r="P44" s="848" t="s">
        <v>8388</v>
      </c>
      <c r="Q44" s="819">
        <f t="shared" si="0"/>
        <v>-32</v>
      </c>
      <c r="R44" s="819">
        <f t="shared" si="0"/>
        <v>-18.479999999999961</v>
      </c>
      <c r="S44" s="844">
        <f t="shared" si="1"/>
        <v>2092.36</v>
      </c>
      <c r="T44" s="844">
        <f t="shared" si="2"/>
        <v>2485.4</v>
      </c>
      <c r="U44" s="844">
        <f t="shared" si="3"/>
        <v>393.03999999999996</v>
      </c>
      <c r="V44" s="849">
        <f t="shared" si="4"/>
        <v>1.1878453038674033</v>
      </c>
      <c r="W44" s="820">
        <v>418</v>
      </c>
    </row>
    <row r="45" spans="1:23" ht="14.4" customHeight="1" x14ac:dyDescent="0.3">
      <c r="A45" s="904" t="s">
        <v>8389</v>
      </c>
      <c r="B45" s="899">
        <v>14</v>
      </c>
      <c r="C45" s="900">
        <v>7.59</v>
      </c>
      <c r="D45" s="840">
        <v>4.9000000000000004</v>
      </c>
      <c r="E45" s="889">
        <v>16</v>
      </c>
      <c r="F45" s="890">
        <v>8.7100000000000009</v>
      </c>
      <c r="G45" s="834">
        <v>4.8</v>
      </c>
      <c r="H45" s="894">
        <v>21</v>
      </c>
      <c r="I45" s="890">
        <v>11.39</v>
      </c>
      <c r="J45" s="834">
        <v>4.0999999999999996</v>
      </c>
      <c r="K45" s="893">
        <v>0.54</v>
      </c>
      <c r="L45" s="894">
        <v>1</v>
      </c>
      <c r="M45" s="894">
        <v>13</v>
      </c>
      <c r="N45" s="895">
        <v>4.18</v>
      </c>
      <c r="O45" s="894" t="s">
        <v>8310</v>
      </c>
      <c r="P45" s="896" t="s">
        <v>8390</v>
      </c>
      <c r="Q45" s="897">
        <f t="shared" si="0"/>
        <v>7</v>
      </c>
      <c r="R45" s="897">
        <f t="shared" si="0"/>
        <v>3.8000000000000007</v>
      </c>
      <c r="S45" s="887">
        <f t="shared" si="1"/>
        <v>87.78</v>
      </c>
      <c r="T45" s="887">
        <f t="shared" si="2"/>
        <v>86.1</v>
      </c>
      <c r="U45" s="887">
        <f t="shared" si="3"/>
        <v>-1.6800000000000068</v>
      </c>
      <c r="V45" s="898">
        <f t="shared" si="4"/>
        <v>0.98086124401913866</v>
      </c>
      <c r="W45" s="836">
        <v>6</v>
      </c>
    </row>
    <row r="46" spans="1:23" ht="14.4" customHeight="1" x14ac:dyDescent="0.3">
      <c r="A46" s="904" t="s">
        <v>8391</v>
      </c>
      <c r="B46" s="899">
        <v>1</v>
      </c>
      <c r="C46" s="900">
        <v>0.55000000000000004</v>
      </c>
      <c r="D46" s="840">
        <v>4</v>
      </c>
      <c r="E46" s="889">
        <v>1</v>
      </c>
      <c r="F46" s="890">
        <v>0.55000000000000004</v>
      </c>
      <c r="G46" s="834">
        <v>8</v>
      </c>
      <c r="H46" s="894">
        <v>3</v>
      </c>
      <c r="I46" s="890">
        <v>1.66</v>
      </c>
      <c r="J46" s="834">
        <v>4</v>
      </c>
      <c r="K46" s="893">
        <v>0.55000000000000004</v>
      </c>
      <c r="L46" s="894">
        <v>1</v>
      </c>
      <c r="M46" s="894">
        <v>13</v>
      </c>
      <c r="N46" s="895">
        <v>4.22</v>
      </c>
      <c r="O46" s="894" t="s">
        <v>8310</v>
      </c>
      <c r="P46" s="896" t="s">
        <v>8392</v>
      </c>
      <c r="Q46" s="897">
        <f t="shared" si="0"/>
        <v>2</v>
      </c>
      <c r="R46" s="897">
        <f t="shared" si="0"/>
        <v>1.1099999999999999</v>
      </c>
      <c r="S46" s="887">
        <f t="shared" si="1"/>
        <v>12.66</v>
      </c>
      <c r="T46" s="887">
        <f t="shared" si="2"/>
        <v>12</v>
      </c>
      <c r="U46" s="887">
        <f t="shared" si="3"/>
        <v>-0.66000000000000014</v>
      </c>
      <c r="V46" s="898">
        <f t="shared" si="4"/>
        <v>0.94786729857819907</v>
      </c>
      <c r="W46" s="836"/>
    </row>
    <row r="47" spans="1:23" ht="14.4" customHeight="1" x14ac:dyDescent="0.3">
      <c r="A47" s="902" t="s">
        <v>8393</v>
      </c>
      <c r="B47" s="841">
        <v>2</v>
      </c>
      <c r="C47" s="842">
        <v>0.99</v>
      </c>
      <c r="D47" s="843">
        <v>4.5</v>
      </c>
      <c r="E47" s="847">
        <v>1</v>
      </c>
      <c r="F47" s="811">
        <v>0.59</v>
      </c>
      <c r="G47" s="812">
        <v>6</v>
      </c>
      <c r="H47" s="817"/>
      <c r="I47" s="811"/>
      <c r="J47" s="812"/>
      <c r="K47" s="816">
        <v>0.59</v>
      </c>
      <c r="L47" s="817">
        <v>3</v>
      </c>
      <c r="M47" s="817">
        <v>24</v>
      </c>
      <c r="N47" s="818">
        <v>8.1</v>
      </c>
      <c r="O47" s="817" t="s">
        <v>8310</v>
      </c>
      <c r="P47" s="848" t="s">
        <v>8394</v>
      </c>
      <c r="Q47" s="819">
        <f t="shared" si="0"/>
        <v>-2</v>
      </c>
      <c r="R47" s="819">
        <f t="shared" si="0"/>
        <v>-0.99</v>
      </c>
      <c r="S47" s="844" t="str">
        <f t="shared" si="1"/>
        <v/>
      </c>
      <c r="T47" s="844" t="str">
        <f t="shared" si="2"/>
        <v/>
      </c>
      <c r="U47" s="844" t="str">
        <f t="shared" si="3"/>
        <v/>
      </c>
      <c r="V47" s="849" t="str">
        <f t="shared" si="4"/>
        <v/>
      </c>
      <c r="W47" s="820"/>
    </row>
    <row r="48" spans="1:23" ht="14.4" customHeight="1" x14ac:dyDescent="0.3">
      <c r="A48" s="903" t="s">
        <v>8395</v>
      </c>
      <c r="B48" s="821">
        <v>10</v>
      </c>
      <c r="C48" s="822">
        <v>3.3</v>
      </c>
      <c r="D48" s="823">
        <v>2.4</v>
      </c>
      <c r="E48" s="850">
        <v>7</v>
      </c>
      <c r="F48" s="824">
        <v>2.3199999999999998</v>
      </c>
      <c r="G48" s="825">
        <v>3.7</v>
      </c>
      <c r="H48" s="826">
        <v>5</v>
      </c>
      <c r="I48" s="824">
        <v>1.65</v>
      </c>
      <c r="J48" s="825">
        <v>3</v>
      </c>
      <c r="K48" s="827">
        <v>0.33</v>
      </c>
      <c r="L48" s="826">
        <v>1</v>
      </c>
      <c r="M48" s="826">
        <v>11</v>
      </c>
      <c r="N48" s="828">
        <v>3.69</v>
      </c>
      <c r="O48" s="826" t="s">
        <v>8310</v>
      </c>
      <c r="P48" s="851" t="s">
        <v>8396</v>
      </c>
      <c r="Q48" s="829">
        <f t="shared" si="0"/>
        <v>-5</v>
      </c>
      <c r="R48" s="829">
        <f t="shared" si="0"/>
        <v>-1.65</v>
      </c>
      <c r="S48" s="852">
        <f t="shared" si="1"/>
        <v>18.45</v>
      </c>
      <c r="T48" s="852">
        <f t="shared" si="2"/>
        <v>15</v>
      </c>
      <c r="U48" s="852">
        <f t="shared" si="3"/>
        <v>-3.4499999999999993</v>
      </c>
      <c r="V48" s="853">
        <f t="shared" si="4"/>
        <v>0.81300813008130079</v>
      </c>
      <c r="W48" s="830">
        <v>2</v>
      </c>
    </row>
    <row r="49" spans="1:23" ht="14.4" customHeight="1" x14ac:dyDescent="0.3">
      <c r="A49" s="903" t="s">
        <v>8397</v>
      </c>
      <c r="B49" s="852"/>
      <c r="C49" s="854"/>
      <c r="D49" s="855"/>
      <c r="E49" s="850"/>
      <c r="F49" s="824"/>
      <c r="G49" s="825"/>
      <c r="H49" s="831">
        <v>1</v>
      </c>
      <c r="I49" s="832">
        <v>0.33</v>
      </c>
      <c r="J49" s="833">
        <v>1</v>
      </c>
      <c r="K49" s="827">
        <v>0.6</v>
      </c>
      <c r="L49" s="826">
        <v>2</v>
      </c>
      <c r="M49" s="826">
        <v>22</v>
      </c>
      <c r="N49" s="828">
        <v>7.3</v>
      </c>
      <c r="O49" s="826" t="s">
        <v>8310</v>
      </c>
      <c r="P49" s="851" t="s">
        <v>8398</v>
      </c>
      <c r="Q49" s="829">
        <f t="shared" si="0"/>
        <v>1</v>
      </c>
      <c r="R49" s="829">
        <f t="shared" si="0"/>
        <v>0.33</v>
      </c>
      <c r="S49" s="852">
        <f t="shared" si="1"/>
        <v>7.3</v>
      </c>
      <c r="T49" s="852">
        <f t="shared" si="2"/>
        <v>1</v>
      </c>
      <c r="U49" s="852">
        <f t="shared" si="3"/>
        <v>-6.3</v>
      </c>
      <c r="V49" s="853">
        <f t="shared" si="4"/>
        <v>0.13698630136986301</v>
      </c>
      <c r="W49" s="830"/>
    </row>
    <row r="50" spans="1:23" ht="14.4" customHeight="1" x14ac:dyDescent="0.3">
      <c r="A50" s="902" t="s">
        <v>8399</v>
      </c>
      <c r="B50" s="844"/>
      <c r="C50" s="845"/>
      <c r="D50" s="846"/>
      <c r="E50" s="847">
        <v>1</v>
      </c>
      <c r="F50" s="811">
        <v>0.84</v>
      </c>
      <c r="G50" s="812">
        <v>16</v>
      </c>
      <c r="H50" s="813"/>
      <c r="I50" s="814"/>
      <c r="J50" s="815"/>
      <c r="K50" s="816">
        <v>0.77</v>
      </c>
      <c r="L50" s="817">
        <v>3</v>
      </c>
      <c r="M50" s="817">
        <v>29</v>
      </c>
      <c r="N50" s="818">
        <v>9.8000000000000007</v>
      </c>
      <c r="O50" s="817" t="s">
        <v>8310</v>
      </c>
      <c r="P50" s="848" t="s">
        <v>8400</v>
      </c>
      <c r="Q50" s="819">
        <f t="shared" si="0"/>
        <v>0</v>
      </c>
      <c r="R50" s="819">
        <f t="shared" si="0"/>
        <v>0</v>
      </c>
      <c r="S50" s="844" t="str">
        <f t="shared" si="1"/>
        <v/>
      </c>
      <c r="T50" s="844" t="str">
        <f t="shared" si="2"/>
        <v/>
      </c>
      <c r="U50" s="844" t="str">
        <f t="shared" si="3"/>
        <v/>
      </c>
      <c r="V50" s="849" t="str">
        <f t="shared" si="4"/>
        <v/>
      </c>
      <c r="W50" s="820"/>
    </row>
    <row r="51" spans="1:23" ht="14.4" customHeight="1" x14ac:dyDescent="0.3">
      <c r="A51" s="904" t="s">
        <v>8401</v>
      </c>
      <c r="B51" s="887"/>
      <c r="C51" s="888"/>
      <c r="D51" s="856"/>
      <c r="E51" s="889"/>
      <c r="F51" s="890"/>
      <c r="G51" s="834"/>
      <c r="H51" s="891">
        <v>1</v>
      </c>
      <c r="I51" s="892">
        <v>4.17</v>
      </c>
      <c r="J51" s="838">
        <v>45</v>
      </c>
      <c r="K51" s="893">
        <v>1.2</v>
      </c>
      <c r="L51" s="894">
        <v>5</v>
      </c>
      <c r="M51" s="894">
        <v>41</v>
      </c>
      <c r="N51" s="895">
        <v>13.65</v>
      </c>
      <c r="O51" s="894" t="s">
        <v>8310</v>
      </c>
      <c r="P51" s="896" t="s">
        <v>8402</v>
      </c>
      <c r="Q51" s="897">
        <f t="shared" si="0"/>
        <v>1</v>
      </c>
      <c r="R51" s="897">
        <f t="shared" si="0"/>
        <v>4.17</v>
      </c>
      <c r="S51" s="887">
        <f t="shared" si="1"/>
        <v>13.65</v>
      </c>
      <c r="T51" s="887">
        <f t="shared" si="2"/>
        <v>45</v>
      </c>
      <c r="U51" s="887">
        <f t="shared" si="3"/>
        <v>31.35</v>
      </c>
      <c r="V51" s="898">
        <f t="shared" si="4"/>
        <v>3.2967032967032965</v>
      </c>
      <c r="W51" s="836">
        <v>31</v>
      </c>
    </row>
    <row r="52" spans="1:23" ht="14.4" customHeight="1" x14ac:dyDescent="0.3">
      <c r="A52" s="903" t="s">
        <v>8403</v>
      </c>
      <c r="B52" s="852">
        <v>2</v>
      </c>
      <c r="C52" s="854">
        <v>2.36</v>
      </c>
      <c r="D52" s="855">
        <v>14</v>
      </c>
      <c r="E52" s="850">
        <v>3</v>
      </c>
      <c r="F52" s="824">
        <v>2.84</v>
      </c>
      <c r="G52" s="825">
        <v>13.7</v>
      </c>
      <c r="H52" s="831">
        <v>3</v>
      </c>
      <c r="I52" s="832">
        <v>3.03</v>
      </c>
      <c r="J52" s="839">
        <v>12.7</v>
      </c>
      <c r="K52" s="827">
        <v>0.95</v>
      </c>
      <c r="L52" s="826">
        <v>4</v>
      </c>
      <c r="M52" s="826">
        <v>34</v>
      </c>
      <c r="N52" s="828">
        <v>11.38</v>
      </c>
      <c r="O52" s="826" t="s">
        <v>8310</v>
      </c>
      <c r="P52" s="851" t="s">
        <v>8404</v>
      </c>
      <c r="Q52" s="829">
        <f t="shared" si="0"/>
        <v>1</v>
      </c>
      <c r="R52" s="829">
        <f t="shared" si="0"/>
        <v>0.66999999999999993</v>
      </c>
      <c r="S52" s="852">
        <f t="shared" si="1"/>
        <v>34.14</v>
      </c>
      <c r="T52" s="852">
        <f t="shared" si="2"/>
        <v>38.099999999999994</v>
      </c>
      <c r="U52" s="852">
        <f t="shared" si="3"/>
        <v>3.9599999999999937</v>
      </c>
      <c r="V52" s="853">
        <f t="shared" si="4"/>
        <v>1.1159929701230227</v>
      </c>
      <c r="W52" s="830">
        <v>5</v>
      </c>
    </row>
    <row r="53" spans="1:23" ht="14.4" customHeight="1" x14ac:dyDescent="0.3">
      <c r="A53" s="904" t="s">
        <v>8405</v>
      </c>
      <c r="B53" s="887"/>
      <c r="C53" s="888"/>
      <c r="D53" s="856"/>
      <c r="E53" s="889">
        <v>1</v>
      </c>
      <c r="F53" s="890">
        <v>2.0099999999999998</v>
      </c>
      <c r="G53" s="834">
        <v>17</v>
      </c>
      <c r="H53" s="891">
        <v>1</v>
      </c>
      <c r="I53" s="892">
        <v>2.0099999999999998</v>
      </c>
      <c r="J53" s="835">
        <v>8</v>
      </c>
      <c r="K53" s="893">
        <v>2.0099999999999998</v>
      </c>
      <c r="L53" s="894">
        <v>7</v>
      </c>
      <c r="M53" s="894">
        <v>60</v>
      </c>
      <c r="N53" s="895">
        <v>20.16</v>
      </c>
      <c r="O53" s="894" t="s">
        <v>8310</v>
      </c>
      <c r="P53" s="896" t="s">
        <v>8406</v>
      </c>
      <c r="Q53" s="897">
        <f t="shared" si="0"/>
        <v>1</v>
      </c>
      <c r="R53" s="897">
        <f t="shared" si="0"/>
        <v>2.0099999999999998</v>
      </c>
      <c r="S53" s="887">
        <f t="shared" si="1"/>
        <v>20.16</v>
      </c>
      <c r="T53" s="887">
        <f t="shared" si="2"/>
        <v>8</v>
      </c>
      <c r="U53" s="887">
        <f t="shared" si="3"/>
        <v>-12.16</v>
      </c>
      <c r="V53" s="898">
        <f t="shared" si="4"/>
        <v>0.3968253968253968</v>
      </c>
      <c r="W53" s="836"/>
    </row>
    <row r="54" spans="1:23" ht="14.4" customHeight="1" x14ac:dyDescent="0.3">
      <c r="A54" s="903" t="s">
        <v>8407</v>
      </c>
      <c r="B54" s="852"/>
      <c r="C54" s="854"/>
      <c r="D54" s="855"/>
      <c r="E54" s="831">
        <v>1</v>
      </c>
      <c r="F54" s="832">
        <v>0.72</v>
      </c>
      <c r="G54" s="833">
        <v>10</v>
      </c>
      <c r="H54" s="826"/>
      <c r="I54" s="824"/>
      <c r="J54" s="825"/>
      <c r="K54" s="827">
        <v>0.45</v>
      </c>
      <c r="L54" s="826">
        <v>2</v>
      </c>
      <c r="M54" s="826">
        <v>21</v>
      </c>
      <c r="N54" s="828">
        <v>7.12</v>
      </c>
      <c r="O54" s="826" t="s">
        <v>8310</v>
      </c>
      <c r="P54" s="851" t="s">
        <v>8408</v>
      </c>
      <c r="Q54" s="829">
        <f t="shared" si="0"/>
        <v>0</v>
      </c>
      <c r="R54" s="829">
        <f t="shared" si="0"/>
        <v>0</v>
      </c>
      <c r="S54" s="852" t="str">
        <f t="shared" si="1"/>
        <v/>
      </c>
      <c r="T54" s="852" t="str">
        <f t="shared" si="2"/>
        <v/>
      </c>
      <c r="U54" s="852" t="str">
        <f t="shared" si="3"/>
        <v/>
      </c>
      <c r="V54" s="853" t="str">
        <f t="shared" si="4"/>
        <v/>
      </c>
      <c r="W54" s="830"/>
    </row>
    <row r="55" spans="1:23" ht="14.4" customHeight="1" x14ac:dyDescent="0.3">
      <c r="A55" s="903" t="s">
        <v>8409</v>
      </c>
      <c r="B55" s="821">
        <v>23</v>
      </c>
      <c r="C55" s="822">
        <v>10.71</v>
      </c>
      <c r="D55" s="823">
        <v>3</v>
      </c>
      <c r="E55" s="850">
        <v>19</v>
      </c>
      <c r="F55" s="824">
        <v>8.59</v>
      </c>
      <c r="G55" s="825">
        <v>2.4</v>
      </c>
      <c r="H55" s="826">
        <v>22</v>
      </c>
      <c r="I55" s="824">
        <v>10.220000000000001</v>
      </c>
      <c r="J55" s="825">
        <v>4</v>
      </c>
      <c r="K55" s="827">
        <v>0.46</v>
      </c>
      <c r="L55" s="826">
        <v>2</v>
      </c>
      <c r="M55" s="826">
        <v>22</v>
      </c>
      <c r="N55" s="828">
        <v>7.19</v>
      </c>
      <c r="O55" s="826" t="s">
        <v>8310</v>
      </c>
      <c r="P55" s="851" t="s">
        <v>8410</v>
      </c>
      <c r="Q55" s="829">
        <f t="shared" si="0"/>
        <v>-1</v>
      </c>
      <c r="R55" s="829">
        <f t="shared" si="0"/>
        <v>-0.49000000000000021</v>
      </c>
      <c r="S55" s="852">
        <f t="shared" si="1"/>
        <v>158.18</v>
      </c>
      <c r="T55" s="852">
        <f t="shared" si="2"/>
        <v>88</v>
      </c>
      <c r="U55" s="852">
        <f t="shared" si="3"/>
        <v>-70.180000000000007</v>
      </c>
      <c r="V55" s="853">
        <f t="shared" si="4"/>
        <v>0.55632823365785811</v>
      </c>
      <c r="W55" s="830">
        <v>23</v>
      </c>
    </row>
    <row r="56" spans="1:23" ht="14.4" customHeight="1" x14ac:dyDescent="0.3">
      <c r="A56" s="904" t="s">
        <v>8411</v>
      </c>
      <c r="B56" s="899">
        <v>6</v>
      </c>
      <c r="C56" s="900">
        <v>2.84</v>
      </c>
      <c r="D56" s="840">
        <v>3.3</v>
      </c>
      <c r="E56" s="889">
        <v>1</v>
      </c>
      <c r="F56" s="890">
        <v>0.53</v>
      </c>
      <c r="G56" s="834">
        <v>9</v>
      </c>
      <c r="H56" s="894"/>
      <c r="I56" s="890"/>
      <c r="J56" s="834"/>
      <c r="K56" s="893">
        <v>0.53</v>
      </c>
      <c r="L56" s="894">
        <v>3</v>
      </c>
      <c r="M56" s="894">
        <v>25</v>
      </c>
      <c r="N56" s="895">
        <v>8.4700000000000006</v>
      </c>
      <c r="O56" s="894" t="s">
        <v>8310</v>
      </c>
      <c r="P56" s="896" t="s">
        <v>8412</v>
      </c>
      <c r="Q56" s="897">
        <f t="shared" si="0"/>
        <v>-6</v>
      </c>
      <c r="R56" s="897">
        <f t="shared" si="0"/>
        <v>-2.84</v>
      </c>
      <c r="S56" s="887" t="str">
        <f t="shared" si="1"/>
        <v/>
      </c>
      <c r="T56" s="887" t="str">
        <f t="shared" si="2"/>
        <v/>
      </c>
      <c r="U56" s="887" t="str">
        <f t="shared" si="3"/>
        <v/>
      </c>
      <c r="V56" s="898" t="str">
        <f t="shared" si="4"/>
        <v/>
      </c>
      <c r="W56" s="836"/>
    </row>
    <row r="57" spans="1:23" ht="14.4" customHeight="1" x14ac:dyDescent="0.3">
      <c r="A57" s="904" t="s">
        <v>8413</v>
      </c>
      <c r="B57" s="899">
        <v>1</v>
      </c>
      <c r="C57" s="900">
        <v>0.8</v>
      </c>
      <c r="D57" s="840">
        <v>4</v>
      </c>
      <c r="E57" s="889"/>
      <c r="F57" s="890"/>
      <c r="G57" s="834"/>
      <c r="H57" s="894"/>
      <c r="I57" s="890"/>
      <c r="J57" s="834"/>
      <c r="K57" s="893">
        <v>0.61</v>
      </c>
      <c r="L57" s="894">
        <v>3</v>
      </c>
      <c r="M57" s="894">
        <v>28</v>
      </c>
      <c r="N57" s="895">
        <v>9.5</v>
      </c>
      <c r="O57" s="894" t="s">
        <v>8310</v>
      </c>
      <c r="P57" s="896" t="s">
        <v>8414</v>
      </c>
      <c r="Q57" s="897">
        <f t="shared" si="0"/>
        <v>-1</v>
      </c>
      <c r="R57" s="897">
        <f t="shared" si="0"/>
        <v>-0.8</v>
      </c>
      <c r="S57" s="887" t="str">
        <f t="shared" si="1"/>
        <v/>
      </c>
      <c r="T57" s="887" t="str">
        <f t="shared" si="2"/>
        <v/>
      </c>
      <c r="U57" s="887" t="str">
        <f t="shared" si="3"/>
        <v/>
      </c>
      <c r="V57" s="898" t="str">
        <f t="shared" si="4"/>
        <v/>
      </c>
      <c r="W57" s="836"/>
    </row>
    <row r="58" spans="1:23" ht="14.4" customHeight="1" x14ac:dyDescent="0.3">
      <c r="A58" s="902" t="s">
        <v>8415</v>
      </c>
      <c r="B58" s="844">
        <v>7</v>
      </c>
      <c r="C58" s="845">
        <v>3.99</v>
      </c>
      <c r="D58" s="846">
        <v>10.3</v>
      </c>
      <c r="E58" s="847">
        <v>5</v>
      </c>
      <c r="F58" s="811">
        <v>2.69</v>
      </c>
      <c r="G58" s="812">
        <v>11.2</v>
      </c>
      <c r="H58" s="813">
        <v>13</v>
      </c>
      <c r="I58" s="814">
        <v>7.37</v>
      </c>
      <c r="J58" s="815">
        <v>7.7</v>
      </c>
      <c r="K58" s="816">
        <v>0.53</v>
      </c>
      <c r="L58" s="817">
        <v>3</v>
      </c>
      <c r="M58" s="817">
        <v>23</v>
      </c>
      <c r="N58" s="818">
        <v>7.76</v>
      </c>
      <c r="O58" s="817" t="s">
        <v>8310</v>
      </c>
      <c r="P58" s="848" t="s">
        <v>8416</v>
      </c>
      <c r="Q58" s="819">
        <f t="shared" si="0"/>
        <v>6</v>
      </c>
      <c r="R58" s="819">
        <f t="shared" si="0"/>
        <v>3.38</v>
      </c>
      <c r="S58" s="844">
        <f t="shared" si="1"/>
        <v>100.88</v>
      </c>
      <c r="T58" s="844">
        <f t="shared" si="2"/>
        <v>100.10000000000001</v>
      </c>
      <c r="U58" s="844">
        <f t="shared" si="3"/>
        <v>-0.77999999999998693</v>
      </c>
      <c r="V58" s="849">
        <f t="shared" si="4"/>
        <v>0.99226804123711354</v>
      </c>
      <c r="W58" s="820">
        <v>25</v>
      </c>
    </row>
    <row r="59" spans="1:23" ht="14.4" customHeight="1" x14ac:dyDescent="0.3">
      <c r="A59" s="904" t="s">
        <v>8417</v>
      </c>
      <c r="B59" s="887"/>
      <c r="C59" s="888"/>
      <c r="D59" s="856"/>
      <c r="E59" s="889">
        <v>3</v>
      </c>
      <c r="F59" s="890">
        <v>2.42</v>
      </c>
      <c r="G59" s="834">
        <v>13</v>
      </c>
      <c r="H59" s="891">
        <v>2</v>
      </c>
      <c r="I59" s="892">
        <v>1.22</v>
      </c>
      <c r="J59" s="835">
        <v>5</v>
      </c>
      <c r="K59" s="893">
        <v>0.73</v>
      </c>
      <c r="L59" s="894">
        <v>3</v>
      </c>
      <c r="M59" s="894">
        <v>29</v>
      </c>
      <c r="N59" s="895">
        <v>9.76</v>
      </c>
      <c r="O59" s="894" t="s">
        <v>8310</v>
      </c>
      <c r="P59" s="896" t="s">
        <v>8418</v>
      </c>
      <c r="Q59" s="897">
        <f t="shared" si="0"/>
        <v>2</v>
      </c>
      <c r="R59" s="897">
        <f t="shared" si="0"/>
        <v>1.22</v>
      </c>
      <c r="S59" s="887">
        <f t="shared" si="1"/>
        <v>19.52</v>
      </c>
      <c r="T59" s="887">
        <f t="shared" si="2"/>
        <v>10</v>
      </c>
      <c r="U59" s="887">
        <f t="shared" si="3"/>
        <v>-9.52</v>
      </c>
      <c r="V59" s="898">
        <f t="shared" si="4"/>
        <v>0.51229508196721307</v>
      </c>
      <c r="W59" s="836"/>
    </row>
    <row r="60" spans="1:23" ht="14.4" customHeight="1" x14ac:dyDescent="0.3">
      <c r="A60" s="904" t="s">
        <v>8419</v>
      </c>
      <c r="B60" s="887">
        <v>1</v>
      </c>
      <c r="C60" s="888">
        <v>1.24</v>
      </c>
      <c r="D60" s="856">
        <v>7</v>
      </c>
      <c r="E60" s="889"/>
      <c r="F60" s="890"/>
      <c r="G60" s="834"/>
      <c r="H60" s="891"/>
      <c r="I60" s="892"/>
      <c r="J60" s="835"/>
      <c r="K60" s="893">
        <v>1.24</v>
      </c>
      <c r="L60" s="894">
        <v>5</v>
      </c>
      <c r="M60" s="894">
        <v>47</v>
      </c>
      <c r="N60" s="895">
        <v>15.56</v>
      </c>
      <c r="O60" s="894" t="s">
        <v>8310</v>
      </c>
      <c r="P60" s="896" t="s">
        <v>8420</v>
      </c>
      <c r="Q60" s="897">
        <f t="shared" si="0"/>
        <v>-1</v>
      </c>
      <c r="R60" s="897">
        <f t="shared" si="0"/>
        <v>-1.24</v>
      </c>
      <c r="S60" s="887" t="str">
        <f t="shared" si="1"/>
        <v/>
      </c>
      <c r="T60" s="887" t="str">
        <f t="shared" si="2"/>
        <v/>
      </c>
      <c r="U60" s="887" t="str">
        <f t="shared" si="3"/>
        <v/>
      </c>
      <c r="V60" s="898" t="str">
        <f t="shared" si="4"/>
        <v/>
      </c>
      <c r="W60" s="836"/>
    </row>
    <row r="61" spans="1:23" ht="14.4" customHeight="1" x14ac:dyDescent="0.3">
      <c r="A61" s="902" t="s">
        <v>8421</v>
      </c>
      <c r="B61" s="844">
        <v>1</v>
      </c>
      <c r="C61" s="845">
        <v>0.37</v>
      </c>
      <c r="D61" s="846">
        <v>2</v>
      </c>
      <c r="E61" s="813">
        <v>2</v>
      </c>
      <c r="F61" s="814">
        <v>0.73</v>
      </c>
      <c r="G61" s="815">
        <v>2</v>
      </c>
      <c r="H61" s="817">
        <v>1</v>
      </c>
      <c r="I61" s="811">
        <v>0.37</v>
      </c>
      <c r="J61" s="812">
        <v>2</v>
      </c>
      <c r="K61" s="816">
        <v>0.37</v>
      </c>
      <c r="L61" s="817">
        <v>2</v>
      </c>
      <c r="M61" s="817">
        <v>15</v>
      </c>
      <c r="N61" s="818">
        <v>4.92</v>
      </c>
      <c r="O61" s="817" t="s">
        <v>8310</v>
      </c>
      <c r="P61" s="848" t="s">
        <v>8422</v>
      </c>
      <c r="Q61" s="819">
        <f t="shared" si="0"/>
        <v>0</v>
      </c>
      <c r="R61" s="819">
        <f t="shared" si="0"/>
        <v>0</v>
      </c>
      <c r="S61" s="844">
        <f t="shared" si="1"/>
        <v>4.92</v>
      </c>
      <c r="T61" s="844">
        <f t="shared" si="2"/>
        <v>2</v>
      </c>
      <c r="U61" s="844">
        <f t="shared" si="3"/>
        <v>-2.92</v>
      </c>
      <c r="V61" s="849">
        <f t="shared" si="4"/>
        <v>0.4065040650406504</v>
      </c>
      <c r="W61" s="820"/>
    </row>
    <row r="62" spans="1:23" ht="14.4" customHeight="1" x14ac:dyDescent="0.3">
      <c r="A62" s="903" t="s">
        <v>8423</v>
      </c>
      <c r="B62" s="852">
        <v>13</v>
      </c>
      <c r="C62" s="854">
        <v>4.96</v>
      </c>
      <c r="D62" s="855">
        <v>3</v>
      </c>
      <c r="E62" s="850">
        <v>12</v>
      </c>
      <c r="F62" s="824">
        <v>4.07</v>
      </c>
      <c r="G62" s="825">
        <v>2.2000000000000002</v>
      </c>
      <c r="H62" s="831">
        <v>11</v>
      </c>
      <c r="I62" s="832">
        <v>3.74</v>
      </c>
      <c r="J62" s="833">
        <v>3.3</v>
      </c>
      <c r="K62" s="827">
        <v>0.34</v>
      </c>
      <c r="L62" s="826">
        <v>1</v>
      </c>
      <c r="M62" s="826">
        <v>13</v>
      </c>
      <c r="N62" s="828">
        <v>4.3600000000000003</v>
      </c>
      <c r="O62" s="826" t="s">
        <v>8310</v>
      </c>
      <c r="P62" s="851" t="s">
        <v>8424</v>
      </c>
      <c r="Q62" s="829">
        <f t="shared" si="0"/>
        <v>-2</v>
      </c>
      <c r="R62" s="829">
        <f t="shared" si="0"/>
        <v>-1.2199999999999998</v>
      </c>
      <c r="S62" s="852">
        <f t="shared" si="1"/>
        <v>47.96</v>
      </c>
      <c r="T62" s="852">
        <f t="shared" si="2"/>
        <v>36.299999999999997</v>
      </c>
      <c r="U62" s="852">
        <f t="shared" si="3"/>
        <v>-11.660000000000004</v>
      </c>
      <c r="V62" s="853">
        <f t="shared" si="4"/>
        <v>0.75688073394495403</v>
      </c>
      <c r="W62" s="830">
        <v>4</v>
      </c>
    </row>
    <row r="63" spans="1:23" ht="14.4" customHeight="1" x14ac:dyDescent="0.3">
      <c r="A63" s="904" t="s">
        <v>8425</v>
      </c>
      <c r="B63" s="887"/>
      <c r="C63" s="888"/>
      <c r="D63" s="856"/>
      <c r="E63" s="889">
        <v>1</v>
      </c>
      <c r="F63" s="890">
        <v>0.52</v>
      </c>
      <c r="G63" s="834">
        <v>2</v>
      </c>
      <c r="H63" s="891">
        <v>3</v>
      </c>
      <c r="I63" s="892">
        <v>1.56</v>
      </c>
      <c r="J63" s="835">
        <v>2</v>
      </c>
      <c r="K63" s="893">
        <v>0.52</v>
      </c>
      <c r="L63" s="894">
        <v>2</v>
      </c>
      <c r="M63" s="894">
        <v>21</v>
      </c>
      <c r="N63" s="895">
        <v>6.93</v>
      </c>
      <c r="O63" s="894" t="s">
        <v>8310</v>
      </c>
      <c r="P63" s="896" t="s">
        <v>8426</v>
      </c>
      <c r="Q63" s="897">
        <f t="shared" si="0"/>
        <v>3</v>
      </c>
      <c r="R63" s="897">
        <f t="shared" si="0"/>
        <v>1.56</v>
      </c>
      <c r="S63" s="887">
        <f t="shared" si="1"/>
        <v>20.79</v>
      </c>
      <c r="T63" s="887">
        <f t="shared" si="2"/>
        <v>6</v>
      </c>
      <c r="U63" s="887">
        <f t="shared" si="3"/>
        <v>-14.79</v>
      </c>
      <c r="V63" s="898">
        <f t="shared" si="4"/>
        <v>0.28860028860028863</v>
      </c>
      <c r="W63" s="836"/>
    </row>
    <row r="64" spans="1:23" ht="14.4" customHeight="1" x14ac:dyDescent="0.3">
      <c r="A64" s="902" t="s">
        <v>8427</v>
      </c>
      <c r="B64" s="844"/>
      <c r="C64" s="845"/>
      <c r="D64" s="846"/>
      <c r="E64" s="847"/>
      <c r="F64" s="811"/>
      <c r="G64" s="812"/>
      <c r="H64" s="813">
        <v>1</v>
      </c>
      <c r="I64" s="814">
        <v>1.72</v>
      </c>
      <c r="J64" s="837">
        <v>26</v>
      </c>
      <c r="K64" s="816">
        <v>0.67</v>
      </c>
      <c r="L64" s="817">
        <v>2</v>
      </c>
      <c r="M64" s="817">
        <v>17</v>
      </c>
      <c r="N64" s="818">
        <v>5.64</v>
      </c>
      <c r="O64" s="817" t="s">
        <v>8310</v>
      </c>
      <c r="P64" s="848" t="s">
        <v>8428</v>
      </c>
      <c r="Q64" s="819">
        <f t="shared" si="0"/>
        <v>1</v>
      </c>
      <c r="R64" s="819">
        <f t="shared" si="0"/>
        <v>1.72</v>
      </c>
      <c r="S64" s="844">
        <f t="shared" si="1"/>
        <v>5.64</v>
      </c>
      <c r="T64" s="844">
        <f t="shared" si="2"/>
        <v>26</v>
      </c>
      <c r="U64" s="844">
        <f t="shared" si="3"/>
        <v>20.36</v>
      </c>
      <c r="V64" s="849">
        <f t="shared" si="4"/>
        <v>4.6099290780141846</v>
      </c>
      <c r="W64" s="820">
        <v>20</v>
      </c>
    </row>
    <row r="65" spans="1:23" ht="14.4" customHeight="1" x14ac:dyDescent="0.3">
      <c r="A65" s="903" t="s">
        <v>8429</v>
      </c>
      <c r="B65" s="852">
        <v>2</v>
      </c>
      <c r="C65" s="854">
        <v>0.93</v>
      </c>
      <c r="D65" s="855">
        <v>4</v>
      </c>
      <c r="E65" s="850">
        <v>3</v>
      </c>
      <c r="F65" s="824">
        <v>1.39</v>
      </c>
      <c r="G65" s="825">
        <v>4</v>
      </c>
      <c r="H65" s="831">
        <v>5</v>
      </c>
      <c r="I65" s="832">
        <v>2.3199999999999998</v>
      </c>
      <c r="J65" s="833">
        <v>3.8</v>
      </c>
      <c r="K65" s="827">
        <v>0.46</v>
      </c>
      <c r="L65" s="826">
        <v>2</v>
      </c>
      <c r="M65" s="826">
        <v>15</v>
      </c>
      <c r="N65" s="828">
        <v>4.87</v>
      </c>
      <c r="O65" s="826" t="s">
        <v>8310</v>
      </c>
      <c r="P65" s="851" t="s">
        <v>8430</v>
      </c>
      <c r="Q65" s="829">
        <f t="shared" si="0"/>
        <v>3</v>
      </c>
      <c r="R65" s="829">
        <f t="shared" si="0"/>
        <v>1.3899999999999997</v>
      </c>
      <c r="S65" s="852">
        <f t="shared" si="1"/>
        <v>24.35</v>
      </c>
      <c r="T65" s="852">
        <f t="shared" si="2"/>
        <v>19</v>
      </c>
      <c r="U65" s="852">
        <f t="shared" si="3"/>
        <v>-5.3500000000000014</v>
      </c>
      <c r="V65" s="853">
        <f t="shared" si="4"/>
        <v>0.78028747433264878</v>
      </c>
      <c r="W65" s="830"/>
    </row>
    <row r="66" spans="1:23" ht="14.4" customHeight="1" x14ac:dyDescent="0.3">
      <c r="A66" s="903" t="s">
        <v>8431</v>
      </c>
      <c r="B66" s="852"/>
      <c r="C66" s="854"/>
      <c r="D66" s="855"/>
      <c r="E66" s="850"/>
      <c r="F66" s="824"/>
      <c r="G66" s="825"/>
      <c r="H66" s="831">
        <v>2</v>
      </c>
      <c r="I66" s="832">
        <v>1.35</v>
      </c>
      <c r="J66" s="833">
        <v>3.5</v>
      </c>
      <c r="K66" s="827">
        <v>0.77</v>
      </c>
      <c r="L66" s="826">
        <v>4</v>
      </c>
      <c r="M66" s="826">
        <v>33</v>
      </c>
      <c r="N66" s="828">
        <v>11.09</v>
      </c>
      <c r="O66" s="826" t="s">
        <v>8310</v>
      </c>
      <c r="P66" s="851" t="s">
        <v>8432</v>
      </c>
      <c r="Q66" s="829">
        <f t="shared" si="0"/>
        <v>2</v>
      </c>
      <c r="R66" s="829">
        <f t="shared" si="0"/>
        <v>1.35</v>
      </c>
      <c r="S66" s="852">
        <f t="shared" si="1"/>
        <v>22.18</v>
      </c>
      <c r="T66" s="852">
        <f t="shared" si="2"/>
        <v>7</v>
      </c>
      <c r="U66" s="852">
        <f t="shared" si="3"/>
        <v>-15.18</v>
      </c>
      <c r="V66" s="853">
        <f t="shared" si="4"/>
        <v>0.31559963931469792</v>
      </c>
      <c r="W66" s="830"/>
    </row>
    <row r="67" spans="1:23" ht="14.4" customHeight="1" x14ac:dyDescent="0.3">
      <c r="A67" s="902" t="s">
        <v>8433</v>
      </c>
      <c r="B67" s="844"/>
      <c r="C67" s="845"/>
      <c r="D67" s="846"/>
      <c r="E67" s="847">
        <v>1</v>
      </c>
      <c r="F67" s="811">
        <v>0.99</v>
      </c>
      <c r="G67" s="812">
        <v>8</v>
      </c>
      <c r="H67" s="813">
        <v>4</v>
      </c>
      <c r="I67" s="814">
        <v>3.97</v>
      </c>
      <c r="J67" s="815">
        <v>4</v>
      </c>
      <c r="K67" s="816">
        <v>0.99</v>
      </c>
      <c r="L67" s="817">
        <v>3</v>
      </c>
      <c r="M67" s="817">
        <v>24</v>
      </c>
      <c r="N67" s="818">
        <v>8.11</v>
      </c>
      <c r="O67" s="817" t="s">
        <v>8310</v>
      </c>
      <c r="P67" s="848" t="s">
        <v>8434</v>
      </c>
      <c r="Q67" s="819">
        <f t="shared" si="0"/>
        <v>4</v>
      </c>
      <c r="R67" s="819">
        <f t="shared" si="0"/>
        <v>3.97</v>
      </c>
      <c r="S67" s="844">
        <f t="shared" si="1"/>
        <v>32.44</v>
      </c>
      <c r="T67" s="844">
        <f t="shared" si="2"/>
        <v>16</v>
      </c>
      <c r="U67" s="844">
        <f t="shared" si="3"/>
        <v>-16.439999999999998</v>
      </c>
      <c r="V67" s="849">
        <f t="shared" si="4"/>
        <v>0.49321824907521583</v>
      </c>
      <c r="W67" s="820"/>
    </row>
    <row r="68" spans="1:23" ht="14.4" customHeight="1" x14ac:dyDescent="0.3">
      <c r="A68" s="903" t="s">
        <v>8435</v>
      </c>
      <c r="B68" s="852">
        <v>1</v>
      </c>
      <c r="C68" s="854">
        <v>1.24</v>
      </c>
      <c r="D68" s="855">
        <v>19</v>
      </c>
      <c r="E68" s="831">
        <v>3</v>
      </c>
      <c r="F68" s="832">
        <v>3.73</v>
      </c>
      <c r="G68" s="833">
        <v>10.7</v>
      </c>
      <c r="H68" s="826"/>
      <c r="I68" s="824"/>
      <c r="J68" s="825"/>
      <c r="K68" s="827">
        <v>1.24</v>
      </c>
      <c r="L68" s="826">
        <v>4</v>
      </c>
      <c r="M68" s="826">
        <v>35</v>
      </c>
      <c r="N68" s="828">
        <v>11.83</v>
      </c>
      <c r="O68" s="826" t="s">
        <v>8310</v>
      </c>
      <c r="P68" s="851" t="s">
        <v>8436</v>
      </c>
      <c r="Q68" s="829">
        <f t="shared" si="0"/>
        <v>-1</v>
      </c>
      <c r="R68" s="829">
        <f t="shared" si="0"/>
        <v>-1.24</v>
      </c>
      <c r="S68" s="852" t="str">
        <f t="shared" si="1"/>
        <v/>
      </c>
      <c r="T68" s="852" t="str">
        <f t="shared" si="2"/>
        <v/>
      </c>
      <c r="U68" s="852" t="str">
        <f t="shared" si="3"/>
        <v/>
      </c>
      <c r="V68" s="853" t="str">
        <f t="shared" si="4"/>
        <v/>
      </c>
      <c r="W68" s="830"/>
    </row>
    <row r="69" spans="1:23" ht="14.4" customHeight="1" x14ac:dyDescent="0.3">
      <c r="A69" s="902" t="s">
        <v>8437</v>
      </c>
      <c r="B69" s="844"/>
      <c r="C69" s="845"/>
      <c r="D69" s="846"/>
      <c r="E69" s="813">
        <v>2</v>
      </c>
      <c r="F69" s="814">
        <v>1.45</v>
      </c>
      <c r="G69" s="815">
        <v>14</v>
      </c>
      <c r="H69" s="817">
        <v>1</v>
      </c>
      <c r="I69" s="811">
        <v>0.71</v>
      </c>
      <c r="J69" s="837">
        <v>19</v>
      </c>
      <c r="K69" s="816">
        <v>0.71</v>
      </c>
      <c r="L69" s="817">
        <v>3</v>
      </c>
      <c r="M69" s="817">
        <v>29</v>
      </c>
      <c r="N69" s="818">
        <v>9.64</v>
      </c>
      <c r="O69" s="817" t="s">
        <v>8310</v>
      </c>
      <c r="P69" s="848" t="s">
        <v>8438</v>
      </c>
      <c r="Q69" s="819">
        <f t="shared" si="0"/>
        <v>1</v>
      </c>
      <c r="R69" s="819">
        <f t="shared" si="0"/>
        <v>0.71</v>
      </c>
      <c r="S69" s="844">
        <f t="shared" si="1"/>
        <v>9.64</v>
      </c>
      <c r="T69" s="844">
        <f t="shared" si="2"/>
        <v>19</v>
      </c>
      <c r="U69" s="844">
        <f t="shared" si="3"/>
        <v>9.36</v>
      </c>
      <c r="V69" s="849">
        <f t="shared" si="4"/>
        <v>1.9709543568464729</v>
      </c>
      <c r="W69" s="820">
        <v>9</v>
      </c>
    </row>
    <row r="70" spans="1:23" ht="14.4" customHeight="1" x14ac:dyDescent="0.3">
      <c r="A70" s="902" t="s">
        <v>8439</v>
      </c>
      <c r="B70" s="844">
        <v>1</v>
      </c>
      <c r="C70" s="845">
        <v>1.49</v>
      </c>
      <c r="D70" s="846">
        <v>24</v>
      </c>
      <c r="E70" s="847">
        <v>2</v>
      </c>
      <c r="F70" s="811">
        <v>2.38</v>
      </c>
      <c r="G70" s="812">
        <v>9.5</v>
      </c>
      <c r="H70" s="813">
        <v>2</v>
      </c>
      <c r="I70" s="814">
        <v>2.38</v>
      </c>
      <c r="J70" s="815">
        <v>6.5</v>
      </c>
      <c r="K70" s="816">
        <v>1.19</v>
      </c>
      <c r="L70" s="817">
        <v>3</v>
      </c>
      <c r="M70" s="817">
        <v>28</v>
      </c>
      <c r="N70" s="818">
        <v>9.4499999999999993</v>
      </c>
      <c r="O70" s="817" t="s">
        <v>8310</v>
      </c>
      <c r="P70" s="848" t="s">
        <v>8440</v>
      </c>
      <c r="Q70" s="819">
        <f t="shared" ref="Q70:R76" si="5">H70-B70</f>
        <v>1</v>
      </c>
      <c r="R70" s="819">
        <f t="shared" si="5"/>
        <v>0.8899999999999999</v>
      </c>
      <c r="S70" s="844">
        <f t="shared" ref="S70:S76" si="6">IF(H70=0,"",H70*N70)</f>
        <v>18.899999999999999</v>
      </c>
      <c r="T70" s="844">
        <f t="shared" ref="T70:T76" si="7">IF(H70=0,"",H70*J70)</f>
        <v>13</v>
      </c>
      <c r="U70" s="844">
        <f t="shared" ref="U70:U76" si="8">IF(H70=0,"",T70-S70)</f>
        <v>-5.8999999999999986</v>
      </c>
      <c r="V70" s="849">
        <f t="shared" ref="V70:V76" si="9">IF(H70=0,"",T70/S70)</f>
        <v>0.6878306878306879</v>
      </c>
      <c r="W70" s="820">
        <v>1</v>
      </c>
    </row>
    <row r="71" spans="1:23" ht="14.4" customHeight="1" x14ac:dyDescent="0.3">
      <c r="A71" s="903" t="s">
        <v>8441</v>
      </c>
      <c r="B71" s="852"/>
      <c r="C71" s="854"/>
      <c r="D71" s="855"/>
      <c r="E71" s="850">
        <v>1</v>
      </c>
      <c r="F71" s="824">
        <v>1.34</v>
      </c>
      <c r="G71" s="825">
        <v>38</v>
      </c>
      <c r="H71" s="831">
        <v>2</v>
      </c>
      <c r="I71" s="832">
        <v>0.56000000000000005</v>
      </c>
      <c r="J71" s="839">
        <v>7.5</v>
      </c>
      <c r="K71" s="827">
        <v>0.26</v>
      </c>
      <c r="L71" s="826">
        <v>1</v>
      </c>
      <c r="M71" s="826">
        <v>11</v>
      </c>
      <c r="N71" s="828">
        <v>3.82</v>
      </c>
      <c r="O71" s="826" t="s">
        <v>8310</v>
      </c>
      <c r="P71" s="851" t="s">
        <v>8442</v>
      </c>
      <c r="Q71" s="829">
        <f t="shared" si="5"/>
        <v>2</v>
      </c>
      <c r="R71" s="829">
        <f t="shared" si="5"/>
        <v>0.56000000000000005</v>
      </c>
      <c r="S71" s="852">
        <f t="shared" si="6"/>
        <v>7.64</v>
      </c>
      <c r="T71" s="852">
        <f t="shared" si="7"/>
        <v>15</v>
      </c>
      <c r="U71" s="852">
        <f t="shared" si="8"/>
        <v>7.36</v>
      </c>
      <c r="V71" s="853">
        <f t="shared" si="9"/>
        <v>1.9633507853403143</v>
      </c>
      <c r="W71" s="830">
        <v>8</v>
      </c>
    </row>
    <row r="72" spans="1:23" ht="14.4" customHeight="1" x14ac:dyDescent="0.3">
      <c r="A72" s="902" t="s">
        <v>8443</v>
      </c>
      <c r="B72" s="844"/>
      <c r="C72" s="845"/>
      <c r="D72" s="846"/>
      <c r="E72" s="847">
        <v>1</v>
      </c>
      <c r="F72" s="811">
        <v>0.24</v>
      </c>
      <c r="G72" s="812">
        <v>3</v>
      </c>
      <c r="H72" s="813">
        <v>1</v>
      </c>
      <c r="I72" s="814">
        <v>0.24</v>
      </c>
      <c r="J72" s="837">
        <v>7</v>
      </c>
      <c r="K72" s="816">
        <v>0.24</v>
      </c>
      <c r="L72" s="817">
        <v>1</v>
      </c>
      <c r="M72" s="817">
        <v>10</v>
      </c>
      <c r="N72" s="818">
        <v>3.44</v>
      </c>
      <c r="O72" s="817" t="s">
        <v>8310</v>
      </c>
      <c r="P72" s="848" t="s">
        <v>8444</v>
      </c>
      <c r="Q72" s="819">
        <f t="shared" si="5"/>
        <v>1</v>
      </c>
      <c r="R72" s="819">
        <f t="shared" si="5"/>
        <v>0.24</v>
      </c>
      <c r="S72" s="844">
        <f t="shared" si="6"/>
        <v>3.44</v>
      </c>
      <c r="T72" s="844">
        <f t="shared" si="7"/>
        <v>7</v>
      </c>
      <c r="U72" s="844">
        <f t="shared" si="8"/>
        <v>3.56</v>
      </c>
      <c r="V72" s="849">
        <f t="shared" si="9"/>
        <v>2.0348837209302326</v>
      </c>
      <c r="W72" s="820">
        <v>4</v>
      </c>
    </row>
    <row r="73" spans="1:23" ht="14.4" customHeight="1" x14ac:dyDescent="0.3">
      <c r="A73" s="903" t="s">
        <v>8445</v>
      </c>
      <c r="B73" s="852">
        <v>2</v>
      </c>
      <c r="C73" s="854">
        <v>2.4700000000000002</v>
      </c>
      <c r="D73" s="855">
        <v>6.5</v>
      </c>
      <c r="E73" s="831">
        <v>10</v>
      </c>
      <c r="F73" s="832">
        <v>12.22</v>
      </c>
      <c r="G73" s="833">
        <v>5.2</v>
      </c>
      <c r="H73" s="826">
        <v>6</v>
      </c>
      <c r="I73" s="824">
        <v>5.93</v>
      </c>
      <c r="J73" s="839">
        <v>7.2</v>
      </c>
      <c r="K73" s="827">
        <v>0.99</v>
      </c>
      <c r="L73" s="826">
        <v>2</v>
      </c>
      <c r="M73" s="826">
        <v>19</v>
      </c>
      <c r="N73" s="828">
        <v>6.35</v>
      </c>
      <c r="O73" s="826" t="s">
        <v>8310</v>
      </c>
      <c r="P73" s="851" t="s">
        <v>8446</v>
      </c>
      <c r="Q73" s="829">
        <f t="shared" si="5"/>
        <v>4</v>
      </c>
      <c r="R73" s="829">
        <f t="shared" si="5"/>
        <v>3.4599999999999995</v>
      </c>
      <c r="S73" s="852">
        <f t="shared" si="6"/>
        <v>38.099999999999994</v>
      </c>
      <c r="T73" s="852">
        <f t="shared" si="7"/>
        <v>43.2</v>
      </c>
      <c r="U73" s="852">
        <f t="shared" si="8"/>
        <v>5.1000000000000085</v>
      </c>
      <c r="V73" s="853">
        <f t="shared" si="9"/>
        <v>1.1338582677165356</v>
      </c>
      <c r="W73" s="830">
        <v>11</v>
      </c>
    </row>
    <row r="74" spans="1:23" ht="14.4" customHeight="1" x14ac:dyDescent="0.3">
      <c r="A74" s="904" t="s">
        <v>8447</v>
      </c>
      <c r="B74" s="887">
        <v>2</v>
      </c>
      <c r="C74" s="888">
        <v>5.9</v>
      </c>
      <c r="D74" s="856">
        <v>5.5</v>
      </c>
      <c r="E74" s="891"/>
      <c r="F74" s="892"/>
      <c r="G74" s="835"/>
      <c r="H74" s="894"/>
      <c r="I74" s="890"/>
      <c r="J74" s="834"/>
      <c r="K74" s="893">
        <v>4.0999999999999996</v>
      </c>
      <c r="L74" s="894">
        <v>6</v>
      </c>
      <c r="M74" s="894">
        <v>55</v>
      </c>
      <c r="N74" s="895">
        <v>18.37</v>
      </c>
      <c r="O74" s="894" t="s">
        <v>8310</v>
      </c>
      <c r="P74" s="896" t="s">
        <v>8448</v>
      </c>
      <c r="Q74" s="897">
        <f t="shared" si="5"/>
        <v>-2</v>
      </c>
      <c r="R74" s="897">
        <f t="shared" si="5"/>
        <v>-5.9</v>
      </c>
      <c r="S74" s="887" t="str">
        <f t="shared" si="6"/>
        <v/>
      </c>
      <c r="T74" s="887" t="str">
        <f t="shared" si="7"/>
        <v/>
      </c>
      <c r="U74" s="887" t="str">
        <f t="shared" si="8"/>
        <v/>
      </c>
      <c r="V74" s="898" t="str">
        <f t="shared" si="9"/>
        <v/>
      </c>
      <c r="W74" s="836"/>
    </row>
    <row r="75" spans="1:23" ht="14.4" customHeight="1" x14ac:dyDescent="0.3">
      <c r="A75" s="902" t="s">
        <v>8449</v>
      </c>
      <c r="B75" s="844">
        <v>4</v>
      </c>
      <c r="C75" s="845">
        <v>2.46</v>
      </c>
      <c r="D75" s="846">
        <v>4</v>
      </c>
      <c r="E75" s="847">
        <v>5</v>
      </c>
      <c r="F75" s="811">
        <v>3.08</v>
      </c>
      <c r="G75" s="812">
        <v>3.8</v>
      </c>
      <c r="H75" s="813">
        <v>9</v>
      </c>
      <c r="I75" s="814">
        <v>5.82</v>
      </c>
      <c r="J75" s="815">
        <v>4.2</v>
      </c>
      <c r="K75" s="816">
        <v>0.62</v>
      </c>
      <c r="L75" s="817">
        <v>2</v>
      </c>
      <c r="M75" s="817">
        <v>17</v>
      </c>
      <c r="N75" s="818">
        <v>5.56</v>
      </c>
      <c r="O75" s="817" t="s">
        <v>8310</v>
      </c>
      <c r="P75" s="848" t="s">
        <v>8450</v>
      </c>
      <c r="Q75" s="819">
        <f t="shared" si="5"/>
        <v>5</v>
      </c>
      <c r="R75" s="819">
        <f t="shared" si="5"/>
        <v>3.3600000000000003</v>
      </c>
      <c r="S75" s="844">
        <f t="shared" si="6"/>
        <v>50.04</v>
      </c>
      <c r="T75" s="844">
        <f t="shared" si="7"/>
        <v>37.800000000000004</v>
      </c>
      <c r="U75" s="844">
        <f t="shared" si="8"/>
        <v>-12.239999999999995</v>
      </c>
      <c r="V75" s="849">
        <f t="shared" si="9"/>
        <v>0.75539568345323749</v>
      </c>
      <c r="W75" s="820"/>
    </row>
    <row r="76" spans="1:23" ht="14.4" customHeight="1" thickBot="1" x14ac:dyDescent="0.35">
      <c r="A76" s="905" t="s">
        <v>8451</v>
      </c>
      <c r="B76" s="906">
        <v>1</v>
      </c>
      <c r="C76" s="907">
        <v>3.36</v>
      </c>
      <c r="D76" s="908">
        <v>22</v>
      </c>
      <c r="E76" s="909">
        <v>1</v>
      </c>
      <c r="F76" s="910">
        <v>1.61</v>
      </c>
      <c r="G76" s="911">
        <v>4</v>
      </c>
      <c r="H76" s="912"/>
      <c r="I76" s="913"/>
      <c r="J76" s="914"/>
      <c r="K76" s="915">
        <v>1.98</v>
      </c>
      <c r="L76" s="916">
        <v>5</v>
      </c>
      <c r="M76" s="916">
        <v>44</v>
      </c>
      <c r="N76" s="917">
        <v>14.74</v>
      </c>
      <c r="O76" s="916" t="s">
        <v>8310</v>
      </c>
      <c r="P76" s="918" t="s">
        <v>8452</v>
      </c>
      <c r="Q76" s="919">
        <f t="shared" si="5"/>
        <v>-1</v>
      </c>
      <c r="R76" s="919">
        <f t="shared" si="5"/>
        <v>-3.36</v>
      </c>
      <c r="S76" s="906" t="str">
        <f t="shared" si="6"/>
        <v/>
      </c>
      <c r="T76" s="906" t="str">
        <f t="shared" si="7"/>
        <v/>
      </c>
      <c r="U76" s="906" t="str">
        <f t="shared" si="8"/>
        <v/>
      </c>
      <c r="V76" s="920" t="str">
        <f t="shared" si="9"/>
        <v/>
      </c>
      <c r="W76" s="92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77:Q1048576">
    <cfRule type="cellIs" dxfId="12" priority="9" stopIfTrue="1" operator="lessThan">
      <formula>0</formula>
    </cfRule>
  </conditionalFormatting>
  <conditionalFormatting sqref="U77:U1048576">
    <cfRule type="cellIs" dxfId="11" priority="8" stopIfTrue="1" operator="greaterThan">
      <formula>0</formula>
    </cfRule>
  </conditionalFormatting>
  <conditionalFormatting sqref="V77:V1048576">
    <cfRule type="cellIs" dxfId="10" priority="7" stopIfTrue="1" operator="greaterThan">
      <formula>1</formula>
    </cfRule>
  </conditionalFormatting>
  <conditionalFormatting sqref="V77:V1048576">
    <cfRule type="cellIs" dxfId="9" priority="4" stopIfTrue="1" operator="greaterThan">
      <formula>1</formula>
    </cfRule>
  </conditionalFormatting>
  <conditionalFormatting sqref="U77:U1048576">
    <cfRule type="cellIs" dxfId="8" priority="5" stopIfTrue="1" operator="greaterThan">
      <formula>0</formula>
    </cfRule>
  </conditionalFormatting>
  <conditionalFormatting sqref="Q77:Q1048576">
    <cfRule type="cellIs" dxfId="7" priority="6" stopIfTrue="1" operator="lessThan">
      <formula>0</formula>
    </cfRule>
  </conditionalFormatting>
  <conditionalFormatting sqref="V5:V76">
    <cfRule type="cellIs" dxfId="6" priority="1" stopIfTrue="1" operator="greaterThan">
      <formula>1</formula>
    </cfRule>
  </conditionalFormatting>
  <conditionalFormatting sqref="U5:U76">
    <cfRule type="cellIs" dxfId="5" priority="2" stopIfTrue="1" operator="greaterThan">
      <formula>0</formula>
    </cfRule>
  </conditionalFormatting>
  <conditionalFormatting sqref="Q5:Q7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2374477</v>
      </c>
      <c r="C3" s="352">
        <f t="shared" ref="C3:L3" si="0">SUBTOTAL(9,C6:C1048576)</f>
        <v>9</v>
      </c>
      <c r="D3" s="352">
        <f t="shared" si="0"/>
        <v>2582478</v>
      </c>
      <c r="E3" s="352">
        <f t="shared" si="0"/>
        <v>8.1194407430532092</v>
      </c>
      <c r="F3" s="352">
        <f t="shared" si="0"/>
        <v>2572451</v>
      </c>
      <c r="G3" s="355">
        <f>IF(B3&lt;&gt;0,F3/B3,"")</f>
        <v>1.0833758339204802</v>
      </c>
      <c r="H3" s="351">
        <f t="shared" si="0"/>
        <v>30158.879999999997</v>
      </c>
      <c r="I3" s="352">
        <f t="shared" si="0"/>
        <v>2</v>
      </c>
      <c r="J3" s="352">
        <f t="shared" si="0"/>
        <v>40282.910000000003</v>
      </c>
      <c r="K3" s="352">
        <f t="shared" si="0"/>
        <v>3.8287043852045088</v>
      </c>
      <c r="L3" s="352">
        <f t="shared" si="0"/>
        <v>53806.080000000002</v>
      </c>
      <c r="M3" s="353">
        <f>IF(H3&lt;&gt;0,L3/H3,"")</f>
        <v>1.7840874727443461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22"/>
      <c r="B5" s="923">
        <v>2012</v>
      </c>
      <c r="C5" s="924"/>
      <c r="D5" s="924">
        <v>2013</v>
      </c>
      <c r="E5" s="924"/>
      <c r="F5" s="924">
        <v>2014</v>
      </c>
      <c r="G5" s="786" t="s">
        <v>2</v>
      </c>
      <c r="H5" s="923">
        <v>2012</v>
      </c>
      <c r="I5" s="924"/>
      <c r="J5" s="924">
        <v>2013</v>
      </c>
      <c r="K5" s="924"/>
      <c r="L5" s="924">
        <v>2014</v>
      </c>
      <c r="M5" s="786" t="s">
        <v>2</v>
      </c>
    </row>
    <row r="6" spans="1:13" ht="14.4" customHeight="1" x14ac:dyDescent="0.3">
      <c r="A6" s="748" t="s">
        <v>7097</v>
      </c>
      <c r="B6" s="787"/>
      <c r="C6" s="734"/>
      <c r="D6" s="787"/>
      <c r="E6" s="734"/>
      <c r="F6" s="787">
        <v>126</v>
      </c>
      <c r="G6" s="739"/>
      <c r="H6" s="787"/>
      <c r="I6" s="734"/>
      <c r="J6" s="787"/>
      <c r="K6" s="734"/>
      <c r="L6" s="787"/>
      <c r="M6" s="235"/>
    </row>
    <row r="7" spans="1:13" ht="14.4" customHeight="1" x14ac:dyDescent="0.3">
      <c r="A7" s="935" t="s">
        <v>8454</v>
      </c>
      <c r="B7" s="926">
        <v>17886</v>
      </c>
      <c r="C7" s="927">
        <v>1</v>
      </c>
      <c r="D7" s="926">
        <v>25047</v>
      </c>
      <c r="E7" s="927">
        <v>1.4003690036900369</v>
      </c>
      <c r="F7" s="926">
        <v>46990</v>
      </c>
      <c r="G7" s="928">
        <v>2.6271944537627197</v>
      </c>
      <c r="H7" s="926">
        <v>24821.48</v>
      </c>
      <c r="I7" s="927">
        <v>1</v>
      </c>
      <c r="J7" s="926">
        <v>25284.560000000001</v>
      </c>
      <c r="K7" s="927">
        <v>1.0186564217766225</v>
      </c>
      <c r="L7" s="926">
        <v>46670.700000000004</v>
      </c>
      <c r="M7" s="929">
        <v>1.8802545214870348</v>
      </c>
    </row>
    <row r="8" spans="1:13" ht="14.4" customHeight="1" x14ac:dyDescent="0.3">
      <c r="A8" s="935" t="s">
        <v>7113</v>
      </c>
      <c r="B8" s="926">
        <v>112532</v>
      </c>
      <c r="C8" s="927">
        <v>1</v>
      </c>
      <c r="D8" s="926">
        <v>106919</v>
      </c>
      <c r="E8" s="927">
        <v>0.95012085451249417</v>
      </c>
      <c r="F8" s="926">
        <v>70490</v>
      </c>
      <c r="G8" s="928">
        <v>0.62639960189101762</v>
      </c>
      <c r="H8" s="926"/>
      <c r="I8" s="927"/>
      <c r="J8" s="926"/>
      <c r="K8" s="927"/>
      <c r="L8" s="926"/>
      <c r="M8" s="929"/>
    </row>
    <row r="9" spans="1:13" ht="14.4" customHeight="1" x14ac:dyDescent="0.3">
      <c r="A9" s="935" t="s">
        <v>8455</v>
      </c>
      <c r="B9" s="926">
        <v>293837</v>
      </c>
      <c r="C9" s="927">
        <v>1</v>
      </c>
      <c r="D9" s="926">
        <v>311699</v>
      </c>
      <c r="E9" s="927">
        <v>1.0607888046774232</v>
      </c>
      <c r="F9" s="926">
        <v>315746</v>
      </c>
      <c r="G9" s="928">
        <v>1.0745617468188144</v>
      </c>
      <c r="H9" s="926"/>
      <c r="I9" s="927"/>
      <c r="J9" s="926"/>
      <c r="K9" s="927"/>
      <c r="L9" s="926"/>
      <c r="M9" s="929"/>
    </row>
    <row r="10" spans="1:13" ht="14.4" customHeight="1" x14ac:dyDescent="0.3">
      <c r="A10" s="935" t="s">
        <v>8456</v>
      </c>
      <c r="B10" s="926">
        <v>506657</v>
      </c>
      <c r="C10" s="927">
        <v>1</v>
      </c>
      <c r="D10" s="926">
        <v>611484</v>
      </c>
      <c r="E10" s="927">
        <v>1.2068993421585017</v>
      </c>
      <c r="F10" s="926">
        <v>618630</v>
      </c>
      <c r="G10" s="928">
        <v>1.2210035586205263</v>
      </c>
      <c r="H10" s="926">
        <v>5337.4</v>
      </c>
      <c r="I10" s="927">
        <v>1</v>
      </c>
      <c r="J10" s="926">
        <v>14998.35</v>
      </c>
      <c r="K10" s="927">
        <v>2.8100479634278863</v>
      </c>
      <c r="L10" s="926">
        <v>7135.38</v>
      </c>
      <c r="M10" s="929">
        <v>1.3368643909019373</v>
      </c>
    </row>
    <row r="11" spans="1:13" ht="14.4" customHeight="1" x14ac:dyDescent="0.3">
      <c r="A11" s="935" t="s">
        <v>8457</v>
      </c>
      <c r="B11" s="926">
        <v>705137</v>
      </c>
      <c r="C11" s="927">
        <v>1</v>
      </c>
      <c r="D11" s="926">
        <v>834435</v>
      </c>
      <c r="E11" s="927">
        <v>1.1833657856558371</v>
      </c>
      <c r="F11" s="926">
        <v>853325</v>
      </c>
      <c r="G11" s="928">
        <v>1.2101549060678989</v>
      </c>
      <c r="H11" s="926"/>
      <c r="I11" s="927"/>
      <c r="J11" s="926"/>
      <c r="K11" s="927"/>
      <c r="L11" s="926"/>
      <c r="M11" s="929"/>
    </row>
    <row r="12" spans="1:13" ht="14.4" customHeight="1" x14ac:dyDescent="0.3">
      <c r="A12" s="935" t="s">
        <v>8458</v>
      </c>
      <c r="B12" s="926">
        <v>164298</v>
      </c>
      <c r="C12" s="927">
        <v>1</v>
      </c>
      <c r="D12" s="926">
        <v>134776</v>
      </c>
      <c r="E12" s="927">
        <v>0.82031430693009044</v>
      </c>
      <c r="F12" s="926">
        <v>130316</v>
      </c>
      <c r="G12" s="928">
        <v>0.79316851087657791</v>
      </c>
      <c r="H12" s="926"/>
      <c r="I12" s="927"/>
      <c r="J12" s="926"/>
      <c r="K12" s="927"/>
      <c r="L12" s="926"/>
      <c r="M12" s="929"/>
    </row>
    <row r="13" spans="1:13" ht="14.4" customHeight="1" x14ac:dyDescent="0.3">
      <c r="A13" s="935" t="s">
        <v>8459</v>
      </c>
      <c r="B13" s="926">
        <v>550464</v>
      </c>
      <c r="C13" s="927">
        <v>1</v>
      </c>
      <c r="D13" s="926">
        <v>555640</v>
      </c>
      <c r="E13" s="927">
        <v>1.0094029763980932</v>
      </c>
      <c r="F13" s="926">
        <v>527077</v>
      </c>
      <c r="G13" s="928">
        <v>0.95751402453203116</v>
      </c>
      <c r="H13" s="926"/>
      <c r="I13" s="927"/>
      <c r="J13" s="926"/>
      <c r="K13" s="927"/>
      <c r="L13" s="926"/>
      <c r="M13" s="929"/>
    </row>
    <row r="14" spans="1:13" ht="14.4" customHeight="1" x14ac:dyDescent="0.3">
      <c r="A14" s="935" t="s">
        <v>8460</v>
      </c>
      <c r="B14" s="926">
        <v>5076</v>
      </c>
      <c r="C14" s="927">
        <v>1</v>
      </c>
      <c r="D14" s="926">
        <v>2478</v>
      </c>
      <c r="E14" s="927">
        <v>0.48817966903073284</v>
      </c>
      <c r="F14" s="926">
        <v>9751</v>
      </c>
      <c r="G14" s="928">
        <v>1.9210007880220645</v>
      </c>
      <c r="H14" s="926"/>
      <c r="I14" s="927"/>
      <c r="J14" s="926"/>
      <c r="K14" s="927"/>
      <c r="L14" s="926"/>
      <c r="M14" s="929"/>
    </row>
    <row r="15" spans="1:13" ht="14.4" customHeight="1" thickBot="1" x14ac:dyDescent="0.35">
      <c r="A15" s="936" t="s">
        <v>8461</v>
      </c>
      <c r="B15" s="931">
        <v>18590</v>
      </c>
      <c r="C15" s="932">
        <v>1</v>
      </c>
      <c r="D15" s="931"/>
      <c r="E15" s="932"/>
      <c r="F15" s="931"/>
      <c r="G15" s="933"/>
      <c r="H15" s="931"/>
      <c r="I15" s="932"/>
      <c r="J15" s="931"/>
      <c r="K15" s="932"/>
      <c r="L15" s="931"/>
      <c r="M15" s="934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2930.1858699999993</v>
      </c>
      <c r="C5" s="33">
        <v>2838.6093799999949</v>
      </c>
      <c r="D5" s="12"/>
      <c r="E5" s="230">
        <v>2644.3075400000002</v>
      </c>
      <c r="F5" s="32">
        <v>2686.5902422672066</v>
      </c>
      <c r="G5" s="229">
        <f>E5-F5</f>
        <v>-42.282702267206332</v>
      </c>
      <c r="H5" s="235">
        <f>IF(F5&lt;0.00000001,"",E5/F5)</f>
        <v>0.98426157379641044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39911.649369999999</v>
      </c>
      <c r="C6" s="35">
        <v>37238.944359999987</v>
      </c>
      <c r="D6" s="12"/>
      <c r="E6" s="231">
        <v>43290.090040000003</v>
      </c>
      <c r="F6" s="34">
        <v>39655.861098618843</v>
      </c>
      <c r="G6" s="232">
        <f>E6-F6</f>
        <v>3634.2289413811595</v>
      </c>
      <c r="H6" s="236">
        <f>IF(F6&lt;0.00000001,"",E6/F6)</f>
        <v>1.0916441817350357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33729.671519999996</v>
      </c>
      <c r="C7" s="35">
        <v>34544.365349999993</v>
      </c>
      <c r="D7" s="12"/>
      <c r="E7" s="231">
        <v>39314.406170000009</v>
      </c>
      <c r="F7" s="34">
        <v>39147.693504399962</v>
      </c>
      <c r="G7" s="232">
        <f>E7-F7</f>
        <v>166.71266560004733</v>
      </c>
      <c r="H7" s="236">
        <f>IF(F7&lt;0.00000001,"",E7/F7)</f>
        <v>1.0042585565246982</v>
      </c>
    </row>
    <row r="8" spans="1:8" ht="14.4" customHeight="1" thickBot="1" x14ac:dyDescent="0.35">
      <c r="A8" s="1" t="s">
        <v>97</v>
      </c>
      <c r="B8" s="15">
        <v>10491.63180000001</v>
      </c>
      <c r="C8" s="37">
        <v>11133.140630000016</v>
      </c>
      <c r="D8" s="12"/>
      <c r="E8" s="233">
        <v>12604.443090000037</v>
      </c>
      <c r="F8" s="36">
        <v>12324.662824116582</v>
      </c>
      <c r="G8" s="234">
        <f>E8-F8</f>
        <v>279.78026588345529</v>
      </c>
      <c r="H8" s="237">
        <f>IF(F8&lt;0.00000001,"",E8/F8)</f>
        <v>1.0227008454410604</v>
      </c>
    </row>
    <row r="9" spans="1:8" ht="14.4" customHeight="1" thickBot="1" x14ac:dyDescent="0.35">
      <c r="A9" s="2" t="s">
        <v>98</v>
      </c>
      <c r="B9" s="3">
        <v>87063.138559999992</v>
      </c>
      <c r="C9" s="39">
        <v>85755.05971999999</v>
      </c>
      <c r="D9" s="12"/>
      <c r="E9" s="3">
        <v>97853.246840000065</v>
      </c>
      <c r="F9" s="38">
        <v>93814.807669402595</v>
      </c>
      <c r="G9" s="38">
        <f>E9-F9</f>
        <v>4038.4391705974704</v>
      </c>
      <c r="H9" s="238">
        <f>IF(F9&lt;0.00000001,"",E9/F9)</f>
        <v>1.0430469269289415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5499.0129999999999</v>
      </c>
      <c r="C11" s="33">
        <f>IF(ISERROR(VLOOKUP("Celkem:",'ZV Vykáz.-A'!A:F,4,0)),0,VLOOKUP("Celkem:",'ZV Vykáz.-A'!A:F,4,0)/1000)</f>
        <v>5555.9120000000003</v>
      </c>
      <c r="D11" s="12"/>
      <c r="E11" s="230">
        <f>IF(ISERROR(VLOOKUP("Celkem:",'ZV Vykáz.-A'!A:F,6,0)),0,VLOOKUP("Celkem:",'ZV Vykáz.-A'!A:F,6,0)/1000)</f>
        <v>5370.0410000000002</v>
      </c>
      <c r="F11" s="32">
        <f>B11</f>
        <v>5499.0129999999999</v>
      </c>
      <c r="G11" s="229">
        <f>E11-F11</f>
        <v>-128.97199999999975</v>
      </c>
      <c r="H11" s="235">
        <f>IF(F11&lt;0.00000001,"",E11/F11)</f>
        <v>0.97654633658803869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89830.83</v>
      </c>
      <c r="C12" s="37">
        <f>IF(ISERROR(VLOOKUP("Celkem",CaseMix!A:D,3,0)),0,VLOOKUP("Celkem",CaseMix!A:D,3,0)*30)</f>
        <v>87800.67</v>
      </c>
      <c r="D12" s="12"/>
      <c r="E12" s="233">
        <f>IF(ISERROR(VLOOKUP("Celkem",CaseMix!A:D,4,0)),0,VLOOKUP("Celkem",CaseMix!A:D,4,0)*30)</f>
        <v>90593.189999999988</v>
      </c>
      <c r="F12" s="36">
        <f>B12</f>
        <v>89830.83</v>
      </c>
      <c r="G12" s="234">
        <f>E12-F12</f>
        <v>762.35999999998603</v>
      </c>
      <c r="H12" s="237">
        <f>IF(F12&lt;0.00000001,"",E12/F12)</f>
        <v>1.0084866186809138</v>
      </c>
    </row>
    <row r="13" spans="1:8" ht="14.4" customHeight="1" thickBot="1" x14ac:dyDescent="0.35">
      <c r="A13" s="4" t="s">
        <v>101</v>
      </c>
      <c r="B13" s="9">
        <f>SUM(B11:B12)</f>
        <v>95329.843000000008</v>
      </c>
      <c r="C13" s="41">
        <f>SUM(C11:C12)</f>
        <v>93356.581999999995</v>
      </c>
      <c r="D13" s="12"/>
      <c r="E13" s="9">
        <f>SUM(E11:E12)</f>
        <v>95963.230999999985</v>
      </c>
      <c r="F13" s="40">
        <f>SUM(F11:F12)</f>
        <v>95329.843000000008</v>
      </c>
      <c r="G13" s="40">
        <f>E13-F13</f>
        <v>633.38799999997718</v>
      </c>
      <c r="H13" s="239">
        <f>IF(F13&lt;0.00000001,"",E13/F13)</f>
        <v>1.0066441733256601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1.0949506826508784</v>
      </c>
      <c r="C15" s="43">
        <f>IF(C9=0,"",C13/C9)</f>
        <v>1.0886422597665939</v>
      </c>
      <c r="D15" s="12"/>
      <c r="E15" s="10">
        <f>IF(E9=0,"",E13/E9)</f>
        <v>0.98068520053207386</v>
      </c>
      <c r="F15" s="42">
        <f>IF(F9=0,"",F13/F9)</f>
        <v>1.0161492132024221</v>
      </c>
      <c r="G15" s="42">
        <f>IF(ISERROR(F15-E15),"",E15-F15)</f>
        <v>-3.5464012670348266E-2</v>
      </c>
      <c r="H15" s="240">
        <f>IF(ISERROR(F15-E15),"",IF(F15&lt;0.00000001,"",E15/F15))</f>
        <v>0.96509960130896277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26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8957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18639.060000000001</v>
      </c>
      <c r="G3" s="215">
        <f t="shared" si="0"/>
        <v>2404635.88</v>
      </c>
      <c r="H3" s="216"/>
      <c r="I3" s="216"/>
      <c r="J3" s="211">
        <f t="shared" si="0"/>
        <v>18417.05</v>
      </c>
      <c r="K3" s="215">
        <f t="shared" si="0"/>
        <v>2622760.91</v>
      </c>
      <c r="L3" s="216"/>
      <c r="M3" s="216"/>
      <c r="N3" s="211">
        <f t="shared" si="0"/>
        <v>19880.239999999998</v>
      </c>
      <c r="O3" s="215">
        <f t="shared" si="0"/>
        <v>2626257.08</v>
      </c>
      <c r="P3" s="181">
        <f>IF(G3=0,"",O3/G3)</f>
        <v>1.0921641408760816</v>
      </c>
      <c r="Q3" s="213">
        <f>IF(N3=0,"",O3/N3)</f>
        <v>132.10389210593033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90</v>
      </c>
      <c r="E4" s="563" t="s">
        <v>11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7123</v>
      </c>
      <c r="B6" s="734" t="s">
        <v>8462</v>
      </c>
      <c r="C6" s="734" t="s">
        <v>6932</v>
      </c>
      <c r="D6" s="734" t="s">
        <v>8463</v>
      </c>
      <c r="E6" s="734" t="s">
        <v>8464</v>
      </c>
      <c r="F6" s="229"/>
      <c r="G6" s="229"/>
      <c r="H6" s="229"/>
      <c r="I6" s="229"/>
      <c r="J6" s="229"/>
      <c r="K6" s="229"/>
      <c r="L6" s="229"/>
      <c r="M6" s="229"/>
      <c r="N6" s="229">
        <v>2</v>
      </c>
      <c r="O6" s="229">
        <v>126</v>
      </c>
      <c r="P6" s="739"/>
      <c r="Q6" s="747">
        <v>63</v>
      </c>
    </row>
    <row r="7" spans="1:17" ht="14.4" customHeight="1" x14ac:dyDescent="0.3">
      <c r="A7" s="925" t="s">
        <v>8465</v>
      </c>
      <c r="B7" s="927" t="s">
        <v>2113</v>
      </c>
      <c r="C7" s="927" t="s">
        <v>6897</v>
      </c>
      <c r="D7" s="927" t="s">
        <v>8466</v>
      </c>
      <c r="E7" s="927" t="s">
        <v>8467</v>
      </c>
      <c r="F7" s="937"/>
      <c r="G7" s="937"/>
      <c r="H7" s="937"/>
      <c r="I7" s="937"/>
      <c r="J7" s="937"/>
      <c r="K7" s="937"/>
      <c r="L7" s="937"/>
      <c r="M7" s="937"/>
      <c r="N7" s="937">
        <v>0.45</v>
      </c>
      <c r="O7" s="937">
        <v>890.12</v>
      </c>
      <c r="P7" s="928"/>
      <c r="Q7" s="938">
        <v>1978.0444444444445</v>
      </c>
    </row>
    <row r="8" spans="1:17" ht="14.4" customHeight="1" x14ac:dyDescent="0.3">
      <c r="A8" s="925" t="s">
        <v>8465</v>
      </c>
      <c r="B8" s="927" t="s">
        <v>2113</v>
      </c>
      <c r="C8" s="927" t="s">
        <v>6897</v>
      </c>
      <c r="D8" s="927" t="s">
        <v>8468</v>
      </c>
      <c r="E8" s="927" t="s">
        <v>8469</v>
      </c>
      <c r="F8" s="937"/>
      <c r="G8" s="937"/>
      <c r="H8" s="937"/>
      <c r="I8" s="937"/>
      <c r="J8" s="937">
        <v>0.5</v>
      </c>
      <c r="K8" s="937">
        <v>1092.1600000000001</v>
      </c>
      <c r="L8" s="937"/>
      <c r="M8" s="937">
        <v>2184.3200000000002</v>
      </c>
      <c r="N8" s="937">
        <v>0.45</v>
      </c>
      <c r="O8" s="937">
        <v>982.94</v>
      </c>
      <c r="P8" s="928"/>
      <c r="Q8" s="938">
        <v>2184.3111111111111</v>
      </c>
    </row>
    <row r="9" spans="1:17" ht="14.4" customHeight="1" x14ac:dyDescent="0.3">
      <c r="A9" s="925" t="s">
        <v>8465</v>
      </c>
      <c r="B9" s="927" t="s">
        <v>2113</v>
      </c>
      <c r="C9" s="927" t="s">
        <v>7251</v>
      </c>
      <c r="D9" s="927" t="s">
        <v>8470</v>
      </c>
      <c r="E9" s="927" t="s">
        <v>6889</v>
      </c>
      <c r="F9" s="937">
        <v>400</v>
      </c>
      <c r="G9" s="937">
        <v>1836</v>
      </c>
      <c r="H9" s="937">
        <v>1</v>
      </c>
      <c r="I9" s="937">
        <v>4.59</v>
      </c>
      <c r="J9" s="937"/>
      <c r="K9" s="937"/>
      <c r="L9" s="937"/>
      <c r="M9" s="937"/>
      <c r="N9" s="937">
        <v>180</v>
      </c>
      <c r="O9" s="937">
        <v>918</v>
      </c>
      <c r="P9" s="928">
        <v>0.5</v>
      </c>
      <c r="Q9" s="938">
        <v>5.0999999999999996</v>
      </c>
    </row>
    <row r="10" spans="1:17" ht="14.4" customHeight="1" x14ac:dyDescent="0.3">
      <c r="A10" s="925" t="s">
        <v>8465</v>
      </c>
      <c r="B10" s="927" t="s">
        <v>2113</v>
      </c>
      <c r="C10" s="927" t="s">
        <v>7251</v>
      </c>
      <c r="D10" s="927" t="s">
        <v>8470</v>
      </c>
      <c r="E10" s="927" t="s">
        <v>8471</v>
      </c>
      <c r="F10" s="937"/>
      <c r="G10" s="937"/>
      <c r="H10" s="937"/>
      <c r="I10" s="937"/>
      <c r="J10" s="937">
        <v>540</v>
      </c>
      <c r="K10" s="937">
        <v>2613.6000000000004</v>
      </c>
      <c r="L10" s="937"/>
      <c r="M10" s="937">
        <v>4.8400000000000007</v>
      </c>
      <c r="N10" s="937"/>
      <c r="O10" s="937"/>
      <c r="P10" s="928"/>
      <c r="Q10" s="938"/>
    </row>
    <row r="11" spans="1:17" ht="14.4" customHeight="1" x14ac:dyDescent="0.3">
      <c r="A11" s="925" t="s">
        <v>8465</v>
      </c>
      <c r="B11" s="927" t="s">
        <v>2113</v>
      </c>
      <c r="C11" s="927" t="s">
        <v>7251</v>
      </c>
      <c r="D11" s="927" t="s">
        <v>8472</v>
      </c>
      <c r="E11" s="927" t="s">
        <v>6889</v>
      </c>
      <c r="F11" s="937">
        <v>1161</v>
      </c>
      <c r="G11" s="937">
        <v>18851.73</v>
      </c>
      <c r="H11" s="937">
        <v>1</v>
      </c>
      <c r="I11" s="937">
        <v>16.23749354005168</v>
      </c>
      <c r="J11" s="937"/>
      <c r="K11" s="937"/>
      <c r="L11" s="937"/>
      <c r="M11" s="937"/>
      <c r="N11" s="937">
        <v>461</v>
      </c>
      <c r="O11" s="937">
        <v>8814.32</v>
      </c>
      <c r="P11" s="928">
        <v>0.46756027165676572</v>
      </c>
      <c r="Q11" s="938">
        <v>19.12</v>
      </c>
    </row>
    <row r="12" spans="1:17" ht="14.4" customHeight="1" x14ac:dyDescent="0.3">
      <c r="A12" s="925" t="s">
        <v>8465</v>
      </c>
      <c r="B12" s="927" t="s">
        <v>2113</v>
      </c>
      <c r="C12" s="927" t="s">
        <v>7251</v>
      </c>
      <c r="D12" s="927" t="s">
        <v>8472</v>
      </c>
      <c r="E12" s="927" t="s">
        <v>8473</v>
      </c>
      <c r="F12" s="937"/>
      <c r="G12" s="937"/>
      <c r="H12" s="937"/>
      <c r="I12" s="937"/>
      <c r="J12" s="937">
        <v>500</v>
      </c>
      <c r="K12" s="937">
        <v>8725</v>
      </c>
      <c r="L12" s="937"/>
      <c r="M12" s="937">
        <v>17.45</v>
      </c>
      <c r="N12" s="937"/>
      <c r="O12" s="937"/>
      <c r="P12" s="928"/>
      <c r="Q12" s="938"/>
    </row>
    <row r="13" spans="1:17" ht="14.4" customHeight="1" x14ac:dyDescent="0.3">
      <c r="A13" s="925" t="s">
        <v>8465</v>
      </c>
      <c r="B13" s="927" t="s">
        <v>2113</v>
      </c>
      <c r="C13" s="927" t="s">
        <v>7251</v>
      </c>
      <c r="D13" s="927" t="s">
        <v>8474</v>
      </c>
      <c r="E13" s="927" t="s">
        <v>6889</v>
      </c>
      <c r="F13" s="937">
        <v>1</v>
      </c>
      <c r="G13" s="937">
        <v>2212.25</v>
      </c>
      <c r="H13" s="937">
        <v>1</v>
      </c>
      <c r="I13" s="937">
        <v>2212.25</v>
      </c>
      <c r="J13" s="937"/>
      <c r="K13" s="937"/>
      <c r="L13" s="937"/>
      <c r="M13" s="937"/>
      <c r="N13" s="937"/>
      <c r="O13" s="937"/>
      <c r="P13" s="928"/>
      <c r="Q13" s="938"/>
    </row>
    <row r="14" spans="1:17" ht="14.4" customHeight="1" x14ac:dyDescent="0.3">
      <c r="A14" s="925" t="s">
        <v>8465</v>
      </c>
      <c r="B14" s="927" t="s">
        <v>2113</v>
      </c>
      <c r="C14" s="927" t="s">
        <v>7251</v>
      </c>
      <c r="D14" s="927" t="s">
        <v>8475</v>
      </c>
      <c r="E14" s="927" t="s">
        <v>6889</v>
      </c>
      <c r="F14" s="937">
        <v>630</v>
      </c>
      <c r="G14" s="937">
        <v>1921.5</v>
      </c>
      <c r="H14" s="937">
        <v>1</v>
      </c>
      <c r="I14" s="937">
        <v>3.05</v>
      </c>
      <c r="J14" s="937"/>
      <c r="K14" s="937"/>
      <c r="L14" s="937"/>
      <c r="M14" s="937"/>
      <c r="N14" s="937">
        <v>1928</v>
      </c>
      <c r="O14" s="937">
        <v>6285.28</v>
      </c>
      <c r="P14" s="928">
        <v>3.2710278428311215</v>
      </c>
      <c r="Q14" s="938">
        <v>3.26</v>
      </c>
    </row>
    <row r="15" spans="1:17" ht="14.4" customHeight="1" x14ac:dyDescent="0.3">
      <c r="A15" s="925" t="s">
        <v>8465</v>
      </c>
      <c r="B15" s="927" t="s">
        <v>2113</v>
      </c>
      <c r="C15" s="927" t="s">
        <v>7251</v>
      </c>
      <c r="D15" s="927" t="s">
        <v>8476</v>
      </c>
      <c r="E15" s="927" t="s">
        <v>6889</v>
      </c>
      <c r="F15" s="937"/>
      <c r="G15" s="937"/>
      <c r="H15" s="937"/>
      <c r="I15" s="937"/>
      <c r="J15" s="937"/>
      <c r="K15" s="937"/>
      <c r="L15" s="937"/>
      <c r="M15" s="937"/>
      <c r="N15" s="937">
        <v>388</v>
      </c>
      <c r="O15" s="937">
        <v>12920.4</v>
      </c>
      <c r="P15" s="928"/>
      <c r="Q15" s="938">
        <v>33.299999999999997</v>
      </c>
    </row>
    <row r="16" spans="1:17" ht="14.4" customHeight="1" x14ac:dyDescent="0.3">
      <c r="A16" s="925" t="s">
        <v>8465</v>
      </c>
      <c r="B16" s="927" t="s">
        <v>2113</v>
      </c>
      <c r="C16" s="927" t="s">
        <v>7251</v>
      </c>
      <c r="D16" s="927" t="s">
        <v>8476</v>
      </c>
      <c r="E16" s="927" t="s">
        <v>8477</v>
      </c>
      <c r="F16" s="937"/>
      <c r="G16" s="937"/>
      <c r="H16" s="937"/>
      <c r="I16" s="937"/>
      <c r="J16" s="937">
        <v>386</v>
      </c>
      <c r="K16" s="937">
        <v>12853.8</v>
      </c>
      <c r="L16" s="937"/>
      <c r="M16" s="937">
        <v>33.299999999999997</v>
      </c>
      <c r="N16" s="937">
        <v>420</v>
      </c>
      <c r="O16" s="937">
        <v>14091</v>
      </c>
      <c r="P16" s="928"/>
      <c r="Q16" s="938">
        <v>33.549999999999997</v>
      </c>
    </row>
    <row r="17" spans="1:17" ht="14.4" customHeight="1" x14ac:dyDescent="0.3">
      <c r="A17" s="925" t="s">
        <v>8465</v>
      </c>
      <c r="B17" s="927" t="s">
        <v>2113</v>
      </c>
      <c r="C17" s="927" t="s">
        <v>6905</v>
      </c>
      <c r="D17" s="927" t="s">
        <v>8478</v>
      </c>
      <c r="E17" s="927" t="s">
        <v>8479</v>
      </c>
      <c r="F17" s="937"/>
      <c r="G17" s="937"/>
      <c r="H17" s="937"/>
      <c r="I17" s="937"/>
      <c r="J17" s="937"/>
      <c r="K17" s="937"/>
      <c r="L17" s="937"/>
      <c r="M17" s="937"/>
      <c r="N17" s="937">
        <v>2</v>
      </c>
      <c r="O17" s="937">
        <v>1768.64</v>
      </c>
      <c r="P17" s="928"/>
      <c r="Q17" s="938">
        <v>884.32</v>
      </c>
    </row>
    <row r="18" spans="1:17" ht="14.4" customHeight="1" x14ac:dyDescent="0.3">
      <c r="A18" s="925" t="s">
        <v>8465</v>
      </c>
      <c r="B18" s="927" t="s">
        <v>2113</v>
      </c>
      <c r="C18" s="927" t="s">
        <v>6932</v>
      </c>
      <c r="D18" s="927" t="s">
        <v>8480</v>
      </c>
      <c r="E18" s="927" t="s">
        <v>8481</v>
      </c>
      <c r="F18" s="937"/>
      <c r="G18" s="937"/>
      <c r="H18" s="937"/>
      <c r="I18" s="937"/>
      <c r="J18" s="937"/>
      <c r="K18" s="937"/>
      <c r="L18" s="937"/>
      <c r="M18" s="937"/>
      <c r="N18" s="937">
        <v>1</v>
      </c>
      <c r="O18" s="937">
        <v>1169</v>
      </c>
      <c r="P18" s="928"/>
      <c r="Q18" s="938">
        <v>1169</v>
      </c>
    </row>
    <row r="19" spans="1:17" ht="14.4" customHeight="1" x14ac:dyDescent="0.3">
      <c r="A19" s="925" t="s">
        <v>8465</v>
      </c>
      <c r="B19" s="927" t="s">
        <v>2113</v>
      </c>
      <c r="C19" s="927" t="s">
        <v>6932</v>
      </c>
      <c r="D19" s="927" t="s">
        <v>8482</v>
      </c>
      <c r="E19" s="927" t="s">
        <v>8483</v>
      </c>
      <c r="F19" s="937">
        <v>1</v>
      </c>
      <c r="G19" s="937">
        <v>653</v>
      </c>
      <c r="H19" s="937">
        <v>1</v>
      </c>
      <c r="I19" s="937">
        <v>653</v>
      </c>
      <c r="J19" s="937"/>
      <c r="K19" s="937"/>
      <c r="L19" s="937"/>
      <c r="M19" s="937"/>
      <c r="N19" s="937"/>
      <c r="O19" s="937"/>
      <c r="P19" s="928"/>
      <c r="Q19" s="938"/>
    </row>
    <row r="20" spans="1:17" ht="14.4" customHeight="1" x14ac:dyDescent="0.3">
      <c r="A20" s="925" t="s">
        <v>8465</v>
      </c>
      <c r="B20" s="927" t="s">
        <v>2113</v>
      </c>
      <c r="C20" s="927" t="s">
        <v>6932</v>
      </c>
      <c r="D20" s="927" t="s">
        <v>8484</v>
      </c>
      <c r="E20" s="927" t="s">
        <v>8485</v>
      </c>
      <c r="F20" s="937">
        <v>6</v>
      </c>
      <c r="G20" s="937">
        <v>10506</v>
      </c>
      <c r="H20" s="937">
        <v>1</v>
      </c>
      <c r="I20" s="937">
        <v>1751</v>
      </c>
      <c r="J20" s="937">
        <v>4</v>
      </c>
      <c r="K20" s="937">
        <v>7016</v>
      </c>
      <c r="L20" s="937">
        <v>0.66780887112126408</v>
      </c>
      <c r="M20" s="937">
        <v>1754</v>
      </c>
      <c r="N20" s="937">
        <v>6</v>
      </c>
      <c r="O20" s="937">
        <v>10548</v>
      </c>
      <c r="P20" s="928">
        <v>1.0039977155910909</v>
      </c>
      <c r="Q20" s="938">
        <v>1758</v>
      </c>
    </row>
    <row r="21" spans="1:17" ht="14.4" customHeight="1" x14ac:dyDescent="0.3">
      <c r="A21" s="925" t="s">
        <v>8465</v>
      </c>
      <c r="B21" s="927" t="s">
        <v>2113</v>
      </c>
      <c r="C21" s="927" t="s">
        <v>6932</v>
      </c>
      <c r="D21" s="927" t="s">
        <v>8486</v>
      </c>
      <c r="E21" s="927" t="s">
        <v>8487</v>
      </c>
      <c r="F21" s="937"/>
      <c r="G21" s="937"/>
      <c r="H21" s="937"/>
      <c r="I21" s="937"/>
      <c r="J21" s="937">
        <v>1</v>
      </c>
      <c r="K21" s="937">
        <v>14328</v>
      </c>
      <c r="L21" s="937"/>
      <c r="M21" s="937">
        <v>14328</v>
      </c>
      <c r="N21" s="937">
        <v>2</v>
      </c>
      <c r="O21" s="937">
        <v>28672</v>
      </c>
      <c r="P21" s="928"/>
      <c r="Q21" s="938">
        <v>14336</v>
      </c>
    </row>
    <row r="22" spans="1:17" ht="14.4" customHeight="1" x14ac:dyDescent="0.3">
      <c r="A22" s="925" t="s">
        <v>8465</v>
      </c>
      <c r="B22" s="927" t="s">
        <v>2113</v>
      </c>
      <c r="C22" s="927" t="s">
        <v>6932</v>
      </c>
      <c r="D22" s="927" t="s">
        <v>8488</v>
      </c>
      <c r="E22" s="927" t="s">
        <v>8489</v>
      </c>
      <c r="F22" s="937">
        <v>1</v>
      </c>
      <c r="G22" s="937">
        <v>1283</v>
      </c>
      <c r="H22" s="937">
        <v>1</v>
      </c>
      <c r="I22" s="937">
        <v>1283</v>
      </c>
      <c r="J22" s="937"/>
      <c r="K22" s="937"/>
      <c r="L22" s="937"/>
      <c r="M22" s="937"/>
      <c r="N22" s="937">
        <v>3</v>
      </c>
      <c r="O22" s="937">
        <v>3870</v>
      </c>
      <c r="P22" s="928">
        <v>3.0163678877630553</v>
      </c>
      <c r="Q22" s="938">
        <v>1290</v>
      </c>
    </row>
    <row r="23" spans="1:17" ht="14.4" customHeight="1" x14ac:dyDescent="0.3">
      <c r="A23" s="925" t="s">
        <v>8465</v>
      </c>
      <c r="B23" s="927" t="s">
        <v>2113</v>
      </c>
      <c r="C23" s="927" t="s">
        <v>6932</v>
      </c>
      <c r="D23" s="927" t="s">
        <v>8490</v>
      </c>
      <c r="E23" s="927" t="s">
        <v>8491</v>
      </c>
      <c r="F23" s="937">
        <v>2</v>
      </c>
      <c r="G23" s="937">
        <v>972</v>
      </c>
      <c r="H23" s="937">
        <v>1</v>
      </c>
      <c r="I23" s="937">
        <v>486</v>
      </c>
      <c r="J23" s="937">
        <v>3</v>
      </c>
      <c r="K23" s="937">
        <v>1461</v>
      </c>
      <c r="L23" s="937">
        <v>1.5030864197530864</v>
      </c>
      <c r="M23" s="937">
        <v>487</v>
      </c>
      <c r="N23" s="937">
        <v>1</v>
      </c>
      <c r="O23" s="937">
        <v>489</v>
      </c>
      <c r="P23" s="928">
        <v>0.50308641975308643</v>
      </c>
      <c r="Q23" s="938">
        <v>489</v>
      </c>
    </row>
    <row r="24" spans="1:17" ht="14.4" customHeight="1" x14ac:dyDescent="0.3">
      <c r="A24" s="925" t="s">
        <v>8465</v>
      </c>
      <c r="B24" s="927" t="s">
        <v>2113</v>
      </c>
      <c r="C24" s="927" t="s">
        <v>6932</v>
      </c>
      <c r="D24" s="927" t="s">
        <v>8492</v>
      </c>
      <c r="E24" s="927" t="s">
        <v>8493</v>
      </c>
      <c r="F24" s="937">
        <v>2</v>
      </c>
      <c r="G24" s="937">
        <v>4472</v>
      </c>
      <c r="H24" s="937">
        <v>1</v>
      </c>
      <c r="I24" s="937">
        <v>2236</v>
      </c>
      <c r="J24" s="937">
        <v>1</v>
      </c>
      <c r="K24" s="937">
        <v>2242</v>
      </c>
      <c r="L24" s="937">
        <v>0.50134168157423975</v>
      </c>
      <c r="M24" s="937">
        <v>2242</v>
      </c>
      <c r="N24" s="937">
        <v>1</v>
      </c>
      <c r="O24" s="937">
        <v>2242</v>
      </c>
      <c r="P24" s="928">
        <v>0.50134168157423975</v>
      </c>
      <c r="Q24" s="938">
        <v>2242</v>
      </c>
    </row>
    <row r="25" spans="1:17" ht="14.4" customHeight="1" x14ac:dyDescent="0.3">
      <c r="A25" s="925" t="s">
        <v>8305</v>
      </c>
      <c r="B25" s="927" t="s">
        <v>8494</v>
      </c>
      <c r="C25" s="927" t="s">
        <v>6932</v>
      </c>
      <c r="D25" s="927" t="s">
        <v>8495</v>
      </c>
      <c r="E25" s="927" t="s">
        <v>8496</v>
      </c>
      <c r="F25" s="937"/>
      <c r="G25" s="937"/>
      <c r="H25" s="937"/>
      <c r="I25" s="937"/>
      <c r="J25" s="937">
        <v>2</v>
      </c>
      <c r="K25" s="937">
        <v>18674</v>
      </c>
      <c r="L25" s="937"/>
      <c r="M25" s="937">
        <v>9337</v>
      </c>
      <c r="N25" s="937"/>
      <c r="O25" s="937"/>
      <c r="P25" s="928"/>
      <c r="Q25" s="938"/>
    </row>
    <row r="26" spans="1:17" ht="14.4" customHeight="1" x14ac:dyDescent="0.3">
      <c r="A26" s="925" t="s">
        <v>8305</v>
      </c>
      <c r="B26" s="927" t="s">
        <v>8497</v>
      </c>
      <c r="C26" s="927" t="s">
        <v>6932</v>
      </c>
      <c r="D26" s="927" t="s">
        <v>8498</v>
      </c>
      <c r="E26" s="927" t="s">
        <v>8499</v>
      </c>
      <c r="F26" s="937">
        <v>7</v>
      </c>
      <c r="G26" s="937">
        <v>2450</v>
      </c>
      <c r="H26" s="937">
        <v>1</v>
      </c>
      <c r="I26" s="937">
        <v>350</v>
      </c>
      <c r="J26" s="937">
        <v>3</v>
      </c>
      <c r="K26" s="937">
        <v>1050</v>
      </c>
      <c r="L26" s="937">
        <v>0.42857142857142855</v>
      </c>
      <c r="M26" s="937">
        <v>350</v>
      </c>
      <c r="N26" s="937">
        <v>8</v>
      </c>
      <c r="O26" s="937">
        <v>2801</v>
      </c>
      <c r="P26" s="928">
        <v>1.1432653061224489</v>
      </c>
      <c r="Q26" s="938">
        <v>350.125</v>
      </c>
    </row>
    <row r="27" spans="1:17" ht="14.4" customHeight="1" x14ac:dyDescent="0.3">
      <c r="A27" s="925" t="s">
        <v>8305</v>
      </c>
      <c r="B27" s="927" t="s">
        <v>8497</v>
      </c>
      <c r="C27" s="927" t="s">
        <v>6932</v>
      </c>
      <c r="D27" s="927" t="s">
        <v>8500</v>
      </c>
      <c r="E27" s="927" t="s">
        <v>8501</v>
      </c>
      <c r="F27" s="937">
        <v>342</v>
      </c>
      <c r="G27" s="937">
        <v>21888</v>
      </c>
      <c r="H27" s="937">
        <v>1</v>
      </c>
      <c r="I27" s="937">
        <v>64</v>
      </c>
      <c r="J27" s="937">
        <v>170</v>
      </c>
      <c r="K27" s="937">
        <v>11050</v>
      </c>
      <c r="L27" s="937">
        <v>0.50484283625730997</v>
      </c>
      <c r="M27" s="937">
        <v>65</v>
      </c>
      <c r="N27" s="937">
        <v>141</v>
      </c>
      <c r="O27" s="937">
        <v>9165</v>
      </c>
      <c r="P27" s="928">
        <v>0.41872258771929827</v>
      </c>
      <c r="Q27" s="938">
        <v>65</v>
      </c>
    </row>
    <row r="28" spans="1:17" ht="14.4" customHeight="1" x14ac:dyDescent="0.3">
      <c r="A28" s="925" t="s">
        <v>8305</v>
      </c>
      <c r="B28" s="927" t="s">
        <v>8497</v>
      </c>
      <c r="C28" s="927" t="s">
        <v>6932</v>
      </c>
      <c r="D28" s="927" t="s">
        <v>8502</v>
      </c>
      <c r="E28" s="927" t="s">
        <v>8503</v>
      </c>
      <c r="F28" s="937">
        <v>8</v>
      </c>
      <c r="G28" s="937">
        <v>4712</v>
      </c>
      <c r="H28" s="937">
        <v>1</v>
      </c>
      <c r="I28" s="937">
        <v>589</v>
      </c>
      <c r="J28" s="937"/>
      <c r="K28" s="937"/>
      <c r="L28" s="937"/>
      <c r="M28" s="937"/>
      <c r="N28" s="937">
        <v>1</v>
      </c>
      <c r="O28" s="937">
        <v>590</v>
      </c>
      <c r="P28" s="928">
        <v>0.12521222410865873</v>
      </c>
      <c r="Q28" s="938">
        <v>590</v>
      </c>
    </row>
    <row r="29" spans="1:17" ht="14.4" customHeight="1" x14ac:dyDescent="0.3">
      <c r="A29" s="925" t="s">
        <v>8305</v>
      </c>
      <c r="B29" s="927" t="s">
        <v>8497</v>
      </c>
      <c r="C29" s="927" t="s">
        <v>6932</v>
      </c>
      <c r="D29" s="927" t="s">
        <v>8504</v>
      </c>
      <c r="E29" s="927" t="s">
        <v>8505</v>
      </c>
      <c r="F29" s="937">
        <v>21</v>
      </c>
      <c r="G29" s="937">
        <v>483</v>
      </c>
      <c r="H29" s="937">
        <v>1</v>
      </c>
      <c r="I29" s="937">
        <v>23</v>
      </c>
      <c r="J29" s="937">
        <v>12</v>
      </c>
      <c r="K29" s="937">
        <v>276</v>
      </c>
      <c r="L29" s="937">
        <v>0.5714285714285714</v>
      </c>
      <c r="M29" s="937">
        <v>23</v>
      </c>
      <c r="N29" s="937">
        <v>14</v>
      </c>
      <c r="O29" s="937">
        <v>330</v>
      </c>
      <c r="P29" s="928">
        <v>0.68322981366459623</v>
      </c>
      <c r="Q29" s="938">
        <v>23.571428571428573</v>
      </c>
    </row>
    <row r="30" spans="1:17" ht="14.4" customHeight="1" x14ac:dyDescent="0.3">
      <c r="A30" s="925" t="s">
        <v>8305</v>
      </c>
      <c r="B30" s="927" t="s">
        <v>8497</v>
      </c>
      <c r="C30" s="927" t="s">
        <v>6932</v>
      </c>
      <c r="D30" s="927" t="s">
        <v>8506</v>
      </c>
      <c r="E30" s="927" t="s">
        <v>8507</v>
      </c>
      <c r="F30" s="937">
        <v>6</v>
      </c>
      <c r="G30" s="937">
        <v>324</v>
      </c>
      <c r="H30" s="937">
        <v>1</v>
      </c>
      <c r="I30" s="937">
        <v>54</v>
      </c>
      <c r="J30" s="937">
        <v>9</v>
      </c>
      <c r="K30" s="937">
        <v>486</v>
      </c>
      <c r="L30" s="937">
        <v>1.5</v>
      </c>
      <c r="M30" s="937">
        <v>54</v>
      </c>
      <c r="N30" s="937">
        <v>2</v>
      </c>
      <c r="O30" s="937">
        <v>108</v>
      </c>
      <c r="P30" s="928">
        <v>0.33333333333333331</v>
      </c>
      <c r="Q30" s="938">
        <v>54</v>
      </c>
    </row>
    <row r="31" spans="1:17" ht="14.4" customHeight="1" x14ac:dyDescent="0.3">
      <c r="A31" s="925" t="s">
        <v>8305</v>
      </c>
      <c r="B31" s="927" t="s">
        <v>8497</v>
      </c>
      <c r="C31" s="927" t="s">
        <v>6932</v>
      </c>
      <c r="D31" s="927" t="s">
        <v>8508</v>
      </c>
      <c r="E31" s="927" t="s">
        <v>8509</v>
      </c>
      <c r="F31" s="937">
        <v>851</v>
      </c>
      <c r="G31" s="937">
        <v>65527</v>
      </c>
      <c r="H31" s="937">
        <v>1</v>
      </c>
      <c r="I31" s="937">
        <v>77</v>
      </c>
      <c r="J31" s="937">
        <v>732</v>
      </c>
      <c r="K31" s="937">
        <v>56364</v>
      </c>
      <c r="L31" s="937">
        <v>0.86016451233842539</v>
      </c>
      <c r="M31" s="937">
        <v>77</v>
      </c>
      <c r="N31" s="937">
        <v>560</v>
      </c>
      <c r="O31" s="937">
        <v>43120</v>
      </c>
      <c r="P31" s="928">
        <v>0.65804935370152762</v>
      </c>
      <c r="Q31" s="938">
        <v>77</v>
      </c>
    </row>
    <row r="32" spans="1:17" ht="14.4" customHeight="1" x14ac:dyDescent="0.3">
      <c r="A32" s="925" t="s">
        <v>8305</v>
      </c>
      <c r="B32" s="927" t="s">
        <v>8497</v>
      </c>
      <c r="C32" s="927" t="s">
        <v>6932</v>
      </c>
      <c r="D32" s="927" t="s">
        <v>8510</v>
      </c>
      <c r="E32" s="927" t="s">
        <v>8511</v>
      </c>
      <c r="F32" s="937">
        <v>1</v>
      </c>
      <c r="G32" s="937">
        <v>1628</v>
      </c>
      <c r="H32" s="937">
        <v>1</v>
      </c>
      <c r="I32" s="937">
        <v>1628</v>
      </c>
      <c r="J32" s="937"/>
      <c r="K32" s="937"/>
      <c r="L32" s="937"/>
      <c r="M32" s="937"/>
      <c r="N32" s="937"/>
      <c r="O32" s="937"/>
      <c r="P32" s="928"/>
      <c r="Q32" s="938"/>
    </row>
    <row r="33" spans="1:17" ht="14.4" customHeight="1" x14ac:dyDescent="0.3">
      <c r="A33" s="925" t="s">
        <v>8305</v>
      </c>
      <c r="B33" s="927" t="s">
        <v>8497</v>
      </c>
      <c r="C33" s="927" t="s">
        <v>6932</v>
      </c>
      <c r="D33" s="927" t="s">
        <v>8512</v>
      </c>
      <c r="E33" s="927" t="s">
        <v>8513</v>
      </c>
      <c r="F33" s="937">
        <v>70</v>
      </c>
      <c r="G33" s="937">
        <v>1540</v>
      </c>
      <c r="H33" s="937">
        <v>1</v>
      </c>
      <c r="I33" s="937">
        <v>22</v>
      </c>
      <c r="J33" s="937">
        <v>50</v>
      </c>
      <c r="K33" s="937">
        <v>1100</v>
      </c>
      <c r="L33" s="937">
        <v>0.7142857142857143</v>
      </c>
      <c r="M33" s="937">
        <v>22</v>
      </c>
      <c r="N33" s="937">
        <v>28</v>
      </c>
      <c r="O33" s="937">
        <v>630</v>
      </c>
      <c r="P33" s="928">
        <v>0.40909090909090912</v>
      </c>
      <c r="Q33" s="938">
        <v>22.5</v>
      </c>
    </row>
    <row r="34" spans="1:17" ht="14.4" customHeight="1" x14ac:dyDescent="0.3">
      <c r="A34" s="925" t="s">
        <v>8305</v>
      </c>
      <c r="B34" s="927" t="s">
        <v>8497</v>
      </c>
      <c r="C34" s="927" t="s">
        <v>6932</v>
      </c>
      <c r="D34" s="927" t="s">
        <v>8514</v>
      </c>
      <c r="E34" s="927" t="s">
        <v>8515</v>
      </c>
      <c r="F34" s="937">
        <v>18</v>
      </c>
      <c r="G34" s="937">
        <v>3762</v>
      </c>
      <c r="H34" s="937">
        <v>1</v>
      </c>
      <c r="I34" s="937">
        <v>209</v>
      </c>
      <c r="J34" s="937">
        <v>23</v>
      </c>
      <c r="K34" s="937">
        <v>4807</v>
      </c>
      <c r="L34" s="937">
        <v>1.2777777777777777</v>
      </c>
      <c r="M34" s="937">
        <v>209</v>
      </c>
      <c r="N34" s="937"/>
      <c r="O34" s="937"/>
      <c r="P34" s="928"/>
      <c r="Q34" s="938"/>
    </row>
    <row r="35" spans="1:17" ht="14.4" customHeight="1" x14ac:dyDescent="0.3">
      <c r="A35" s="925" t="s">
        <v>8305</v>
      </c>
      <c r="B35" s="927" t="s">
        <v>8497</v>
      </c>
      <c r="C35" s="927" t="s">
        <v>6932</v>
      </c>
      <c r="D35" s="927" t="s">
        <v>8516</v>
      </c>
      <c r="E35" s="927" t="s">
        <v>8517</v>
      </c>
      <c r="F35" s="937">
        <v>1</v>
      </c>
      <c r="G35" s="937">
        <v>66</v>
      </c>
      <c r="H35" s="937">
        <v>1</v>
      </c>
      <c r="I35" s="937">
        <v>66</v>
      </c>
      <c r="J35" s="937">
        <v>9</v>
      </c>
      <c r="K35" s="937">
        <v>594</v>
      </c>
      <c r="L35" s="937">
        <v>9</v>
      </c>
      <c r="M35" s="937">
        <v>66</v>
      </c>
      <c r="N35" s="937">
        <v>12</v>
      </c>
      <c r="O35" s="937">
        <v>792</v>
      </c>
      <c r="P35" s="928">
        <v>12</v>
      </c>
      <c r="Q35" s="938">
        <v>66</v>
      </c>
    </row>
    <row r="36" spans="1:17" ht="14.4" customHeight="1" x14ac:dyDescent="0.3">
      <c r="A36" s="925" t="s">
        <v>8305</v>
      </c>
      <c r="B36" s="927" t="s">
        <v>8497</v>
      </c>
      <c r="C36" s="927" t="s">
        <v>6932</v>
      </c>
      <c r="D36" s="927" t="s">
        <v>8518</v>
      </c>
      <c r="E36" s="927" t="s">
        <v>8519</v>
      </c>
      <c r="F36" s="937">
        <v>44</v>
      </c>
      <c r="G36" s="937">
        <v>1012</v>
      </c>
      <c r="H36" s="937">
        <v>1</v>
      </c>
      <c r="I36" s="937">
        <v>23</v>
      </c>
      <c r="J36" s="937">
        <v>37</v>
      </c>
      <c r="K36" s="937">
        <v>888</v>
      </c>
      <c r="L36" s="937">
        <v>0.87747035573122534</v>
      </c>
      <c r="M36" s="937">
        <v>24</v>
      </c>
      <c r="N36" s="937">
        <v>11</v>
      </c>
      <c r="O36" s="937">
        <v>264</v>
      </c>
      <c r="P36" s="928">
        <v>0.2608695652173913</v>
      </c>
      <c r="Q36" s="938">
        <v>24</v>
      </c>
    </row>
    <row r="37" spans="1:17" ht="14.4" customHeight="1" x14ac:dyDescent="0.3">
      <c r="A37" s="925" t="s">
        <v>8305</v>
      </c>
      <c r="B37" s="927" t="s">
        <v>8497</v>
      </c>
      <c r="C37" s="927" t="s">
        <v>6932</v>
      </c>
      <c r="D37" s="927" t="s">
        <v>8520</v>
      </c>
      <c r="E37" s="927" t="s">
        <v>8521</v>
      </c>
      <c r="F37" s="937">
        <v>17</v>
      </c>
      <c r="G37" s="937">
        <v>3060</v>
      </c>
      <c r="H37" s="937">
        <v>1</v>
      </c>
      <c r="I37" s="937">
        <v>180</v>
      </c>
      <c r="J37" s="937">
        <v>17</v>
      </c>
      <c r="K37" s="937">
        <v>3060</v>
      </c>
      <c r="L37" s="937">
        <v>1</v>
      </c>
      <c r="M37" s="937">
        <v>180</v>
      </c>
      <c r="N37" s="937">
        <v>10</v>
      </c>
      <c r="O37" s="937">
        <v>1800</v>
      </c>
      <c r="P37" s="928">
        <v>0.58823529411764708</v>
      </c>
      <c r="Q37" s="938">
        <v>180</v>
      </c>
    </row>
    <row r="38" spans="1:17" ht="14.4" customHeight="1" x14ac:dyDescent="0.3">
      <c r="A38" s="925" t="s">
        <v>8305</v>
      </c>
      <c r="B38" s="927" t="s">
        <v>8497</v>
      </c>
      <c r="C38" s="927" t="s">
        <v>6932</v>
      </c>
      <c r="D38" s="927" t="s">
        <v>8522</v>
      </c>
      <c r="E38" s="927" t="s">
        <v>8523</v>
      </c>
      <c r="F38" s="937">
        <v>4</v>
      </c>
      <c r="G38" s="937">
        <v>1012</v>
      </c>
      <c r="H38" s="937">
        <v>1</v>
      </c>
      <c r="I38" s="937">
        <v>253</v>
      </c>
      <c r="J38" s="937">
        <v>18</v>
      </c>
      <c r="K38" s="937">
        <v>4554</v>
      </c>
      <c r="L38" s="937">
        <v>4.5</v>
      </c>
      <c r="M38" s="937">
        <v>253</v>
      </c>
      <c r="N38" s="937">
        <v>34</v>
      </c>
      <c r="O38" s="937">
        <v>8602</v>
      </c>
      <c r="P38" s="928">
        <v>8.5</v>
      </c>
      <c r="Q38" s="938">
        <v>253</v>
      </c>
    </row>
    <row r="39" spans="1:17" ht="14.4" customHeight="1" x14ac:dyDescent="0.3">
      <c r="A39" s="925" t="s">
        <v>8305</v>
      </c>
      <c r="B39" s="927" t="s">
        <v>8497</v>
      </c>
      <c r="C39" s="927" t="s">
        <v>6932</v>
      </c>
      <c r="D39" s="927" t="s">
        <v>8524</v>
      </c>
      <c r="E39" s="927" t="s">
        <v>8525</v>
      </c>
      <c r="F39" s="937">
        <v>1</v>
      </c>
      <c r="G39" s="937">
        <v>189</v>
      </c>
      <c r="H39" s="937">
        <v>1</v>
      </c>
      <c r="I39" s="937">
        <v>189</v>
      </c>
      <c r="J39" s="937"/>
      <c r="K39" s="937"/>
      <c r="L39" s="937"/>
      <c r="M39" s="937"/>
      <c r="N39" s="937"/>
      <c r="O39" s="937"/>
      <c r="P39" s="928"/>
      <c r="Q39" s="938"/>
    </row>
    <row r="40" spans="1:17" ht="14.4" customHeight="1" x14ac:dyDescent="0.3">
      <c r="A40" s="925" t="s">
        <v>8305</v>
      </c>
      <c r="B40" s="927" t="s">
        <v>8497</v>
      </c>
      <c r="C40" s="927" t="s">
        <v>6932</v>
      </c>
      <c r="D40" s="927" t="s">
        <v>8526</v>
      </c>
      <c r="E40" s="927" t="s">
        <v>8527</v>
      </c>
      <c r="F40" s="937">
        <v>18</v>
      </c>
      <c r="G40" s="937">
        <v>3888</v>
      </c>
      <c r="H40" s="937">
        <v>1</v>
      </c>
      <c r="I40" s="937">
        <v>216</v>
      </c>
      <c r="J40" s="937">
        <v>14</v>
      </c>
      <c r="K40" s="937">
        <v>3024</v>
      </c>
      <c r="L40" s="937">
        <v>0.77777777777777779</v>
      </c>
      <c r="M40" s="937">
        <v>216</v>
      </c>
      <c r="N40" s="937">
        <v>6</v>
      </c>
      <c r="O40" s="937">
        <v>1296</v>
      </c>
      <c r="P40" s="928">
        <v>0.33333333333333331</v>
      </c>
      <c r="Q40" s="938">
        <v>216</v>
      </c>
    </row>
    <row r="41" spans="1:17" ht="14.4" customHeight="1" x14ac:dyDescent="0.3">
      <c r="A41" s="925" t="s">
        <v>8305</v>
      </c>
      <c r="B41" s="927" t="s">
        <v>8497</v>
      </c>
      <c r="C41" s="927" t="s">
        <v>6932</v>
      </c>
      <c r="D41" s="927" t="s">
        <v>8528</v>
      </c>
      <c r="E41" s="927" t="s">
        <v>8529</v>
      </c>
      <c r="F41" s="937">
        <v>1</v>
      </c>
      <c r="G41" s="937">
        <v>406</v>
      </c>
      <c r="H41" s="937">
        <v>1</v>
      </c>
      <c r="I41" s="937">
        <v>406</v>
      </c>
      <c r="J41" s="937">
        <v>1</v>
      </c>
      <c r="K41" s="937">
        <v>406</v>
      </c>
      <c r="L41" s="937">
        <v>1</v>
      </c>
      <c r="M41" s="937">
        <v>406</v>
      </c>
      <c r="N41" s="937">
        <v>1</v>
      </c>
      <c r="O41" s="937">
        <v>406</v>
      </c>
      <c r="P41" s="928">
        <v>1</v>
      </c>
      <c r="Q41" s="938">
        <v>406</v>
      </c>
    </row>
    <row r="42" spans="1:17" ht="14.4" customHeight="1" x14ac:dyDescent="0.3">
      <c r="A42" s="925" t="s">
        <v>8305</v>
      </c>
      <c r="B42" s="927" t="s">
        <v>8497</v>
      </c>
      <c r="C42" s="927" t="s">
        <v>6932</v>
      </c>
      <c r="D42" s="927" t="s">
        <v>8530</v>
      </c>
      <c r="E42" s="927" t="s">
        <v>8531</v>
      </c>
      <c r="F42" s="937">
        <v>1</v>
      </c>
      <c r="G42" s="937">
        <v>585</v>
      </c>
      <c r="H42" s="937">
        <v>1</v>
      </c>
      <c r="I42" s="937">
        <v>585</v>
      </c>
      <c r="J42" s="937">
        <v>1</v>
      </c>
      <c r="K42" s="937">
        <v>586</v>
      </c>
      <c r="L42" s="937">
        <v>1.0017094017094017</v>
      </c>
      <c r="M42" s="937">
        <v>586</v>
      </c>
      <c r="N42" s="937">
        <v>1</v>
      </c>
      <c r="O42" s="937">
        <v>586</v>
      </c>
      <c r="P42" s="928">
        <v>1.0017094017094017</v>
      </c>
      <c r="Q42" s="938">
        <v>586</v>
      </c>
    </row>
    <row r="43" spans="1:17" ht="14.4" customHeight="1" x14ac:dyDescent="0.3">
      <c r="A43" s="925" t="s">
        <v>8532</v>
      </c>
      <c r="B43" s="927" t="s">
        <v>8533</v>
      </c>
      <c r="C43" s="927" t="s">
        <v>6932</v>
      </c>
      <c r="D43" s="927" t="s">
        <v>8534</v>
      </c>
      <c r="E43" s="927" t="s">
        <v>8535</v>
      </c>
      <c r="F43" s="937">
        <v>131</v>
      </c>
      <c r="G43" s="937">
        <v>3537</v>
      </c>
      <c r="H43" s="937">
        <v>1</v>
      </c>
      <c r="I43" s="937">
        <v>27</v>
      </c>
      <c r="J43" s="937">
        <v>126</v>
      </c>
      <c r="K43" s="937">
        <v>3402</v>
      </c>
      <c r="L43" s="937">
        <v>0.96183206106870234</v>
      </c>
      <c r="M43" s="937">
        <v>27</v>
      </c>
      <c r="N43" s="937">
        <v>136</v>
      </c>
      <c r="O43" s="937">
        <v>3672</v>
      </c>
      <c r="P43" s="928">
        <v>1.0381679389312977</v>
      </c>
      <c r="Q43" s="938">
        <v>27</v>
      </c>
    </row>
    <row r="44" spans="1:17" ht="14.4" customHeight="1" x14ac:dyDescent="0.3">
      <c r="A44" s="925" t="s">
        <v>8532</v>
      </c>
      <c r="B44" s="927" t="s">
        <v>8533</v>
      </c>
      <c r="C44" s="927" t="s">
        <v>6932</v>
      </c>
      <c r="D44" s="927" t="s">
        <v>8536</v>
      </c>
      <c r="E44" s="927" t="s">
        <v>8537</v>
      </c>
      <c r="F44" s="937">
        <v>28</v>
      </c>
      <c r="G44" s="937">
        <v>1512</v>
      </c>
      <c r="H44" s="937">
        <v>1</v>
      </c>
      <c r="I44" s="937">
        <v>54</v>
      </c>
      <c r="J44" s="937">
        <v>33</v>
      </c>
      <c r="K44" s="937">
        <v>1782</v>
      </c>
      <c r="L44" s="937">
        <v>1.1785714285714286</v>
      </c>
      <c r="M44" s="937">
        <v>54</v>
      </c>
      <c r="N44" s="937">
        <v>42</v>
      </c>
      <c r="O44" s="937">
        <v>2268</v>
      </c>
      <c r="P44" s="928">
        <v>1.5</v>
      </c>
      <c r="Q44" s="938">
        <v>54</v>
      </c>
    </row>
    <row r="45" spans="1:17" ht="14.4" customHeight="1" x14ac:dyDescent="0.3">
      <c r="A45" s="925" t="s">
        <v>8532</v>
      </c>
      <c r="B45" s="927" t="s">
        <v>8533</v>
      </c>
      <c r="C45" s="927" t="s">
        <v>6932</v>
      </c>
      <c r="D45" s="927" t="s">
        <v>8538</v>
      </c>
      <c r="E45" s="927" t="s">
        <v>8539</v>
      </c>
      <c r="F45" s="937">
        <v>109</v>
      </c>
      <c r="G45" s="937">
        <v>2616</v>
      </c>
      <c r="H45" s="937">
        <v>1</v>
      </c>
      <c r="I45" s="937">
        <v>24</v>
      </c>
      <c r="J45" s="937">
        <v>92</v>
      </c>
      <c r="K45" s="937">
        <v>2208</v>
      </c>
      <c r="L45" s="937">
        <v>0.84403669724770647</v>
      </c>
      <c r="M45" s="937">
        <v>24</v>
      </c>
      <c r="N45" s="937">
        <v>107</v>
      </c>
      <c r="O45" s="937">
        <v>2568</v>
      </c>
      <c r="P45" s="928">
        <v>0.98165137614678899</v>
      </c>
      <c r="Q45" s="938">
        <v>24</v>
      </c>
    </row>
    <row r="46" spans="1:17" ht="14.4" customHeight="1" x14ac:dyDescent="0.3">
      <c r="A46" s="925" t="s">
        <v>8532</v>
      </c>
      <c r="B46" s="927" t="s">
        <v>8533</v>
      </c>
      <c r="C46" s="927" t="s">
        <v>6932</v>
      </c>
      <c r="D46" s="927" t="s">
        <v>8540</v>
      </c>
      <c r="E46" s="927" t="s">
        <v>8541</v>
      </c>
      <c r="F46" s="937">
        <v>164</v>
      </c>
      <c r="G46" s="937">
        <v>4428</v>
      </c>
      <c r="H46" s="937">
        <v>1</v>
      </c>
      <c r="I46" s="937">
        <v>27</v>
      </c>
      <c r="J46" s="937">
        <v>142</v>
      </c>
      <c r="K46" s="937">
        <v>3834</v>
      </c>
      <c r="L46" s="937">
        <v>0.86585365853658536</v>
      </c>
      <c r="M46" s="937">
        <v>27</v>
      </c>
      <c r="N46" s="937">
        <v>152</v>
      </c>
      <c r="O46" s="937">
        <v>4104</v>
      </c>
      <c r="P46" s="928">
        <v>0.92682926829268297</v>
      </c>
      <c r="Q46" s="938">
        <v>27</v>
      </c>
    </row>
    <row r="47" spans="1:17" ht="14.4" customHeight="1" x14ac:dyDescent="0.3">
      <c r="A47" s="925" t="s">
        <v>8532</v>
      </c>
      <c r="B47" s="927" t="s">
        <v>8533</v>
      </c>
      <c r="C47" s="927" t="s">
        <v>6932</v>
      </c>
      <c r="D47" s="927" t="s">
        <v>8542</v>
      </c>
      <c r="E47" s="927" t="s">
        <v>8543</v>
      </c>
      <c r="F47" s="937"/>
      <c r="G47" s="937"/>
      <c r="H47" s="937"/>
      <c r="I47" s="937"/>
      <c r="J47" s="937">
        <v>4</v>
      </c>
      <c r="K47" s="937">
        <v>224</v>
      </c>
      <c r="L47" s="937"/>
      <c r="M47" s="937">
        <v>56</v>
      </c>
      <c r="N47" s="937">
        <v>2</v>
      </c>
      <c r="O47" s="937">
        <v>112</v>
      </c>
      <c r="P47" s="928"/>
      <c r="Q47" s="938">
        <v>56</v>
      </c>
    </row>
    <row r="48" spans="1:17" ht="14.4" customHeight="1" x14ac:dyDescent="0.3">
      <c r="A48" s="925" t="s">
        <v>8532</v>
      </c>
      <c r="B48" s="927" t="s">
        <v>8533</v>
      </c>
      <c r="C48" s="927" t="s">
        <v>6932</v>
      </c>
      <c r="D48" s="927" t="s">
        <v>8544</v>
      </c>
      <c r="E48" s="927" t="s">
        <v>8545</v>
      </c>
      <c r="F48" s="937">
        <v>76</v>
      </c>
      <c r="G48" s="937">
        <v>2052</v>
      </c>
      <c r="H48" s="937">
        <v>1</v>
      </c>
      <c r="I48" s="937">
        <v>27</v>
      </c>
      <c r="J48" s="937">
        <v>75</v>
      </c>
      <c r="K48" s="937">
        <v>2025</v>
      </c>
      <c r="L48" s="937">
        <v>0.98684210526315785</v>
      </c>
      <c r="M48" s="937">
        <v>27</v>
      </c>
      <c r="N48" s="937">
        <v>55</v>
      </c>
      <c r="O48" s="937">
        <v>1485</v>
      </c>
      <c r="P48" s="928">
        <v>0.72368421052631582</v>
      </c>
      <c r="Q48" s="938">
        <v>27</v>
      </c>
    </row>
    <row r="49" spans="1:17" ht="14.4" customHeight="1" x14ac:dyDescent="0.3">
      <c r="A49" s="925" t="s">
        <v>8532</v>
      </c>
      <c r="B49" s="927" t="s">
        <v>8533</v>
      </c>
      <c r="C49" s="927" t="s">
        <v>6932</v>
      </c>
      <c r="D49" s="927" t="s">
        <v>8546</v>
      </c>
      <c r="E49" s="927" t="s">
        <v>8547</v>
      </c>
      <c r="F49" s="937">
        <v>163</v>
      </c>
      <c r="G49" s="937">
        <v>3586</v>
      </c>
      <c r="H49" s="937">
        <v>1</v>
      </c>
      <c r="I49" s="937">
        <v>22</v>
      </c>
      <c r="J49" s="937">
        <v>146</v>
      </c>
      <c r="K49" s="937">
        <v>3212</v>
      </c>
      <c r="L49" s="937">
        <v>0.89570552147239269</v>
      </c>
      <c r="M49" s="937">
        <v>22</v>
      </c>
      <c r="N49" s="937">
        <v>161</v>
      </c>
      <c r="O49" s="937">
        <v>3542</v>
      </c>
      <c r="P49" s="928">
        <v>0.98773006134969321</v>
      </c>
      <c r="Q49" s="938">
        <v>22</v>
      </c>
    </row>
    <row r="50" spans="1:17" ht="14.4" customHeight="1" x14ac:dyDescent="0.3">
      <c r="A50" s="925" t="s">
        <v>8532</v>
      </c>
      <c r="B50" s="927" t="s">
        <v>8533</v>
      </c>
      <c r="C50" s="927" t="s">
        <v>6932</v>
      </c>
      <c r="D50" s="927" t="s">
        <v>8548</v>
      </c>
      <c r="E50" s="927" t="s">
        <v>8549</v>
      </c>
      <c r="F50" s="937">
        <v>9</v>
      </c>
      <c r="G50" s="937">
        <v>612</v>
      </c>
      <c r="H50" s="937">
        <v>1</v>
      </c>
      <c r="I50" s="937">
        <v>68</v>
      </c>
      <c r="J50" s="937">
        <v>6</v>
      </c>
      <c r="K50" s="937">
        <v>408</v>
      </c>
      <c r="L50" s="937">
        <v>0.66666666666666663</v>
      </c>
      <c r="M50" s="937">
        <v>68</v>
      </c>
      <c r="N50" s="937">
        <v>1</v>
      </c>
      <c r="O50" s="937">
        <v>68</v>
      </c>
      <c r="P50" s="928">
        <v>0.1111111111111111</v>
      </c>
      <c r="Q50" s="938">
        <v>68</v>
      </c>
    </row>
    <row r="51" spans="1:17" ht="14.4" customHeight="1" x14ac:dyDescent="0.3">
      <c r="A51" s="925" t="s">
        <v>8532</v>
      </c>
      <c r="B51" s="927" t="s">
        <v>8533</v>
      </c>
      <c r="C51" s="927" t="s">
        <v>6932</v>
      </c>
      <c r="D51" s="927" t="s">
        <v>8550</v>
      </c>
      <c r="E51" s="927" t="s">
        <v>8551</v>
      </c>
      <c r="F51" s="937">
        <v>17</v>
      </c>
      <c r="G51" s="937">
        <v>1054</v>
      </c>
      <c r="H51" s="937">
        <v>1</v>
      </c>
      <c r="I51" s="937">
        <v>62</v>
      </c>
      <c r="J51" s="937">
        <v>22</v>
      </c>
      <c r="K51" s="937">
        <v>1364</v>
      </c>
      <c r="L51" s="937">
        <v>1.2941176470588236</v>
      </c>
      <c r="M51" s="937">
        <v>62</v>
      </c>
      <c r="N51" s="937">
        <v>30</v>
      </c>
      <c r="O51" s="937">
        <v>1860</v>
      </c>
      <c r="P51" s="928">
        <v>1.7647058823529411</v>
      </c>
      <c r="Q51" s="938">
        <v>62</v>
      </c>
    </row>
    <row r="52" spans="1:17" ht="14.4" customHeight="1" x14ac:dyDescent="0.3">
      <c r="A52" s="925" t="s">
        <v>8532</v>
      </c>
      <c r="B52" s="927" t="s">
        <v>8533</v>
      </c>
      <c r="C52" s="927" t="s">
        <v>6932</v>
      </c>
      <c r="D52" s="927" t="s">
        <v>8552</v>
      </c>
      <c r="E52" s="927" t="s">
        <v>8553</v>
      </c>
      <c r="F52" s="937">
        <v>2</v>
      </c>
      <c r="G52" s="937">
        <v>122</v>
      </c>
      <c r="H52" s="937">
        <v>1</v>
      </c>
      <c r="I52" s="937">
        <v>61</v>
      </c>
      <c r="J52" s="937">
        <v>4</v>
      </c>
      <c r="K52" s="937">
        <v>244</v>
      </c>
      <c r="L52" s="937">
        <v>2</v>
      </c>
      <c r="M52" s="937">
        <v>61</v>
      </c>
      <c r="N52" s="937">
        <v>8</v>
      </c>
      <c r="O52" s="937">
        <v>494</v>
      </c>
      <c r="P52" s="928">
        <v>4.0491803278688527</v>
      </c>
      <c r="Q52" s="938">
        <v>61.75</v>
      </c>
    </row>
    <row r="53" spans="1:17" ht="14.4" customHeight="1" x14ac:dyDescent="0.3">
      <c r="A53" s="925" t="s">
        <v>8532</v>
      </c>
      <c r="B53" s="927" t="s">
        <v>8533</v>
      </c>
      <c r="C53" s="927" t="s">
        <v>6932</v>
      </c>
      <c r="D53" s="927" t="s">
        <v>8554</v>
      </c>
      <c r="E53" s="927" t="s">
        <v>8555</v>
      </c>
      <c r="F53" s="937">
        <v>2</v>
      </c>
      <c r="G53" s="937">
        <v>788</v>
      </c>
      <c r="H53" s="937">
        <v>1</v>
      </c>
      <c r="I53" s="937">
        <v>394</v>
      </c>
      <c r="J53" s="937"/>
      <c r="K53" s="937"/>
      <c r="L53" s="937"/>
      <c r="M53" s="937"/>
      <c r="N53" s="937"/>
      <c r="O53" s="937"/>
      <c r="P53" s="928"/>
      <c r="Q53" s="938"/>
    </row>
    <row r="54" spans="1:17" ht="14.4" customHeight="1" x14ac:dyDescent="0.3">
      <c r="A54" s="925" t="s">
        <v>8532</v>
      </c>
      <c r="B54" s="927" t="s">
        <v>8533</v>
      </c>
      <c r="C54" s="927" t="s">
        <v>6932</v>
      </c>
      <c r="D54" s="927" t="s">
        <v>8556</v>
      </c>
      <c r="E54" s="927" t="s">
        <v>8557</v>
      </c>
      <c r="F54" s="937"/>
      <c r="G54" s="937"/>
      <c r="H54" s="937"/>
      <c r="I54" s="937"/>
      <c r="J54" s="937"/>
      <c r="K54" s="937"/>
      <c r="L54" s="937"/>
      <c r="M54" s="937"/>
      <c r="N54" s="937">
        <v>2</v>
      </c>
      <c r="O54" s="937">
        <v>162</v>
      </c>
      <c r="P54" s="928"/>
      <c r="Q54" s="938">
        <v>81</v>
      </c>
    </row>
    <row r="55" spans="1:17" ht="14.4" customHeight="1" x14ac:dyDescent="0.3">
      <c r="A55" s="925" t="s">
        <v>8532</v>
      </c>
      <c r="B55" s="927" t="s">
        <v>8533</v>
      </c>
      <c r="C55" s="927" t="s">
        <v>6932</v>
      </c>
      <c r="D55" s="927" t="s">
        <v>8558</v>
      </c>
      <c r="E55" s="927" t="s">
        <v>8559</v>
      </c>
      <c r="F55" s="937">
        <v>68</v>
      </c>
      <c r="G55" s="937">
        <v>67116</v>
      </c>
      <c r="H55" s="937">
        <v>1</v>
      </c>
      <c r="I55" s="937">
        <v>987</v>
      </c>
      <c r="J55" s="937">
        <v>64</v>
      </c>
      <c r="K55" s="937">
        <v>63168</v>
      </c>
      <c r="L55" s="937">
        <v>0.94117647058823528</v>
      </c>
      <c r="M55" s="937">
        <v>987</v>
      </c>
      <c r="N55" s="937">
        <v>77</v>
      </c>
      <c r="O55" s="937">
        <v>75999</v>
      </c>
      <c r="P55" s="928">
        <v>1.1323529411764706</v>
      </c>
      <c r="Q55" s="938">
        <v>987</v>
      </c>
    </row>
    <row r="56" spans="1:17" ht="14.4" customHeight="1" x14ac:dyDescent="0.3">
      <c r="A56" s="925" t="s">
        <v>8532</v>
      </c>
      <c r="B56" s="927" t="s">
        <v>8533</v>
      </c>
      <c r="C56" s="927" t="s">
        <v>6932</v>
      </c>
      <c r="D56" s="927" t="s">
        <v>8560</v>
      </c>
      <c r="E56" s="927" t="s">
        <v>8561</v>
      </c>
      <c r="F56" s="937">
        <v>4</v>
      </c>
      <c r="G56" s="937">
        <v>252</v>
      </c>
      <c r="H56" s="937">
        <v>1</v>
      </c>
      <c r="I56" s="937">
        <v>63</v>
      </c>
      <c r="J56" s="937">
        <v>1</v>
      </c>
      <c r="K56" s="937">
        <v>63</v>
      </c>
      <c r="L56" s="937">
        <v>0.25</v>
      </c>
      <c r="M56" s="937">
        <v>63</v>
      </c>
      <c r="N56" s="937">
        <v>1</v>
      </c>
      <c r="O56" s="937">
        <v>63</v>
      </c>
      <c r="P56" s="928">
        <v>0.25</v>
      </c>
      <c r="Q56" s="938">
        <v>63</v>
      </c>
    </row>
    <row r="57" spans="1:17" ht="14.4" customHeight="1" x14ac:dyDescent="0.3">
      <c r="A57" s="925" t="s">
        <v>8532</v>
      </c>
      <c r="B57" s="927" t="s">
        <v>8533</v>
      </c>
      <c r="C57" s="927" t="s">
        <v>6932</v>
      </c>
      <c r="D57" s="927" t="s">
        <v>8562</v>
      </c>
      <c r="E57" s="927" t="s">
        <v>8563</v>
      </c>
      <c r="F57" s="937">
        <v>7</v>
      </c>
      <c r="G57" s="937">
        <v>119</v>
      </c>
      <c r="H57" s="937">
        <v>1</v>
      </c>
      <c r="I57" s="937">
        <v>17</v>
      </c>
      <c r="J57" s="937">
        <v>1</v>
      </c>
      <c r="K57" s="937">
        <v>17</v>
      </c>
      <c r="L57" s="937">
        <v>0.14285714285714285</v>
      </c>
      <c r="M57" s="937">
        <v>17</v>
      </c>
      <c r="N57" s="937">
        <v>5</v>
      </c>
      <c r="O57" s="937">
        <v>85</v>
      </c>
      <c r="P57" s="928">
        <v>0.7142857142857143</v>
      </c>
      <c r="Q57" s="938">
        <v>17</v>
      </c>
    </row>
    <row r="58" spans="1:17" ht="14.4" customHeight="1" x14ac:dyDescent="0.3">
      <c r="A58" s="925" t="s">
        <v>8532</v>
      </c>
      <c r="B58" s="927" t="s">
        <v>8533</v>
      </c>
      <c r="C58" s="927" t="s">
        <v>6932</v>
      </c>
      <c r="D58" s="927" t="s">
        <v>8564</v>
      </c>
      <c r="E58" s="927" t="s">
        <v>8565</v>
      </c>
      <c r="F58" s="937">
        <v>1</v>
      </c>
      <c r="G58" s="937">
        <v>62</v>
      </c>
      <c r="H58" s="937">
        <v>1</v>
      </c>
      <c r="I58" s="937">
        <v>62</v>
      </c>
      <c r="J58" s="937">
        <v>1</v>
      </c>
      <c r="K58" s="937">
        <v>63</v>
      </c>
      <c r="L58" s="937">
        <v>1.0161290322580645</v>
      </c>
      <c r="M58" s="937">
        <v>63</v>
      </c>
      <c r="N58" s="937">
        <v>1</v>
      </c>
      <c r="O58" s="937">
        <v>63</v>
      </c>
      <c r="P58" s="928">
        <v>1.0161290322580645</v>
      </c>
      <c r="Q58" s="938">
        <v>63</v>
      </c>
    </row>
    <row r="59" spans="1:17" ht="14.4" customHeight="1" x14ac:dyDescent="0.3">
      <c r="A59" s="925" t="s">
        <v>8532</v>
      </c>
      <c r="B59" s="927" t="s">
        <v>8533</v>
      </c>
      <c r="C59" s="927" t="s">
        <v>6932</v>
      </c>
      <c r="D59" s="927" t="s">
        <v>8566</v>
      </c>
      <c r="E59" s="927" t="s">
        <v>8567</v>
      </c>
      <c r="F59" s="937">
        <v>1</v>
      </c>
      <c r="G59" s="937">
        <v>47</v>
      </c>
      <c r="H59" s="937">
        <v>1</v>
      </c>
      <c r="I59" s="937">
        <v>47</v>
      </c>
      <c r="J59" s="937">
        <v>2</v>
      </c>
      <c r="K59" s="937">
        <v>94</v>
      </c>
      <c r="L59" s="937">
        <v>2</v>
      </c>
      <c r="M59" s="937">
        <v>47</v>
      </c>
      <c r="N59" s="937">
        <v>2</v>
      </c>
      <c r="O59" s="937">
        <v>94</v>
      </c>
      <c r="P59" s="928">
        <v>2</v>
      </c>
      <c r="Q59" s="938">
        <v>47</v>
      </c>
    </row>
    <row r="60" spans="1:17" ht="14.4" customHeight="1" x14ac:dyDescent="0.3">
      <c r="A60" s="925" t="s">
        <v>8532</v>
      </c>
      <c r="B60" s="927" t="s">
        <v>8533</v>
      </c>
      <c r="C60" s="927" t="s">
        <v>6932</v>
      </c>
      <c r="D60" s="927" t="s">
        <v>8568</v>
      </c>
      <c r="E60" s="927" t="s">
        <v>8569</v>
      </c>
      <c r="F60" s="937">
        <v>7</v>
      </c>
      <c r="G60" s="937">
        <v>420</v>
      </c>
      <c r="H60" s="937">
        <v>1</v>
      </c>
      <c r="I60" s="937">
        <v>60</v>
      </c>
      <c r="J60" s="937">
        <v>4</v>
      </c>
      <c r="K60" s="937">
        <v>240</v>
      </c>
      <c r="L60" s="937">
        <v>0.5714285714285714</v>
      </c>
      <c r="M60" s="937">
        <v>60</v>
      </c>
      <c r="N60" s="937"/>
      <c r="O60" s="937"/>
      <c r="P60" s="928"/>
      <c r="Q60" s="938"/>
    </row>
    <row r="61" spans="1:17" ht="14.4" customHeight="1" x14ac:dyDescent="0.3">
      <c r="A61" s="925" t="s">
        <v>8532</v>
      </c>
      <c r="B61" s="927" t="s">
        <v>8533</v>
      </c>
      <c r="C61" s="927" t="s">
        <v>6932</v>
      </c>
      <c r="D61" s="927" t="s">
        <v>8570</v>
      </c>
      <c r="E61" s="927" t="s">
        <v>8571</v>
      </c>
      <c r="F61" s="937">
        <v>1</v>
      </c>
      <c r="G61" s="937">
        <v>61</v>
      </c>
      <c r="H61" s="937">
        <v>1</v>
      </c>
      <c r="I61" s="937">
        <v>61</v>
      </c>
      <c r="J61" s="937"/>
      <c r="K61" s="937"/>
      <c r="L61" s="937"/>
      <c r="M61" s="937"/>
      <c r="N61" s="937"/>
      <c r="O61" s="937"/>
      <c r="P61" s="928"/>
      <c r="Q61" s="938"/>
    </row>
    <row r="62" spans="1:17" ht="14.4" customHeight="1" x14ac:dyDescent="0.3">
      <c r="A62" s="925" t="s">
        <v>8532</v>
      </c>
      <c r="B62" s="927" t="s">
        <v>8533</v>
      </c>
      <c r="C62" s="927" t="s">
        <v>6932</v>
      </c>
      <c r="D62" s="927" t="s">
        <v>8572</v>
      </c>
      <c r="E62" s="927" t="s">
        <v>8573</v>
      </c>
      <c r="F62" s="937">
        <v>3</v>
      </c>
      <c r="G62" s="937">
        <v>57</v>
      </c>
      <c r="H62" s="937">
        <v>1</v>
      </c>
      <c r="I62" s="937">
        <v>19</v>
      </c>
      <c r="J62" s="937"/>
      <c r="K62" s="937"/>
      <c r="L62" s="937"/>
      <c r="M62" s="937"/>
      <c r="N62" s="937">
        <v>3</v>
      </c>
      <c r="O62" s="937">
        <v>57</v>
      </c>
      <c r="P62" s="928">
        <v>1</v>
      </c>
      <c r="Q62" s="938">
        <v>19</v>
      </c>
    </row>
    <row r="63" spans="1:17" ht="14.4" customHeight="1" x14ac:dyDescent="0.3">
      <c r="A63" s="925" t="s">
        <v>8532</v>
      </c>
      <c r="B63" s="927" t="s">
        <v>8533</v>
      </c>
      <c r="C63" s="927" t="s">
        <v>6932</v>
      </c>
      <c r="D63" s="927" t="s">
        <v>8574</v>
      </c>
      <c r="E63" s="927" t="s">
        <v>8575</v>
      </c>
      <c r="F63" s="937">
        <v>1</v>
      </c>
      <c r="G63" s="937">
        <v>1443</v>
      </c>
      <c r="H63" s="937">
        <v>1</v>
      </c>
      <c r="I63" s="937">
        <v>1443</v>
      </c>
      <c r="J63" s="937"/>
      <c r="K63" s="937"/>
      <c r="L63" s="937"/>
      <c r="M63" s="937"/>
      <c r="N63" s="937"/>
      <c r="O63" s="937"/>
      <c r="P63" s="928"/>
      <c r="Q63" s="938"/>
    </row>
    <row r="64" spans="1:17" ht="14.4" customHeight="1" x14ac:dyDescent="0.3">
      <c r="A64" s="925" t="s">
        <v>8532</v>
      </c>
      <c r="B64" s="927" t="s">
        <v>8533</v>
      </c>
      <c r="C64" s="927" t="s">
        <v>6932</v>
      </c>
      <c r="D64" s="927" t="s">
        <v>8576</v>
      </c>
      <c r="E64" s="927" t="s">
        <v>8577</v>
      </c>
      <c r="F64" s="937"/>
      <c r="G64" s="937"/>
      <c r="H64" s="937"/>
      <c r="I64" s="937"/>
      <c r="J64" s="937"/>
      <c r="K64" s="937"/>
      <c r="L64" s="937"/>
      <c r="M64" s="937"/>
      <c r="N64" s="937">
        <v>1</v>
      </c>
      <c r="O64" s="937">
        <v>462</v>
      </c>
      <c r="P64" s="928"/>
      <c r="Q64" s="938">
        <v>462</v>
      </c>
    </row>
    <row r="65" spans="1:17" ht="14.4" customHeight="1" x14ac:dyDescent="0.3">
      <c r="A65" s="925" t="s">
        <v>8532</v>
      </c>
      <c r="B65" s="927" t="s">
        <v>8533</v>
      </c>
      <c r="C65" s="927" t="s">
        <v>6932</v>
      </c>
      <c r="D65" s="927" t="s">
        <v>8578</v>
      </c>
      <c r="E65" s="927" t="s">
        <v>8579</v>
      </c>
      <c r="F65" s="937">
        <v>1</v>
      </c>
      <c r="G65" s="937">
        <v>312</v>
      </c>
      <c r="H65" s="937">
        <v>1</v>
      </c>
      <c r="I65" s="937">
        <v>312</v>
      </c>
      <c r="J65" s="937"/>
      <c r="K65" s="937"/>
      <c r="L65" s="937"/>
      <c r="M65" s="937"/>
      <c r="N65" s="937"/>
      <c r="O65" s="937"/>
      <c r="P65" s="928"/>
      <c r="Q65" s="938"/>
    </row>
    <row r="66" spans="1:17" ht="14.4" customHeight="1" x14ac:dyDescent="0.3">
      <c r="A66" s="925" t="s">
        <v>8532</v>
      </c>
      <c r="B66" s="927" t="s">
        <v>8533</v>
      </c>
      <c r="C66" s="927" t="s">
        <v>6932</v>
      </c>
      <c r="D66" s="927" t="s">
        <v>8580</v>
      </c>
      <c r="E66" s="927" t="s">
        <v>8581</v>
      </c>
      <c r="F66" s="937">
        <v>8</v>
      </c>
      <c r="G66" s="937">
        <v>6800</v>
      </c>
      <c r="H66" s="937">
        <v>1</v>
      </c>
      <c r="I66" s="937">
        <v>850</v>
      </c>
      <c r="J66" s="937">
        <v>14</v>
      </c>
      <c r="K66" s="937">
        <v>11914</v>
      </c>
      <c r="L66" s="937">
        <v>1.7520588235294117</v>
      </c>
      <c r="M66" s="937">
        <v>851</v>
      </c>
      <c r="N66" s="937">
        <v>16</v>
      </c>
      <c r="O66" s="937">
        <v>13629</v>
      </c>
      <c r="P66" s="928">
        <v>2.0042647058823531</v>
      </c>
      <c r="Q66" s="938">
        <v>851.8125</v>
      </c>
    </row>
    <row r="67" spans="1:17" ht="14.4" customHeight="1" x14ac:dyDescent="0.3">
      <c r="A67" s="925" t="s">
        <v>8532</v>
      </c>
      <c r="B67" s="927" t="s">
        <v>8533</v>
      </c>
      <c r="C67" s="927" t="s">
        <v>6932</v>
      </c>
      <c r="D67" s="927" t="s">
        <v>8582</v>
      </c>
      <c r="E67" s="927" t="s">
        <v>8583</v>
      </c>
      <c r="F67" s="937"/>
      <c r="G67" s="937"/>
      <c r="H67" s="937"/>
      <c r="I67" s="937"/>
      <c r="J67" s="937">
        <v>1</v>
      </c>
      <c r="K67" s="937">
        <v>166</v>
      </c>
      <c r="L67" s="937"/>
      <c r="M67" s="937">
        <v>166</v>
      </c>
      <c r="N67" s="937"/>
      <c r="O67" s="937"/>
      <c r="P67" s="928"/>
      <c r="Q67" s="938"/>
    </row>
    <row r="68" spans="1:17" ht="14.4" customHeight="1" x14ac:dyDescent="0.3">
      <c r="A68" s="925" t="s">
        <v>8532</v>
      </c>
      <c r="B68" s="927" t="s">
        <v>8533</v>
      </c>
      <c r="C68" s="927" t="s">
        <v>6932</v>
      </c>
      <c r="D68" s="927" t="s">
        <v>8584</v>
      </c>
      <c r="E68" s="927" t="s">
        <v>8585</v>
      </c>
      <c r="F68" s="937">
        <v>1</v>
      </c>
      <c r="G68" s="937">
        <v>236</v>
      </c>
      <c r="H68" s="937">
        <v>1</v>
      </c>
      <c r="I68" s="937">
        <v>236</v>
      </c>
      <c r="J68" s="937"/>
      <c r="K68" s="937"/>
      <c r="L68" s="937"/>
      <c r="M68" s="937"/>
      <c r="N68" s="937"/>
      <c r="O68" s="937"/>
      <c r="P68" s="928"/>
      <c r="Q68" s="938"/>
    </row>
    <row r="69" spans="1:17" ht="14.4" customHeight="1" x14ac:dyDescent="0.3">
      <c r="A69" s="925" t="s">
        <v>8532</v>
      </c>
      <c r="B69" s="927" t="s">
        <v>8533</v>
      </c>
      <c r="C69" s="927" t="s">
        <v>6932</v>
      </c>
      <c r="D69" s="927" t="s">
        <v>8586</v>
      </c>
      <c r="E69" s="927" t="s">
        <v>8587</v>
      </c>
      <c r="F69" s="937"/>
      <c r="G69" s="937"/>
      <c r="H69" s="937"/>
      <c r="I69" s="937"/>
      <c r="J69" s="937">
        <v>1</v>
      </c>
      <c r="K69" s="937">
        <v>308</v>
      </c>
      <c r="L69" s="937"/>
      <c r="M69" s="937">
        <v>308</v>
      </c>
      <c r="N69" s="937"/>
      <c r="O69" s="937"/>
      <c r="P69" s="928"/>
      <c r="Q69" s="938"/>
    </row>
    <row r="70" spans="1:17" ht="14.4" customHeight="1" x14ac:dyDescent="0.3">
      <c r="A70" s="925" t="s">
        <v>8532</v>
      </c>
      <c r="B70" s="927" t="s">
        <v>8533</v>
      </c>
      <c r="C70" s="927" t="s">
        <v>6932</v>
      </c>
      <c r="D70" s="927" t="s">
        <v>8588</v>
      </c>
      <c r="E70" s="927" t="s">
        <v>8589</v>
      </c>
      <c r="F70" s="937"/>
      <c r="G70" s="937"/>
      <c r="H70" s="937"/>
      <c r="I70" s="937"/>
      <c r="J70" s="937">
        <v>1</v>
      </c>
      <c r="K70" s="937">
        <v>1210</v>
      </c>
      <c r="L70" s="937"/>
      <c r="M70" s="937">
        <v>1210</v>
      </c>
      <c r="N70" s="937"/>
      <c r="O70" s="937"/>
      <c r="P70" s="928"/>
      <c r="Q70" s="938"/>
    </row>
    <row r="71" spans="1:17" ht="14.4" customHeight="1" x14ac:dyDescent="0.3">
      <c r="A71" s="925" t="s">
        <v>8532</v>
      </c>
      <c r="B71" s="927" t="s">
        <v>8533</v>
      </c>
      <c r="C71" s="927" t="s">
        <v>6932</v>
      </c>
      <c r="D71" s="927" t="s">
        <v>8590</v>
      </c>
      <c r="E71" s="927" t="s">
        <v>8591</v>
      </c>
      <c r="F71" s="937">
        <v>5</v>
      </c>
      <c r="G71" s="937">
        <v>3910</v>
      </c>
      <c r="H71" s="937">
        <v>1</v>
      </c>
      <c r="I71" s="937">
        <v>782</v>
      </c>
      <c r="J71" s="937">
        <v>25</v>
      </c>
      <c r="K71" s="937">
        <v>19575</v>
      </c>
      <c r="L71" s="937">
        <v>5.0063938618925832</v>
      </c>
      <c r="M71" s="937">
        <v>783</v>
      </c>
      <c r="N71" s="937">
        <v>20</v>
      </c>
      <c r="O71" s="937">
        <v>15688</v>
      </c>
      <c r="P71" s="928">
        <v>4.0122762148337596</v>
      </c>
      <c r="Q71" s="938">
        <v>784.4</v>
      </c>
    </row>
    <row r="72" spans="1:17" ht="14.4" customHeight="1" x14ac:dyDescent="0.3">
      <c r="A72" s="925" t="s">
        <v>8532</v>
      </c>
      <c r="B72" s="927" t="s">
        <v>8533</v>
      </c>
      <c r="C72" s="927" t="s">
        <v>6932</v>
      </c>
      <c r="D72" s="927" t="s">
        <v>8592</v>
      </c>
      <c r="E72" s="927" t="s">
        <v>8593</v>
      </c>
      <c r="F72" s="937">
        <v>4</v>
      </c>
      <c r="G72" s="937">
        <v>904</v>
      </c>
      <c r="H72" s="937">
        <v>1</v>
      </c>
      <c r="I72" s="937">
        <v>226</v>
      </c>
      <c r="J72" s="937">
        <v>1</v>
      </c>
      <c r="K72" s="937">
        <v>227</v>
      </c>
      <c r="L72" s="937">
        <v>0.25110619469026546</v>
      </c>
      <c r="M72" s="937">
        <v>227</v>
      </c>
      <c r="N72" s="937">
        <v>1</v>
      </c>
      <c r="O72" s="937">
        <v>228</v>
      </c>
      <c r="P72" s="928">
        <v>0.25221238938053098</v>
      </c>
      <c r="Q72" s="938">
        <v>228</v>
      </c>
    </row>
    <row r="73" spans="1:17" ht="14.4" customHeight="1" x14ac:dyDescent="0.3">
      <c r="A73" s="925" t="s">
        <v>8532</v>
      </c>
      <c r="B73" s="927" t="s">
        <v>8533</v>
      </c>
      <c r="C73" s="927" t="s">
        <v>6932</v>
      </c>
      <c r="D73" s="927" t="s">
        <v>3967</v>
      </c>
      <c r="E73" s="927" t="s">
        <v>8594</v>
      </c>
      <c r="F73" s="937"/>
      <c r="G73" s="937"/>
      <c r="H73" s="937"/>
      <c r="I73" s="937"/>
      <c r="J73" s="937"/>
      <c r="K73" s="937"/>
      <c r="L73" s="937"/>
      <c r="M73" s="937"/>
      <c r="N73" s="937">
        <v>1</v>
      </c>
      <c r="O73" s="937">
        <v>561</v>
      </c>
      <c r="P73" s="928"/>
      <c r="Q73" s="938">
        <v>561</v>
      </c>
    </row>
    <row r="74" spans="1:17" ht="14.4" customHeight="1" x14ac:dyDescent="0.3">
      <c r="A74" s="925" t="s">
        <v>8532</v>
      </c>
      <c r="B74" s="927" t="s">
        <v>8533</v>
      </c>
      <c r="C74" s="927" t="s">
        <v>6932</v>
      </c>
      <c r="D74" s="927" t="s">
        <v>8595</v>
      </c>
      <c r="E74" s="927" t="s">
        <v>8596</v>
      </c>
      <c r="F74" s="937">
        <v>3</v>
      </c>
      <c r="G74" s="937">
        <v>390</v>
      </c>
      <c r="H74" s="937">
        <v>1</v>
      </c>
      <c r="I74" s="937">
        <v>130</v>
      </c>
      <c r="J74" s="937">
        <v>6</v>
      </c>
      <c r="K74" s="937">
        <v>786</v>
      </c>
      <c r="L74" s="937">
        <v>2.0153846153846153</v>
      </c>
      <c r="M74" s="937">
        <v>131</v>
      </c>
      <c r="N74" s="937"/>
      <c r="O74" s="937"/>
      <c r="P74" s="928"/>
      <c r="Q74" s="938"/>
    </row>
    <row r="75" spans="1:17" ht="14.4" customHeight="1" x14ac:dyDescent="0.3">
      <c r="A75" s="925" t="s">
        <v>8532</v>
      </c>
      <c r="B75" s="927" t="s">
        <v>8533</v>
      </c>
      <c r="C75" s="927" t="s">
        <v>6932</v>
      </c>
      <c r="D75" s="927" t="s">
        <v>8597</v>
      </c>
      <c r="E75" s="927" t="s">
        <v>8598</v>
      </c>
      <c r="F75" s="937">
        <v>1</v>
      </c>
      <c r="G75" s="937">
        <v>411</v>
      </c>
      <c r="H75" s="937">
        <v>1</v>
      </c>
      <c r="I75" s="937">
        <v>411</v>
      </c>
      <c r="J75" s="937"/>
      <c r="K75" s="937"/>
      <c r="L75" s="937"/>
      <c r="M75" s="937"/>
      <c r="N75" s="937"/>
      <c r="O75" s="937"/>
      <c r="P75" s="928"/>
      <c r="Q75" s="938"/>
    </row>
    <row r="76" spans="1:17" ht="14.4" customHeight="1" x14ac:dyDescent="0.3">
      <c r="A76" s="925" t="s">
        <v>8532</v>
      </c>
      <c r="B76" s="927" t="s">
        <v>8533</v>
      </c>
      <c r="C76" s="927" t="s">
        <v>6932</v>
      </c>
      <c r="D76" s="927" t="s">
        <v>8599</v>
      </c>
      <c r="E76" s="927" t="s">
        <v>8600</v>
      </c>
      <c r="F76" s="937"/>
      <c r="G76" s="937"/>
      <c r="H76" s="937"/>
      <c r="I76" s="937"/>
      <c r="J76" s="937"/>
      <c r="K76" s="937"/>
      <c r="L76" s="937"/>
      <c r="M76" s="937"/>
      <c r="N76" s="937">
        <v>1</v>
      </c>
      <c r="O76" s="937">
        <v>939</v>
      </c>
      <c r="P76" s="928"/>
      <c r="Q76" s="938">
        <v>939</v>
      </c>
    </row>
    <row r="77" spans="1:17" ht="14.4" customHeight="1" x14ac:dyDescent="0.3">
      <c r="A77" s="925" t="s">
        <v>8532</v>
      </c>
      <c r="B77" s="927" t="s">
        <v>8533</v>
      </c>
      <c r="C77" s="927" t="s">
        <v>6932</v>
      </c>
      <c r="D77" s="927" t="s">
        <v>8601</v>
      </c>
      <c r="E77" s="927" t="s">
        <v>8602</v>
      </c>
      <c r="F77" s="937">
        <v>1</v>
      </c>
      <c r="G77" s="937">
        <v>88</v>
      </c>
      <c r="H77" s="937">
        <v>1</v>
      </c>
      <c r="I77" s="937">
        <v>88</v>
      </c>
      <c r="J77" s="937"/>
      <c r="K77" s="937"/>
      <c r="L77" s="937"/>
      <c r="M77" s="937"/>
      <c r="N77" s="937"/>
      <c r="O77" s="937"/>
      <c r="P77" s="928"/>
      <c r="Q77" s="938"/>
    </row>
    <row r="78" spans="1:17" ht="14.4" customHeight="1" x14ac:dyDescent="0.3">
      <c r="A78" s="925" t="s">
        <v>8532</v>
      </c>
      <c r="B78" s="927" t="s">
        <v>8533</v>
      </c>
      <c r="C78" s="927" t="s">
        <v>6932</v>
      </c>
      <c r="D78" s="927" t="s">
        <v>8603</v>
      </c>
      <c r="E78" s="927" t="s">
        <v>8604</v>
      </c>
      <c r="F78" s="937">
        <v>368</v>
      </c>
      <c r="G78" s="937">
        <v>10672</v>
      </c>
      <c r="H78" s="937">
        <v>1</v>
      </c>
      <c r="I78" s="937">
        <v>29</v>
      </c>
      <c r="J78" s="937">
        <v>161</v>
      </c>
      <c r="K78" s="937">
        <v>4669</v>
      </c>
      <c r="L78" s="937">
        <v>0.4375</v>
      </c>
      <c r="M78" s="937">
        <v>29</v>
      </c>
      <c r="N78" s="937">
        <v>168</v>
      </c>
      <c r="O78" s="937">
        <v>4992</v>
      </c>
      <c r="P78" s="928">
        <v>0.46776611694152925</v>
      </c>
      <c r="Q78" s="938">
        <v>29.714285714285715</v>
      </c>
    </row>
    <row r="79" spans="1:17" ht="14.4" customHeight="1" x14ac:dyDescent="0.3">
      <c r="A79" s="925" t="s">
        <v>8532</v>
      </c>
      <c r="B79" s="927" t="s">
        <v>8533</v>
      </c>
      <c r="C79" s="927" t="s">
        <v>6932</v>
      </c>
      <c r="D79" s="927" t="s">
        <v>8605</v>
      </c>
      <c r="E79" s="927" t="s">
        <v>8606</v>
      </c>
      <c r="F79" s="937">
        <v>7</v>
      </c>
      <c r="G79" s="937">
        <v>350</v>
      </c>
      <c r="H79" s="937">
        <v>1</v>
      </c>
      <c r="I79" s="937">
        <v>50</v>
      </c>
      <c r="J79" s="937">
        <v>4</v>
      </c>
      <c r="K79" s="937">
        <v>200</v>
      </c>
      <c r="L79" s="937">
        <v>0.5714285714285714</v>
      </c>
      <c r="M79" s="937">
        <v>50</v>
      </c>
      <c r="N79" s="937">
        <v>1</v>
      </c>
      <c r="O79" s="937">
        <v>50</v>
      </c>
      <c r="P79" s="928">
        <v>0.14285714285714285</v>
      </c>
      <c r="Q79" s="938">
        <v>50</v>
      </c>
    </row>
    <row r="80" spans="1:17" ht="14.4" customHeight="1" x14ac:dyDescent="0.3">
      <c r="A80" s="925" t="s">
        <v>8532</v>
      </c>
      <c r="B80" s="927" t="s">
        <v>8533</v>
      </c>
      <c r="C80" s="927" t="s">
        <v>6932</v>
      </c>
      <c r="D80" s="927" t="s">
        <v>8607</v>
      </c>
      <c r="E80" s="927" t="s">
        <v>8608</v>
      </c>
      <c r="F80" s="937">
        <v>195</v>
      </c>
      <c r="G80" s="937">
        <v>2340</v>
      </c>
      <c r="H80" s="937">
        <v>1</v>
      </c>
      <c r="I80" s="937">
        <v>12</v>
      </c>
      <c r="J80" s="937">
        <v>82</v>
      </c>
      <c r="K80" s="937">
        <v>984</v>
      </c>
      <c r="L80" s="937">
        <v>0.42051282051282052</v>
      </c>
      <c r="M80" s="937">
        <v>12</v>
      </c>
      <c r="N80" s="937">
        <v>18</v>
      </c>
      <c r="O80" s="937">
        <v>216</v>
      </c>
      <c r="P80" s="928">
        <v>9.2307692307692313E-2</v>
      </c>
      <c r="Q80" s="938">
        <v>12</v>
      </c>
    </row>
    <row r="81" spans="1:17" ht="14.4" customHeight="1" x14ac:dyDescent="0.3">
      <c r="A81" s="925" t="s">
        <v>8532</v>
      </c>
      <c r="B81" s="927" t="s">
        <v>8533</v>
      </c>
      <c r="C81" s="927" t="s">
        <v>6932</v>
      </c>
      <c r="D81" s="927" t="s">
        <v>8609</v>
      </c>
      <c r="E81" s="927" t="s">
        <v>8610</v>
      </c>
      <c r="F81" s="937">
        <v>8</v>
      </c>
      <c r="G81" s="937">
        <v>1440</v>
      </c>
      <c r="H81" s="937">
        <v>1</v>
      </c>
      <c r="I81" s="937">
        <v>180</v>
      </c>
      <c r="J81" s="937">
        <v>11</v>
      </c>
      <c r="K81" s="937">
        <v>1991</v>
      </c>
      <c r="L81" s="937">
        <v>1.382638888888889</v>
      </c>
      <c r="M81" s="937">
        <v>181</v>
      </c>
      <c r="N81" s="937">
        <v>3</v>
      </c>
      <c r="O81" s="937">
        <v>546</v>
      </c>
      <c r="P81" s="928">
        <v>0.37916666666666665</v>
      </c>
      <c r="Q81" s="938">
        <v>182</v>
      </c>
    </row>
    <row r="82" spans="1:17" ht="14.4" customHeight="1" x14ac:dyDescent="0.3">
      <c r="A82" s="925" t="s">
        <v>8532</v>
      </c>
      <c r="B82" s="927" t="s">
        <v>8533</v>
      </c>
      <c r="C82" s="927" t="s">
        <v>6932</v>
      </c>
      <c r="D82" s="927" t="s">
        <v>8611</v>
      </c>
      <c r="E82" s="927" t="s">
        <v>8612</v>
      </c>
      <c r="F82" s="937">
        <v>14</v>
      </c>
      <c r="G82" s="937">
        <v>994</v>
      </c>
      <c r="H82" s="937">
        <v>1</v>
      </c>
      <c r="I82" s="937">
        <v>71</v>
      </c>
      <c r="J82" s="937">
        <v>10</v>
      </c>
      <c r="K82" s="937">
        <v>710</v>
      </c>
      <c r="L82" s="937">
        <v>0.7142857142857143</v>
      </c>
      <c r="M82" s="937">
        <v>71</v>
      </c>
      <c r="N82" s="937">
        <v>7</v>
      </c>
      <c r="O82" s="937">
        <v>498</v>
      </c>
      <c r="P82" s="928">
        <v>0.50100603621730377</v>
      </c>
      <c r="Q82" s="938">
        <v>71.142857142857139</v>
      </c>
    </row>
    <row r="83" spans="1:17" ht="14.4" customHeight="1" x14ac:dyDescent="0.3">
      <c r="A83" s="925" t="s">
        <v>8532</v>
      </c>
      <c r="B83" s="927" t="s">
        <v>8533</v>
      </c>
      <c r="C83" s="927" t="s">
        <v>6932</v>
      </c>
      <c r="D83" s="927" t="s">
        <v>8613</v>
      </c>
      <c r="E83" s="927" t="s">
        <v>8614</v>
      </c>
      <c r="F83" s="937">
        <v>4</v>
      </c>
      <c r="G83" s="937">
        <v>724</v>
      </c>
      <c r="H83" s="937">
        <v>1</v>
      </c>
      <c r="I83" s="937">
        <v>181</v>
      </c>
      <c r="J83" s="937">
        <v>3</v>
      </c>
      <c r="K83" s="937">
        <v>546</v>
      </c>
      <c r="L83" s="937">
        <v>0.7541436464088398</v>
      </c>
      <c r="M83" s="937">
        <v>182</v>
      </c>
      <c r="N83" s="937">
        <v>1</v>
      </c>
      <c r="O83" s="937">
        <v>183</v>
      </c>
      <c r="P83" s="928">
        <v>0.25276243093922651</v>
      </c>
      <c r="Q83" s="938">
        <v>183</v>
      </c>
    </row>
    <row r="84" spans="1:17" ht="14.4" customHeight="1" x14ac:dyDescent="0.3">
      <c r="A84" s="925" t="s">
        <v>8532</v>
      </c>
      <c r="B84" s="927" t="s">
        <v>8533</v>
      </c>
      <c r="C84" s="927" t="s">
        <v>6932</v>
      </c>
      <c r="D84" s="927" t="s">
        <v>8615</v>
      </c>
      <c r="E84" s="927" t="s">
        <v>8616</v>
      </c>
      <c r="F84" s="937"/>
      <c r="G84" s="937"/>
      <c r="H84" s="937"/>
      <c r="I84" s="937"/>
      <c r="J84" s="937"/>
      <c r="K84" s="937"/>
      <c r="L84" s="937"/>
      <c r="M84" s="937"/>
      <c r="N84" s="937">
        <v>1</v>
      </c>
      <c r="O84" s="937">
        <v>1261</v>
      </c>
      <c r="P84" s="928"/>
      <c r="Q84" s="938">
        <v>1261</v>
      </c>
    </row>
    <row r="85" spans="1:17" ht="14.4" customHeight="1" x14ac:dyDescent="0.3">
      <c r="A85" s="925" t="s">
        <v>8532</v>
      </c>
      <c r="B85" s="927" t="s">
        <v>8533</v>
      </c>
      <c r="C85" s="927" t="s">
        <v>6932</v>
      </c>
      <c r="D85" s="927" t="s">
        <v>8617</v>
      </c>
      <c r="E85" s="927" t="s">
        <v>8618</v>
      </c>
      <c r="F85" s="937">
        <v>576</v>
      </c>
      <c r="G85" s="937">
        <v>84672</v>
      </c>
      <c r="H85" s="937">
        <v>1</v>
      </c>
      <c r="I85" s="937">
        <v>147</v>
      </c>
      <c r="J85" s="937">
        <v>668</v>
      </c>
      <c r="K85" s="937">
        <v>98196</v>
      </c>
      <c r="L85" s="937">
        <v>1.1597222222222223</v>
      </c>
      <c r="M85" s="937">
        <v>147</v>
      </c>
      <c r="N85" s="937">
        <v>639</v>
      </c>
      <c r="O85" s="937">
        <v>94353</v>
      </c>
      <c r="P85" s="928">
        <v>1.1143353174603174</v>
      </c>
      <c r="Q85" s="938">
        <v>147.65727699530515</v>
      </c>
    </row>
    <row r="86" spans="1:17" ht="14.4" customHeight="1" x14ac:dyDescent="0.3">
      <c r="A86" s="925" t="s">
        <v>8532</v>
      </c>
      <c r="B86" s="927" t="s">
        <v>8533</v>
      </c>
      <c r="C86" s="927" t="s">
        <v>6932</v>
      </c>
      <c r="D86" s="927" t="s">
        <v>8619</v>
      </c>
      <c r="E86" s="927" t="s">
        <v>8620</v>
      </c>
      <c r="F86" s="937">
        <v>849</v>
      </c>
      <c r="G86" s="937">
        <v>24621</v>
      </c>
      <c r="H86" s="937">
        <v>1</v>
      </c>
      <c r="I86" s="937">
        <v>29</v>
      </c>
      <c r="J86" s="937">
        <v>870</v>
      </c>
      <c r="K86" s="937">
        <v>25230</v>
      </c>
      <c r="L86" s="937">
        <v>1.0247349823321554</v>
      </c>
      <c r="M86" s="937">
        <v>29</v>
      </c>
      <c r="N86" s="937">
        <v>756</v>
      </c>
      <c r="O86" s="937">
        <v>22417</v>
      </c>
      <c r="P86" s="928">
        <v>0.91048292108362783</v>
      </c>
      <c r="Q86" s="938">
        <v>29.652116402116402</v>
      </c>
    </row>
    <row r="87" spans="1:17" ht="14.4" customHeight="1" x14ac:dyDescent="0.3">
      <c r="A87" s="925" t="s">
        <v>8532</v>
      </c>
      <c r="B87" s="927" t="s">
        <v>8533</v>
      </c>
      <c r="C87" s="927" t="s">
        <v>6932</v>
      </c>
      <c r="D87" s="927" t="s">
        <v>8621</v>
      </c>
      <c r="E87" s="927" t="s">
        <v>8622</v>
      </c>
      <c r="F87" s="937">
        <v>81</v>
      </c>
      <c r="G87" s="937">
        <v>2511</v>
      </c>
      <c r="H87" s="937">
        <v>1</v>
      </c>
      <c r="I87" s="937">
        <v>31</v>
      </c>
      <c r="J87" s="937">
        <v>83</v>
      </c>
      <c r="K87" s="937">
        <v>2573</v>
      </c>
      <c r="L87" s="937">
        <v>1.0246913580246915</v>
      </c>
      <c r="M87" s="937">
        <v>31</v>
      </c>
      <c r="N87" s="937">
        <v>78</v>
      </c>
      <c r="O87" s="937">
        <v>2418</v>
      </c>
      <c r="P87" s="928">
        <v>0.96296296296296291</v>
      </c>
      <c r="Q87" s="938">
        <v>31</v>
      </c>
    </row>
    <row r="88" spans="1:17" ht="14.4" customHeight="1" x14ac:dyDescent="0.3">
      <c r="A88" s="925" t="s">
        <v>8532</v>
      </c>
      <c r="B88" s="927" t="s">
        <v>8533</v>
      </c>
      <c r="C88" s="927" t="s">
        <v>6932</v>
      </c>
      <c r="D88" s="927" t="s">
        <v>8623</v>
      </c>
      <c r="E88" s="927" t="s">
        <v>8624</v>
      </c>
      <c r="F88" s="937">
        <v>133</v>
      </c>
      <c r="G88" s="937">
        <v>3591</v>
      </c>
      <c r="H88" s="937">
        <v>1</v>
      </c>
      <c r="I88" s="937">
        <v>27</v>
      </c>
      <c r="J88" s="937">
        <v>129</v>
      </c>
      <c r="K88" s="937">
        <v>3483</v>
      </c>
      <c r="L88" s="937">
        <v>0.96992481203007519</v>
      </c>
      <c r="M88" s="937">
        <v>27</v>
      </c>
      <c r="N88" s="937">
        <v>136</v>
      </c>
      <c r="O88" s="937">
        <v>3672</v>
      </c>
      <c r="P88" s="928">
        <v>1.0225563909774436</v>
      </c>
      <c r="Q88" s="938">
        <v>27</v>
      </c>
    </row>
    <row r="89" spans="1:17" ht="14.4" customHeight="1" x14ac:dyDescent="0.3">
      <c r="A89" s="925" t="s">
        <v>8532</v>
      </c>
      <c r="B89" s="927" t="s">
        <v>8533</v>
      </c>
      <c r="C89" s="927" t="s">
        <v>6932</v>
      </c>
      <c r="D89" s="927" t="s">
        <v>8625</v>
      </c>
      <c r="E89" s="927" t="s">
        <v>8626</v>
      </c>
      <c r="F89" s="937">
        <v>2</v>
      </c>
      <c r="G89" s="937">
        <v>506</v>
      </c>
      <c r="H89" s="937">
        <v>1</v>
      </c>
      <c r="I89" s="937">
        <v>253</v>
      </c>
      <c r="J89" s="937">
        <v>1</v>
      </c>
      <c r="K89" s="937">
        <v>253</v>
      </c>
      <c r="L89" s="937">
        <v>0.5</v>
      </c>
      <c r="M89" s="937">
        <v>253</v>
      </c>
      <c r="N89" s="937"/>
      <c r="O89" s="937"/>
      <c r="P89" s="928"/>
      <c r="Q89" s="938"/>
    </row>
    <row r="90" spans="1:17" ht="14.4" customHeight="1" x14ac:dyDescent="0.3">
      <c r="A90" s="925" t="s">
        <v>8532</v>
      </c>
      <c r="B90" s="927" t="s">
        <v>8533</v>
      </c>
      <c r="C90" s="927" t="s">
        <v>6932</v>
      </c>
      <c r="D90" s="927" t="s">
        <v>8627</v>
      </c>
      <c r="E90" s="927" t="s">
        <v>8628</v>
      </c>
      <c r="F90" s="937"/>
      <c r="G90" s="937"/>
      <c r="H90" s="937"/>
      <c r="I90" s="937"/>
      <c r="J90" s="937">
        <v>1</v>
      </c>
      <c r="K90" s="937">
        <v>22</v>
      </c>
      <c r="L90" s="937"/>
      <c r="M90" s="937">
        <v>22</v>
      </c>
      <c r="N90" s="937"/>
      <c r="O90" s="937"/>
      <c r="P90" s="928"/>
      <c r="Q90" s="938"/>
    </row>
    <row r="91" spans="1:17" ht="14.4" customHeight="1" x14ac:dyDescent="0.3">
      <c r="A91" s="925" t="s">
        <v>8532</v>
      </c>
      <c r="B91" s="927" t="s">
        <v>8533</v>
      </c>
      <c r="C91" s="927" t="s">
        <v>6932</v>
      </c>
      <c r="D91" s="927" t="s">
        <v>8629</v>
      </c>
      <c r="E91" s="927" t="s">
        <v>8630</v>
      </c>
      <c r="F91" s="937">
        <v>162</v>
      </c>
      <c r="G91" s="937">
        <v>4050</v>
      </c>
      <c r="H91" s="937">
        <v>1</v>
      </c>
      <c r="I91" s="937">
        <v>25</v>
      </c>
      <c r="J91" s="937">
        <v>145</v>
      </c>
      <c r="K91" s="937">
        <v>3625</v>
      </c>
      <c r="L91" s="937">
        <v>0.89506172839506171</v>
      </c>
      <c r="M91" s="937">
        <v>25</v>
      </c>
      <c r="N91" s="937">
        <v>154</v>
      </c>
      <c r="O91" s="937">
        <v>3850</v>
      </c>
      <c r="P91" s="928">
        <v>0.95061728395061729</v>
      </c>
      <c r="Q91" s="938">
        <v>25</v>
      </c>
    </row>
    <row r="92" spans="1:17" ht="14.4" customHeight="1" x14ac:dyDescent="0.3">
      <c r="A92" s="925" t="s">
        <v>8532</v>
      </c>
      <c r="B92" s="927" t="s">
        <v>8533</v>
      </c>
      <c r="C92" s="927" t="s">
        <v>6932</v>
      </c>
      <c r="D92" s="927" t="s">
        <v>8631</v>
      </c>
      <c r="E92" s="927" t="s">
        <v>8632</v>
      </c>
      <c r="F92" s="937">
        <v>1</v>
      </c>
      <c r="G92" s="937">
        <v>33</v>
      </c>
      <c r="H92" s="937">
        <v>1</v>
      </c>
      <c r="I92" s="937">
        <v>33</v>
      </c>
      <c r="J92" s="937">
        <v>7</v>
      </c>
      <c r="K92" s="937">
        <v>231</v>
      </c>
      <c r="L92" s="937">
        <v>7</v>
      </c>
      <c r="M92" s="937">
        <v>33</v>
      </c>
      <c r="N92" s="937">
        <v>2</v>
      </c>
      <c r="O92" s="937">
        <v>66</v>
      </c>
      <c r="P92" s="928">
        <v>2</v>
      </c>
      <c r="Q92" s="938">
        <v>33</v>
      </c>
    </row>
    <row r="93" spans="1:17" ht="14.4" customHeight="1" x14ac:dyDescent="0.3">
      <c r="A93" s="925" t="s">
        <v>8532</v>
      </c>
      <c r="B93" s="927" t="s">
        <v>8533</v>
      </c>
      <c r="C93" s="927" t="s">
        <v>6932</v>
      </c>
      <c r="D93" s="927" t="s">
        <v>8633</v>
      </c>
      <c r="E93" s="927" t="s">
        <v>8634</v>
      </c>
      <c r="F93" s="937">
        <v>1</v>
      </c>
      <c r="G93" s="937">
        <v>30</v>
      </c>
      <c r="H93" s="937">
        <v>1</v>
      </c>
      <c r="I93" s="937">
        <v>30</v>
      </c>
      <c r="J93" s="937">
        <v>3</v>
      </c>
      <c r="K93" s="937">
        <v>90</v>
      </c>
      <c r="L93" s="937">
        <v>3</v>
      </c>
      <c r="M93" s="937">
        <v>30</v>
      </c>
      <c r="N93" s="937">
        <v>6</v>
      </c>
      <c r="O93" s="937">
        <v>180</v>
      </c>
      <c r="P93" s="928">
        <v>6</v>
      </c>
      <c r="Q93" s="938">
        <v>30</v>
      </c>
    </row>
    <row r="94" spans="1:17" ht="14.4" customHeight="1" x14ac:dyDescent="0.3">
      <c r="A94" s="925" t="s">
        <v>8532</v>
      </c>
      <c r="B94" s="927" t="s">
        <v>8533</v>
      </c>
      <c r="C94" s="927" t="s">
        <v>6932</v>
      </c>
      <c r="D94" s="927" t="s">
        <v>8635</v>
      </c>
      <c r="E94" s="927" t="s">
        <v>8636</v>
      </c>
      <c r="F94" s="937">
        <v>1</v>
      </c>
      <c r="G94" s="937">
        <v>204</v>
      </c>
      <c r="H94" s="937">
        <v>1</v>
      </c>
      <c r="I94" s="937">
        <v>204</v>
      </c>
      <c r="J94" s="937">
        <v>2</v>
      </c>
      <c r="K94" s="937">
        <v>408</v>
      </c>
      <c r="L94" s="937">
        <v>2</v>
      </c>
      <c r="M94" s="937">
        <v>204</v>
      </c>
      <c r="N94" s="937"/>
      <c r="O94" s="937"/>
      <c r="P94" s="928"/>
      <c r="Q94" s="938"/>
    </row>
    <row r="95" spans="1:17" ht="14.4" customHeight="1" x14ac:dyDescent="0.3">
      <c r="A95" s="925" t="s">
        <v>8532</v>
      </c>
      <c r="B95" s="927" t="s">
        <v>8533</v>
      </c>
      <c r="C95" s="927" t="s">
        <v>6932</v>
      </c>
      <c r="D95" s="927" t="s">
        <v>8637</v>
      </c>
      <c r="E95" s="927" t="s">
        <v>8638</v>
      </c>
      <c r="F95" s="937">
        <v>4</v>
      </c>
      <c r="G95" s="937">
        <v>104</v>
      </c>
      <c r="H95" s="937">
        <v>1</v>
      </c>
      <c r="I95" s="937">
        <v>26</v>
      </c>
      <c r="J95" s="937">
        <v>1</v>
      </c>
      <c r="K95" s="937">
        <v>26</v>
      </c>
      <c r="L95" s="937">
        <v>0.25</v>
      </c>
      <c r="M95" s="937">
        <v>26</v>
      </c>
      <c r="N95" s="937"/>
      <c r="O95" s="937"/>
      <c r="P95" s="928"/>
      <c r="Q95" s="938"/>
    </row>
    <row r="96" spans="1:17" ht="14.4" customHeight="1" x14ac:dyDescent="0.3">
      <c r="A96" s="925" t="s">
        <v>8532</v>
      </c>
      <c r="B96" s="927" t="s">
        <v>8533</v>
      </c>
      <c r="C96" s="927" t="s">
        <v>6932</v>
      </c>
      <c r="D96" s="927" t="s">
        <v>8639</v>
      </c>
      <c r="E96" s="927" t="s">
        <v>8640</v>
      </c>
      <c r="F96" s="937">
        <v>7</v>
      </c>
      <c r="G96" s="937">
        <v>588</v>
      </c>
      <c r="H96" s="937">
        <v>1</v>
      </c>
      <c r="I96" s="937">
        <v>84</v>
      </c>
      <c r="J96" s="937">
        <v>10</v>
      </c>
      <c r="K96" s="937">
        <v>840</v>
      </c>
      <c r="L96" s="937">
        <v>1.4285714285714286</v>
      </c>
      <c r="M96" s="937">
        <v>84</v>
      </c>
      <c r="N96" s="937">
        <v>10</v>
      </c>
      <c r="O96" s="937">
        <v>840</v>
      </c>
      <c r="P96" s="928">
        <v>1.4285714285714286</v>
      </c>
      <c r="Q96" s="938">
        <v>84</v>
      </c>
    </row>
    <row r="97" spans="1:17" ht="14.4" customHeight="1" x14ac:dyDescent="0.3">
      <c r="A97" s="925" t="s">
        <v>8532</v>
      </c>
      <c r="B97" s="927" t="s">
        <v>8533</v>
      </c>
      <c r="C97" s="927" t="s">
        <v>6932</v>
      </c>
      <c r="D97" s="927" t="s">
        <v>8641</v>
      </c>
      <c r="E97" s="927" t="s">
        <v>8642</v>
      </c>
      <c r="F97" s="937">
        <v>13</v>
      </c>
      <c r="G97" s="937">
        <v>2249</v>
      </c>
      <c r="H97" s="937">
        <v>1</v>
      </c>
      <c r="I97" s="937">
        <v>173</v>
      </c>
      <c r="J97" s="937">
        <v>15</v>
      </c>
      <c r="K97" s="937">
        <v>2610</v>
      </c>
      <c r="L97" s="937">
        <v>1.1605157847932415</v>
      </c>
      <c r="M97" s="937">
        <v>174</v>
      </c>
      <c r="N97" s="937">
        <v>3</v>
      </c>
      <c r="O97" s="937">
        <v>525</v>
      </c>
      <c r="P97" s="928">
        <v>0.2334370831480658</v>
      </c>
      <c r="Q97" s="938">
        <v>175</v>
      </c>
    </row>
    <row r="98" spans="1:17" ht="14.4" customHeight="1" x14ac:dyDescent="0.3">
      <c r="A98" s="925" t="s">
        <v>8532</v>
      </c>
      <c r="B98" s="927" t="s">
        <v>8533</v>
      </c>
      <c r="C98" s="927" t="s">
        <v>6932</v>
      </c>
      <c r="D98" s="927" t="s">
        <v>8643</v>
      </c>
      <c r="E98" s="927" t="s">
        <v>8644</v>
      </c>
      <c r="F98" s="937">
        <v>3</v>
      </c>
      <c r="G98" s="937">
        <v>750</v>
      </c>
      <c r="H98" s="937">
        <v>1</v>
      </c>
      <c r="I98" s="937">
        <v>250</v>
      </c>
      <c r="J98" s="937">
        <v>1</v>
      </c>
      <c r="K98" s="937">
        <v>250</v>
      </c>
      <c r="L98" s="937">
        <v>0.33333333333333331</v>
      </c>
      <c r="M98" s="937">
        <v>250</v>
      </c>
      <c r="N98" s="937">
        <v>2</v>
      </c>
      <c r="O98" s="937">
        <v>504</v>
      </c>
      <c r="P98" s="928">
        <v>0.67200000000000004</v>
      </c>
      <c r="Q98" s="938">
        <v>252</v>
      </c>
    </row>
    <row r="99" spans="1:17" ht="14.4" customHeight="1" x14ac:dyDescent="0.3">
      <c r="A99" s="925" t="s">
        <v>8532</v>
      </c>
      <c r="B99" s="927" t="s">
        <v>8533</v>
      </c>
      <c r="C99" s="927" t="s">
        <v>6932</v>
      </c>
      <c r="D99" s="927" t="s">
        <v>8645</v>
      </c>
      <c r="E99" s="927" t="s">
        <v>8646</v>
      </c>
      <c r="F99" s="937">
        <v>69</v>
      </c>
      <c r="G99" s="937">
        <v>1035</v>
      </c>
      <c r="H99" s="937">
        <v>1</v>
      </c>
      <c r="I99" s="937">
        <v>15</v>
      </c>
      <c r="J99" s="937">
        <v>53</v>
      </c>
      <c r="K99" s="937">
        <v>795</v>
      </c>
      <c r="L99" s="937">
        <v>0.76811594202898548</v>
      </c>
      <c r="M99" s="937">
        <v>15</v>
      </c>
      <c r="N99" s="937">
        <v>33</v>
      </c>
      <c r="O99" s="937">
        <v>495</v>
      </c>
      <c r="P99" s="928">
        <v>0.47826086956521741</v>
      </c>
      <c r="Q99" s="938">
        <v>15</v>
      </c>
    </row>
    <row r="100" spans="1:17" ht="14.4" customHeight="1" x14ac:dyDescent="0.3">
      <c r="A100" s="925" t="s">
        <v>8532</v>
      </c>
      <c r="B100" s="927" t="s">
        <v>8533</v>
      </c>
      <c r="C100" s="927" t="s">
        <v>6932</v>
      </c>
      <c r="D100" s="927" t="s">
        <v>8647</v>
      </c>
      <c r="E100" s="927" t="s">
        <v>8648</v>
      </c>
      <c r="F100" s="937">
        <v>82</v>
      </c>
      <c r="G100" s="937">
        <v>1886</v>
      </c>
      <c r="H100" s="937">
        <v>1</v>
      </c>
      <c r="I100" s="937">
        <v>23</v>
      </c>
      <c r="J100" s="937">
        <v>41</v>
      </c>
      <c r="K100" s="937">
        <v>943</v>
      </c>
      <c r="L100" s="937">
        <v>0.5</v>
      </c>
      <c r="M100" s="937">
        <v>23</v>
      </c>
      <c r="N100" s="937">
        <v>18</v>
      </c>
      <c r="O100" s="937">
        <v>414</v>
      </c>
      <c r="P100" s="928">
        <v>0.21951219512195122</v>
      </c>
      <c r="Q100" s="938">
        <v>23</v>
      </c>
    </row>
    <row r="101" spans="1:17" ht="14.4" customHeight="1" x14ac:dyDescent="0.3">
      <c r="A101" s="925" t="s">
        <v>8532</v>
      </c>
      <c r="B101" s="927" t="s">
        <v>8533</v>
      </c>
      <c r="C101" s="927" t="s">
        <v>6932</v>
      </c>
      <c r="D101" s="927" t="s">
        <v>8649</v>
      </c>
      <c r="E101" s="927" t="s">
        <v>8650</v>
      </c>
      <c r="F101" s="937">
        <v>3</v>
      </c>
      <c r="G101" s="937">
        <v>747</v>
      </c>
      <c r="H101" s="937">
        <v>1</v>
      </c>
      <c r="I101" s="937">
        <v>249</v>
      </c>
      <c r="J101" s="937">
        <v>1</v>
      </c>
      <c r="K101" s="937">
        <v>249</v>
      </c>
      <c r="L101" s="937">
        <v>0.33333333333333331</v>
      </c>
      <c r="M101" s="937">
        <v>249</v>
      </c>
      <c r="N101" s="937">
        <v>2</v>
      </c>
      <c r="O101" s="937">
        <v>502</v>
      </c>
      <c r="P101" s="928">
        <v>0.67202141900937085</v>
      </c>
      <c r="Q101" s="938">
        <v>251</v>
      </c>
    </row>
    <row r="102" spans="1:17" ht="14.4" customHeight="1" x14ac:dyDescent="0.3">
      <c r="A102" s="925" t="s">
        <v>8532</v>
      </c>
      <c r="B102" s="927" t="s">
        <v>8533</v>
      </c>
      <c r="C102" s="927" t="s">
        <v>6932</v>
      </c>
      <c r="D102" s="927" t="s">
        <v>8651</v>
      </c>
      <c r="E102" s="927" t="s">
        <v>8652</v>
      </c>
      <c r="F102" s="937">
        <v>9</v>
      </c>
      <c r="G102" s="937">
        <v>333</v>
      </c>
      <c r="H102" s="937">
        <v>1</v>
      </c>
      <c r="I102" s="937">
        <v>37</v>
      </c>
      <c r="J102" s="937">
        <v>9</v>
      </c>
      <c r="K102" s="937">
        <v>333</v>
      </c>
      <c r="L102" s="937">
        <v>1</v>
      </c>
      <c r="M102" s="937">
        <v>37</v>
      </c>
      <c r="N102" s="937">
        <v>6</v>
      </c>
      <c r="O102" s="937">
        <v>222</v>
      </c>
      <c r="P102" s="928">
        <v>0.66666666666666663</v>
      </c>
      <c r="Q102" s="938">
        <v>37</v>
      </c>
    </row>
    <row r="103" spans="1:17" ht="14.4" customHeight="1" x14ac:dyDescent="0.3">
      <c r="A103" s="925" t="s">
        <v>8532</v>
      </c>
      <c r="B103" s="927" t="s">
        <v>8533</v>
      </c>
      <c r="C103" s="927" t="s">
        <v>6932</v>
      </c>
      <c r="D103" s="927" t="s">
        <v>8653</v>
      </c>
      <c r="E103" s="927" t="s">
        <v>8654</v>
      </c>
      <c r="F103" s="937">
        <v>177</v>
      </c>
      <c r="G103" s="937">
        <v>4071</v>
      </c>
      <c r="H103" s="937">
        <v>1</v>
      </c>
      <c r="I103" s="937">
        <v>23</v>
      </c>
      <c r="J103" s="937">
        <v>121</v>
      </c>
      <c r="K103" s="937">
        <v>2783</v>
      </c>
      <c r="L103" s="937">
        <v>0.68361581920903958</v>
      </c>
      <c r="M103" s="937">
        <v>23</v>
      </c>
      <c r="N103" s="937">
        <v>132</v>
      </c>
      <c r="O103" s="937">
        <v>3036</v>
      </c>
      <c r="P103" s="928">
        <v>0.74576271186440679</v>
      </c>
      <c r="Q103" s="938">
        <v>23</v>
      </c>
    </row>
    <row r="104" spans="1:17" ht="14.4" customHeight="1" x14ac:dyDescent="0.3">
      <c r="A104" s="925" t="s">
        <v>8532</v>
      </c>
      <c r="B104" s="927" t="s">
        <v>8533</v>
      </c>
      <c r="C104" s="927" t="s">
        <v>6932</v>
      </c>
      <c r="D104" s="927" t="s">
        <v>8655</v>
      </c>
      <c r="E104" s="927" t="s">
        <v>8656</v>
      </c>
      <c r="F104" s="937"/>
      <c r="G104" s="937"/>
      <c r="H104" s="937"/>
      <c r="I104" s="937"/>
      <c r="J104" s="937">
        <v>1</v>
      </c>
      <c r="K104" s="937">
        <v>169</v>
      </c>
      <c r="L104" s="937"/>
      <c r="M104" s="937">
        <v>169</v>
      </c>
      <c r="N104" s="937"/>
      <c r="O104" s="937"/>
      <c r="P104" s="928"/>
      <c r="Q104" s="938"/>
    </row>
    <row r="105" spans="1:17" ht="14.4" customHeight="1" x14ac:dyDescent="0.3">
      <c r="A105" s="925" t="s">
        <v>8532</v>
      </c>
      <c r="B105" s="927" t="s">
        <v>8533</v>
      </c>
      <c r="C105" s="927" t="s">
        <v>6932</v>
      </c>
      <c r="D105" s="927" t="s">
        <v>8657</v>
      </c>
      <c r="E105" s="927" t="s">
        <v>8658</v>
      </c>
      <c r="F105" s="937">
        <v>1</v>
      </c>
      <c r="G105" s="937">
        <v>585</v>
      </c>
      <c r="H105" s="937">
        <v>1</v>
      </c>
      <c r="I105" s="937">
        <v>585</v>
      </c>
      <c r="J105" s="937"/>
      <c r="K105" s="937"/>
      <c r="L105" s="937"/>
      <c r="M105" s="937"/>
      <c r="N105" s="937"/>
      <c r="O105" s="937"/>
      <c r="P105" s="928"/>
      <c r="Q105" s="938"/>
    </row>
    <row r="106" spans="1:17" ht="14.4" customHeight="1" x14ac:dyDescent="0.3">
      <c r="A106" s="925" t="s">
        <v>8532</v>
      </c>
      <c r="B106" s="927" t="s">
        <v>8533</v>
      </c>
      <c r="C106" s="927" t="s">
        <v>6932</v>
      </c>
      <c r="D106" s="927" t="s">
        <v>8659</v>
      </c>
      <c r="E106" s="927" t="s">
        <v>8660</v>
      </c>
      <c r="F106" s="937">
        <v>1</v>
      </c>
      <c r="G106" s="937">
        <v>331</v>
      </c>
      <c r="H106" s="937">
        <v>1</v>
      </c>
      <c r="I106" s="937">
        <v>331</v>
      </c>
      <c r="J106" s="937"/>
      <c r="K106" s="937"/>
      <c r="L106" s="937"/>
      <c r="M106" s="937"/>
      <c r="N106" s="937">
        <v>1</v>
      </c>
      <c r="O106" s="937">
        <v>331</v>
      </c>
      <c r="P106" s="928">
        <v>1</v>
      </c>
      <c r="Q106" s="938">
        <v>331</v>
      </c>
    </row>
    <row r="107" spans="1:17" ht="14.4" customHeight="1" x14ac:dyDescent="0.3">
      <c r="A107" s="925" t="s">
        <v>8532</v>
      </c>
      <c r="B107" s="927" t="s">
        <v>8533</v>
      </c>
      <c r="C107" s="927" t="s">
        <v>6932</v>
      </c>
      <c r="D107" s="927" t="s">
        <v>8661</v>
      </c>
      <c r="E107" s="927" t="s">
        <v>8662</v>
      </c>
      <c r="F107" s="937">
        <v>1</v>
      </c>
      <c r="G107" s="937">
        <v>277</v>
      </c>
      <c r="H107" s="937">
        <v>1</v>
      </c>
      <c r="I107" s="937">
        <v>277</v>
      </c>
      <c r="J107" s="937"/>
      <c r="K107" s="937"/>
      <c r="L107" s="937"/>
      <c r="M107" s="937"/>
      <c r="N107" s="937"/>
      <c r="O107" s="937"/>
      <c r="P107" s="928"/>
      <c r="Q107" s="938"/>
    </row>
    <row r="108" spans="1:17" ht="14.4" customHeight="1" x14ac:dyDescent="0.3">
      <c r="A108" s="925" t="s">
        <v>8532</v>
      </c>
      <c r="B108" s="927" t="s">
        <v>8533</v>
      </c>
      <c r="C108" s="927" t="s">
        <v>6932</v>
      </c>
      <c r="D108" s="927" t="s">
        <v>8663</v>
      </c>
      <c r="E108" s="927" t="s">
        <v>8664</v>
      </c>
      <c r="F108" s="937">
        <v>16</v>
      </c>
      <c r="G108" s="937">
        <v>464</v>
      </c>
      <c r="H108" s="937">
        <v>1</v>
      </c>
      <c r="I108" s="937">
        <v>29</v>
      </c>
      <c r="J108" s="937">
        <v>9</v>
      </c>
      <c r="K108" s="937">
        <v>261</v>
      </c>
      <c r="L108" s="937">
        <v>0.5625</v>
      </c>
      <c r="M108" s="937">
        <v>29</v>
      </c>
      <c r="N108" s="937">
        <v>5</v>
      </c>
      <c r="O108" s="937">
        <v>145</v>
      </c>
      <c r="P108" s="928">
        <v>0.3125</v>
      </c>
      <c r="Q108" s="938">
        <v>29</v>
      </c>
    </row>
    <row r="109" spans="1:17" ht="14.4" customHeight="1" x14ac:dyDescent="0.3">
      <c r="A109" s="925" t="s">
        <v>8532</v>
      </c>
      <c r="B109" s="927" t="s">
        <v>8533</v>
      </c>
      <c r="C109" s="927" t="s">
        <v>6932</v>
      </c>
      <c r="D109" s="927" t="s">
        <v>8665</v>
      </c>
      <c r="E109" s="927" t="s">
        <v>8666</v>
      </c>
      <c r="F109" s="937">
        <v>1</v>
      </c>
      <c r="G109" s="937">
        <v>15</v>
      </c>
      <c r="H109" s="937">
        <v>1</v>
      </c>
      <c r="I109" s="937">
        <v>15</v>
      </c>
      <c r="J109" s="937">
        <v>3</v>
      </c>
      <c r="K109" s="937">
        <v>45</v>
      </c>
      <c r="L109" s="937">
        <v>3</v>
      </c>
      <c r="M109" s="937">
        <v>15</v>
      </c>
      <c r="N109" s="937"/>
      <c r="O109" s="937"/>
      <c r="P109" s="928"/>
      <c r="Q109" s="938"/>
    </row>
    <row r="110" spans="1:17" ht="14.4" customHeight="1" x14ac:dyDescent="0.3">
      <c r="A110" s="925" t="s">
        <v>8532</v>
      </c>
      <c r="B110" s="927" t="s">
        <v>8533</v>
      </c>
      <c r="C110" s="927" t="s">
        <v>6932</v>
      </c>
      <c r="D110" s="927" t="s">
        <v>8667</v>
      </c>
      <c r="E110" s="927" t="s">
        <v>8668</v>
      </c>
      <c r="F110" s="937">
        <v>14</v>
      </c>
      <c r="G110" s="937">
        <v>266</v>
      </c>
      <c r="H110" s="937">
        <v>1</v>
      </c>
      <c r="I110" s="937">
        <v>19</v>
      </c>
      <c r="J110" s="937">
        <v>11</v>
      </c>
      <c r="K110" s="937">
        <v>209</v>
      </c>
      <c r="L110" s="937">
        <v>0.7857142857142857</v>
      </c>
      <c r="M110" s="937">
        <v>19</v>
      </c>
      <c r="N110" s="937">
        <v>5</v>
      </c>
      <c r="O110" s="937">
        <v>95</v>
      </c>
      <c r="P110" s="928">
        <v>0.35714285714285715</v>
      </c>
      <c r="Q110" s="938">
        <v>19</v>
      </c>
    </row>
    <row r="111" spans="1:17" ht="14.4" customHeight="1" x14ac:dyDescent="0.3">
      <c r="A111" s="925" t="s">
        <v>8532</v>
      </c>
      <c r="B111" s="927" t="s">
        <v>8533</v>
      </c>
      <c r="C111" s="927" t="s">
        <v>6932</v>
      </c>
      <c r="D111" s="927" t="s">
        <v>8669</v>
      </c>
      <c r="E111" s="927" t="s">
        <v>8670</v>
      </c>
      <c r="F111" s="937">
        <v>35</v>
      </c>
      <c r="G111" s="937">
        <v>700</v>
      </c>
      <c r="H111" s="937">
        <v>1</v>
      </c>
      <c r="I111" s="937">
        <v>20</v>
      </c>
      <c r="J111" s="937">
        <v>22</v>
      </c>
      <c r="K111" s="937">
        <v>440</v>
      </c>
      <c r="L111" s="937">
        <v>0.62857142857142856</v>
      </c>
      <c r="M111" s="937">
        <v>20</v>
      </c>
      <c r="N111" s="937">
        <v>11</v>
      </c>
      <c r="O111" s="937">
        <v>220</v>
      </c>
      <c r="P111" s="928">
        <v>0.31428571428571428</v>
      </c>
      <c r="Q111" s="938">
        <v>20</v>
      </c>
    </row>
    <row r="112" spans="1:17" ht="14.4" customHeight="1" x14ac:dyDescent="0.3">
      <c r="A112" s="925" t="s">
        <v>8532</v>
      </c>
      <c r="B112" s="927" t="s">
        <v>8533</v>
      </c>
      <c r="C112" s="927" t="s">
        <v>6932</v>
      </c>
      <c r="D112" s="927" t="s">
        <v>8671</v>
      </c>
      <c r="E112" s="927" t="s">
        <v>8672</v>
      </c>
      <c r="F112" s="937"/>
      <c r="G112" s="937"/>
      <c r="H112" s="937"/>
      <c r="I112" s="937"/>
      <c r="J112" s="937">
        <v>1</v>
      </c>
      <c r="K112" s="937">
        <v>172</v>
      </c>
      <c r="L112" s="937"/>
      <c r="M112" s="937">
        <v>172</v>
      </c>
      <c r="N112" s="937"/>
      <c r="O112" s="937"/>
      <c r="P112" s="928"/>
      <c r="Q112" s="938"/>
    </row>
    <row r="113" spans="1:17" ht="14.4" customHeight="1" x14ac:dyDescent="0.3">
      <c r="A113" s="925" t="s">
        <v>8532</v>
      </c>
      <c r="B113" s="927" t="s">
        <v>8533</v>
      </c>
      <c r="C113" s="927" t="s">
        <v>6932</v>
      </c>
      <c r="D113" s="927" t="s">
        <v>8673</v>
      </c>
      <c r="E113" s="927" t="s">
        <v>8674</v>
      </c>
      <c r="F113" s="937">
        <v>5</v>
      </c>
      <c r="G113" s="937">
        <v>420</v>
      </c>
      <c r="H113" s="937">
        <v>1</v>
      </c>
      <c r="I113" s="937">
        <v>84</v>
      </c>
      <c r="J113" s="937">
        <v>4</v>
      </c>
      <c r="K113" s="937">
        <v>336</v>
      </c>
      <c r="L113" s="937">
        <v>0.8</v>
      </c>
      <c r="M113" s="937">
        <v>84</v>
      </c>
      <c r="N113" s="937">
        <v>1</v>
      </c>
      <c r="O113" s="937">
        <v>84</v>
      </c>
      <c r="P113" s="928">
        <v>0.2</v>
      </c>
      <c r="Q113" s="938">
        <v>84</v>
      </c>
    </row>
    <row r="114" spans="1:17" ht="14.4" customHeight="1" x14ac:dyDescent="0.3">
      <c r="A114" s="925" t="s">
        <v>8532</v>
      </c>
      <c r="B114" s="927" t="s">
        <v>8533</v>
      </c>
      <c r="C114" s="927" t="s">
        <v>6932</v>
      </c>
      <c r="D114" s="927" t="s">
        <v>8675</v>
      </c>
      <c r="E114" s="927" t="s">
        <v>8676</v>
      </c>
      <c r="F114" s="937">
        <v>1</v>
      </c>
      <c r="G114" s="937">
        <v>78</v>
      </c>
      <c r="H114" s="937">
        <v>1</v>
      </c>
      <c r="I114" s="937">
        <v>78</v>
      </c>
      <c r="J114" s="937">
        <v>2</v>
      </c>
      <c r="K114" s="937">
        <v>156</v>
      </c>
      <c r="L114" s="937">
        <v>2</v>
      </c>
      <c r="M114" s="937">
        <v>78</v>
      </c>
      <c r="N114" s="937">
        <v>2</v>
      </c>
      <c r="O114" s="937">
        <v>156</v>
      </c>
      <c r="P114" s="928">
        <v>2</v>
      </c>
      <c r="Q114" s="938">
        <v>78</v>
      </c>
    </row>
    <row r="115" spans="1:17" ht="14.4" customHeight="1" x14ac:dyDescent="0.3">
      <c r="A115" s="925" t="s">
        <v>8532</v>
      </c>
      <c r="B115" s="927" t="s">
        <v>8533</v>
      </c>
      <c r="C115" s="927" t="s">
        <v>6932</v>
      </c>
      <c r="D115" s="927" t="s">
        <v>8677</v>
      </c>
      <c r="E115" s="927" t="s">
        <v>8678</v>
      </c>
      <c r="F115" s="937"/>
      <c r="G115" s="937"/>
      <c r="H115" s="937"/>
      <c r="I115" s="937"/>
      <c r="J115" s="937">
        <v>1</v>
      </c>
      <c r="K115" s="937">
        <v>298</v>
      </c>
      <c r="L115" s="937"/>
      <c r="M115" s="937">
        <v>298</v>
      </c>
      <c r="N115" s="937"/>
      <c r="O115" s="937"/>
      <c r="P115" s="928"/>
      <c r="Q115" s="938"/>
    </row>
    <row r="116" spans="1:17" ht="14.4" customHeight="1" x14ac:dyDescent="0.3">
      <c r="A116" s="925" t="s">
        <v>8532</v>
      </c>
      <c r="B116" s="927" t="s">
        <v>8533</v>
      </c>
      <c r="C116" s="927" t="s">
        <v>6932</v>
      </c>
      <c r="D116" s="927" t="s">
        <v>8679</v>
      </c>
      <c r="E116" s="927" t="s">
        <v>8680</v>
      </c>
      <c r="F116" s="937"/>
      <c r="G116" s="937"/>
      <c r="H116" s="937"/>
      <c r="I116" s="937"/>
      <c r="J116" s="937">
        <v>1</v>
      </c>
      <c r="K116" s="937">
        <v>21</v>
      </c>
      <c r="L116" s="937"/>
      <c r="M116" s="937">
        <v>21</v>
      </c>
      <c r="N116" s="937"/>
      <c r="O116" s="937"/>
      <c r="P116" s="928"/>
      <c r="Q116" s="938"/>
    </row>
    <row r="117" spans="1:17" ht="14.4" customHeight="1" x14ac:dyDescent="0.3">
      <c r="A117" s="925" t="s">
        <v>8532</v>
      </c>
      <c r="B117" s="927" t="s">
        <v>8533</v>
      </c>
      <c r="C117" s="927" t="s">
        <v>6932</v>
      </c>
      <c r="D117" s="927" t="s">
        <v>8681</v>
      </c>
      <c r="E117" s="927" t="s">
        <v>8682</v>
      </c>
      <c r="F117" s="937">
        <v>26</v>
      </c>
      <c r="G117" s="937">
        <v>572</v>
      </c>
      <c r="H117" s="937">
        <v>1</v>
      </c>
      <c r="I117" s="937">
        <v>22</v>
      </c>
      <c r="J117" s="937">
        <v>12</v>
      </c>
      <c r="K117" s="937">
        <v>264</v>
      </c>
      <c r="L117" s="937">
        <v>0.46153846153846156</v>
      </c>
      <c r="M117" s="937">
        <v>22</v>
      </c>
      <c r="N117" s="937">
        <v>6</v>
      </c>
      <c r="O117" s="937">
        <v>132</v>
      </c>
      <c r="P117" s="928">
        <v>0.23076923076923078</v>
      </c>
      <c r="Q117" s="938">
        <v>22</v>
      </c>
    </row>
    <row r="118" spans="1:17" ht="14.4" customHeight="1" x14ac:dyDescent="0.3">
      <c r="A118" s="925" t="s">
        <v>8532</v>
      </c>
      <c r="B118" s="927" t="s">
        <v>8533</v>
      </c>
      <c r="C118" s="927" t="s">
        <v>6932</v>
      </c>
      <c r="D118" s="927" t="s">
        <v>8683</v>
      </c>
      <c r="E118" s="927" t="s">
        <v>8684</v>
      </c>
      <c r="F118" s="937">
        <v>4</v>
      </c>
      <c r="G118" s="937">
        <v>1980</v>
      </c>
      <c r="H118" s="937">
        <v>1</v>
      </c>
      <c r="I118" s="937">
        <v>495</v>
      </c>
      <c r="J118" s="937"/>
      <c r="K118" s="937"/>
      <c r="L118" s="937"/>
      <c r="M118" s="937"/>
      <c r="N118" s="937"/>
      <c r="O118" s="937"/>
      <c r="P118" s="928"/>
      <c r="Q118" s="938"/>
    </row>
    <row r="119" spans="1:17" ht="14.4" customHeight="1" x14ac:dyDescent="0.3">
      <c r="A119" s="925" t="s">
        <v>8532</v>
      </c>
      <c r="B119" s="927" t="s">
        <v>8533</v>
      </c>
      <c r="C119" s="927" t="s">
        <v>6932</v>
      </c>
      <c r="D119" s="927" t="s">
        <v>8685</v>
      </c>
      <c r="E119" s="927" t="s">
        <v>8686</v>
      </c>
      <c r="F119" s="937"/>
      <c r="G119" s="937"/>
      <c r="H119" s="937"/>
      <c r="I119" s="937"/>
      <c r="J119" s="937"/>
      <c r="K119" s="937"/>
      <c r="L119" s="937"/>
      <c r="M119" s="937"/>
      <c r="N119" s="937">
        <v>2</v>
      </c>
      <c r="O119" s="937">
        <v>1140</v>
      </c>
      <c r="P119" s="928"/>
      <c r="Q119" s="938">
        <v>570</v>
      </c>
    </row>
    <row r="120" spans="1:17" ht="14.4" customHeight="1" x14ac:dyDescent="0.3">
      <c r="A120" s="925" t="s">
        <v>8532</v>
      </c>
      <c r="B120" s="927" t="s">
        <v>8533</v>
      </c>
      <c r="C120" s="927" t="s">
        <v>6932</v>
      </c>
      <c r="D120" s="927" t="s">
        <v>8687</v>
      </c>
      <c r="E120" s="927" t="s">
        <v>8688</v>
      </c>
      <c r="F120" s="937"/>
      <c r="G120" s="937"/>
      <c r="H120" s="937"/>
      <c r="I120" s="937"/>
      <c r="J120" s="937"/>
      <c r="K120" s="937"/>
      <c r="L120" s="937"/>
      <c r="M120" s="937"/>
      <c r="N120" s="937">
        <v>2</v>
      </c>
      <c r="O120" s="937">
        <v>2012</v>
      </c>
      <c r="P120" s="928"/>
      <c r="Q120" s="938">
        <v>1006</v>
      </c>
    </row>
    <row r="121" spans="1:17" ht="14.4" customHeight="1" x14ac:dyDescent="0.3">
      <c r="A121" s="925" t="s">
        <v>8532</v>
      </c>
      <c r="B121" s="927" t="s">
        <v>8533</v>
      </c>
      <c r="C121" s="927" t="s">
        <v>6932</v>
      </c>
      <c r="D121" s="927" t="s">
        <v>8689</v>
      </c>
      <c r="E121" s="927" t="s">
        <v>8690</v>
      </c>
      <c r="F121" s="937">
        <v>1</v>
      </c>
      <c r="G121" s="937">
        <v>166</v>
      </c>
      <c r="H121" s="937">
        <v>1</v>
      </c>
      <c r="I121" s="937">
        <v>166</v>
      </c>
      <c r="J121" s="937">
        <v>2</v>
      </c>
      <c r="K121" s="937">
        <v>332</v>
      </c>
      <c r="L121" s="937">
        <v>2</v>
      </c>
      <c r="M121" s="937">
        <v>166</v>
      </c>
      <c r="N121" s="937"/>
      <c r="O121" s="937"/>
      <c r="P121" s="928"/>
      <c r="Q121" s="938"/>
    </row>
    <row r="122" spans="1:17" ht="14.4" customHeight="1" x14ac:dyDescent="0.3">
      <c r="A122" s="925" t="s">
        <v>8532</v>
      </c>
      <c r="B122" s="927" t="s">
        <v>8533</v>
      </c>
      <c r="C122" s="927" t="s">
        <v>6932</v>
      </c>
      <c r="D122" s="927" t="s">
        <v>8691</v>
      </c>
      <c r="E122" s="927" t="s">
        <v>8692</v>
      </c>
      <c r="F122" s="937">
        <v>4</v>
      </c>
      <c r="G122" s="937">
        <v>92</v>
      </c>
      <c r="H122" s="937">
        <v>1</v>
      </c>
      <c r="I122" s="937">
        <v>23</v>
      </c>
      <c r="J122" s="937">
        <v>6</v>
      </c>
      <c r="K122" s="937">
        <v>138</v>
      </c>
      <c r="L122" s="937">
        <v>1.5</v>
      </c>
      <c r="M122" s="937">
        <v>23</v>
      </c>
      <c r="N122" s="937">
        <v>1</v>
      </c>
      <c r="O122" s="937">
        <v>23</v>
      </c>
      <c r="P122" s="928">
        <v>0.25</v>
      </c>
      <c r="Q122" s="938">
        <v>23</v>
      </c>
    </row>
    <row r="123" spans="1:17" ht="14.4" customHeight="1" x14ac:dyDescent="0.3">
      <c r="A123" s="925" t="s">
        <v>8532</v>
      </c>
      <c r="B123" s="927" t="s">
        <v>8533</v>
      </c>
      <c r="C123" s="927" t="s">
        <v>6932</v>
      </c>
      <c r="D123" s="927" t="s">
        <v>8693</v>
      </c>
      <c r="E123" s="927" t="s">
        <v>8694</v>
      </c>
      <c r="F123" s="937">
        <v>2</v>
      </c>
      <c r="G123" s="937">
        <v>260</v>
      </c>
      <c r="H123" s="937">
        <v>1</v>
      </c>
      <c r="I123" s="937">
        <v>130</v>
      </c>
      <c r="J123" s="937">
        <v>2</v>
      </c>
      <c r="K123" s="937">
        <v>262</v>
      </c>
      <c r="L123" s="937">
        <v>1.0076923076923077</v>
      </c>
      <c r="M123" s="937">
        <v>131</v>
      </c>
      <c r="N123" s="937"/>
      <c r="O123" s="937"/>
      <c r="P123" s="928"/>
      <c r="Q123" s="938"/>
    </row>
    <row r="124" spans="1:17" ht="14.4" customHeight="1" x14ac:dyDescent="0.3">
      <c r="A124" s="925" t="s">
        <v>8532</v>
      </c>
      <c r="B124" s="927" t="s">
        <v>8533</v>
      </c>
      <c r="C124" s="927" t="s">
        <v>6932</v>
      </c>
      <c r="D124" s="927" t="s">
        <v>8695</v>
      </c>
      <c r="E124" s="927" t="s">
        <v>8696</v>
      </c>
      <c r="F124" s="937">
        <v>20</v>
      </c>
      <c r="G124" s="937">
        <v>5820</v>
      </c>
      <c r="H124" s="937">
        <v>1</v>
      </c>
      <c r="I124" s="937">
        <v>291</v>
      </c>
      <c r="J124" s="937">
        <v>14</v>
      </c>
      <c r="K124" s="937">
        <v>4074</v>
      </c>
      <c r="L124" s="937">
        <v>0.7</v>
      </c>
      <c r="M124" s="937">
        <v>291</v>
      </c>
      <c r="N124" s="937">
        <v>12</v>
      </c>
      <c r="O124" s="937">
        <v>3500</v>
      </c>
      <c r="P124" s="928">
        <v>0.60137457044673537</v>
      </c>
      <c r="Q124" s="938">
        <v>291.66666666666669</v>
      </c>
    </row>
    <row r="125" spans="1:17" ht="14.4" customHeight="1" x14ac:dyDescent="0.3">
      <c r="A125" s="925" t="s">
        <v>8532</v>
      </c>
      <c r="B125" s="927" t="s">
        <v>8533</v>
      </c>
      <c r="C125" s="927" t="s">
        <v>6932</v>
      </c>
      <c r="D125" s="927" t="s">
        <v>8697</v>
      </c>
      <c r="E125" s="927" t="s">
        <v>8698</v>
      </c>
      <c r="F125" s="937"/>
      <c r="G125" s="937"/>
      <c r="H125" s="937"/>
      <c r="I125" s="937"/>
      <c r="J125" s="937"/>
      <c r="K125" s="937"/>
      <c r="L125" s="937"/>
      <c r="M125" s="937"/>
      <c r="N125" s="937">
        <v>2</v>
      </c>
      <c r="O125" s="937">
        <v>740</v>
      </c>
      <c r="P125" s="928"/>
      <c r="Q125" s="938">
        <v>370</v>
      </c>
    </row>
    <row r="126" spans="1:17" ht="14.4" customHeight="1" x14ac:dyDescent="0.3">
      <c r="A126" s="925" t="s">
        <v>8532</v>
      </c>
      <c r="B126" s="927" t="s">
        <v>8533</v>
      </c>
      <c r="C126" s="927" t="s">
        <v>6932</v>
      </c>
      <c r="D126" s="927" t="s">
        <v>8699</v>
      </c>
      <c r="E126" s="927" t="s">
        <v>8700</v>
      </c>
      <c r="F126" s="937">
        <v>8</v>
      </c>
      <c r="G126" s="937">
        <v>360</v>
      </c>
      <c r="H126" s="937">
        <v>1</v>
      </c>
      <c r="I126" s="937">
        <v>45</v>
      </c>
      <c r="J126" s="937">
        <v>10</v>
      </c>
      <c r="K126" s="937">
        <v>450</v>
      </c>
      <c r="L126" s="937">
        <v>1.25</v>
      </c>
      <c r="M126" s="937">
        <v>45</v>
      </c>
      <c r="N126" s="937">
        <v>7</v>
      </c>
      <c r="O126" s="937">
        <v>315</v>
      </c>
      <c r="P126" s="928">
        <v>0.875</v>
      </c>
      <c r="Q126" s="938">
        <v>45</v>
      </c>
    </row>
    <row r="127" spans="1:17" ht="14.4" customHeight="1" x14ac:dyDescent="0.3">
      <c r="A127" s="925" t="s">
        <v>8532</v>
      </c>
      <c r="B127" s="927" t="s">
        <v>8533</v>
      </c>
      <c r="C127" s="927" t="s">
        <v>6932</v>
      </c>
      <c r="D127" s="927" t="s">
        <v>8701</v>
      </c>
      <c r="E127" s="927" t="s">
        <v>8702</v>
      </c>
      <c r="F127" s="937"/>
      <c r="G127" s="937"/>
      <c r="H127" s="937"/>
      <c r="I127" s="937"/>
      <c r="J127" s="937"/>
      <c r="K127" s="937"/>
      <c r="L127" s="937"/>
      <c r="M127" s="937"/>
      <c r="N127" s="937">
        <v>2</v>
      </c>
      <c r="O127" s="937">
        <v>92</v>
      </c>
      <c r="P127" s="928"/>
      <c r="Q127" s="938">
        <v>46</v>
      </c>
    </row>
    <row r="128" spans="1:17" ht="14.4" customHeight="1" x14ac:dyDescent="0.3">
      <c r="A128" s="925" t="s">
        <v>8532</v>
      </c>
      <c r="B128" s="927" t="s">
        <v>8533</v>
      </c>
      <c r="C128" s="927" t="s">
        <v>6932</v>
      </c>
      <c r="D128" s="927" t="s">
        <v>8703</v>
      </c>
      <c r="E128" s="927" t="s">
        <v>8704</v>
      </c>
      <c r="F128" s="937"/>
      <c r="G128" s="937"/>
      <c r="H128" s="937"/>
      <c r="I128" s="937"/>
      <c r="J128" s="937">
        <v>1</v>
      </c>
      <c r="K128" s="937">
        <v>308</v>
      </c>
      <c r="L128" s="937"/>
      <c r="M128" s="937">
        <v>308</v>
      </c>
      <c r="N128" s="937"/>
      <c r="O128" s="937"/>
      <c r="P128" s="928"/>
      <c r="Q128" s="938"/>
    </row>
    <row r="129" spans="1:17" ht="14.4" customHeight="1" x14ac:dyDescent="0.3">
      <c r="A129" s="925" t="s">
        <v>8532</v>
      </c>
      <c r="B129" s="927" t="s">
        <v>8705</v>
      </c>
      <c r="C129" s="927" t="s">
        <v>6932</v>
      </c>
      <c r="D129" s="927" t="s">
        <v>8706</v>
      </c>
      <c r="E129" s="927" t="s">
        <v>8707</v>
      </c>
      <c r="F129" s="937">
        <v>29</v>
      </c>
      <c r="G129" s="937">
        <v>30015</v>
      </c>
      <c r="H129" s="937">
        <v>1</v>
      </c>
      <c r="I129" s="937">
        <v>1035</v>
      </c>
      <c r="J129" s="937">
        <v>34</v>
      </c>
      <c r="K129" s="937">
        <v>35190</v>
      </c>
      <c r="L129" s="937">
        <v>1.1724137931034482</v>
      </c>
      <c r="M129" s="937">
        <v>1035</v>
      </c>
      <c r="N129" s="937">
        <v>36</v>
      </c>
      <c r="O129" s="937">
        <v>37318</v>
      </c>
      <c r="P129" s="928">
        <v>1.243311677494586</v>
      </c>
      <c r="Q129" s="938">
        <v>1036.6111111111111</v>
      </c>
    </row>
    <row r="130" spans="1:17" ht="14.4" customHeight="1" x14ac:dyDescent="0.3">
      <c r="A130" s="925" t="s">
        <v>8708</v>
      </c>
      <c r="B130" s="927" t="s">
        <v>8709</v>
      </c>
      <c r="C130" s="927" t="s">
        <v>6897</v>
      </c>
      <c r="D130" s="927" t="s">
        <v>8710</v>
      </c>
      <c r="E130" s="927" t="s">
        <v>8711</v>
      </c>
      <c r="F130" s="937">
        <v>0.67</v>
      </c>
      <c r="G130" s="937">
        <v>1774.31</v>
      </c>
      <c r="H130" s="937">
        <v>1</v>
      </c>
      <c r="I130" s="937">
        <v>2648.2238805970146</v>
      </c>
      <c r="J130" s="937">
        <v>0.99</v>
      </c>
      <c r="K130" s="937">
        <v>2644.7400000000002</v>
      </c>
      <c r="L130" s="937">
        <v>1.4905738005196387</v>
      </c>
      <c r="M130" s="937">
        <v>2671.4545454545455</v>
      </c>
      <c r="N130" s="937"/>
      <c r="O130" s="937"/>
      <c r="P130" s="928"/>
      <c r="Q130" s="938"/>
    </row>
    <row r="131" spans="1:17" ht="14.4" customHeight="1" x14ac:dyDescent="0.3">
      <c r="A131" s="925" t="s">
        <v>8708</v>
      </c>
      <c r="B131" s="927" t="s">
        <v>8709</v>
      </c>
      <c r="C131" s="927" t="s">
        <v>6897</v>
      </c>
      <c r="D131" s="927" t="s">
        <v>8712</v>
      </c>
      <c r="E131" s="927" t="s">
        <v>8711</v>
      </c>
      <c r="F131" s="937"/>
      <c r="G131" s="937"/>
      <c r="H131" s="937"/>
      <c r="I131" s="937"/>
      <c r="J131" s="937">
        <v>0.2</v>
      </c>
      <c r="K131" s="937">
        <v>1335.72</v>
      </c>
      <c r="L131" s="937"/>
      <c r="M131" s="937">
        <v>6678.5999999999995</v>
      </c>
      <c r="N131" s="937"/>
      <c r="O131" s="937"/>
      <c r="P131" s="928"/>
      <c r="Q131" s="938"/>
    </row>
    <row r="132" spans="1:17" ht="14.4" customHeight="1" x14ac:dyDescent="0.3">
      <c r="A132" s="925" t="s">
        <v>8708</v>
      </c>
      <c r="B132" s="927" t="s">
        <v>8709</v>
      </c>
      <c r="C132" s="927" t="s">
        <v>6897</v>
      </c>
      <c r="D132" s="927" t="s">
        <v>8713</v>
      </c>
      <c r="E132" s="927" t="s">
        <v>8467</v>
      </c>
      <c r="F132" s="937"/>
      <c r="G132" s="937"/>
      <c r="H132" s="937"/>
      <c r="I132" s="937"/>
      <c r="J132" s="937">
        <v>2.5</v>
      </c>
      <c r="K132" s="937">
        <v>2466.5500000000002</v>
      </c>
      <c r="L132" s="937"/>
      <c r="M132" s="937">
        <v>986.62000000000012</v>
      </c>
      <c r="N132" s="937"/>
      <c r="O132" s="937"/>
      <c r="P132" s="928"/>
      <c r="Q132" s="938"/>
    </row>
    <row r="133" spans="1:17" ht="14.4" customHeight="1" x14ac:dyDescent="0.3">
      <c r="A133" s="925" t="s">
        <v>8708</v>
      </c>
      <c r="B133" s="927" t="s">
        <v>8709</v>
      </c>
      <c r="C133" s="927" t="s">
        <v>6897</v>
      </c>
      <c r="D133" s="927" t="s">
        <v>8714</v>
      </c>
      <c r="E133" s="927" t="s">
        <v>8715</v>
      </c>
      <c r="F133" s="937">
        <v>0.05</v>
      </c>
      <c r="G133" s="937">
        <v>644.99</v>
      </c>
      <c r="H133" s="937">
        <v>1</v>
      </c>
      <c r="I133" s="937">
        <v>12899.8</v>
      </c>
      <c r="J133" s="937"/>
      <c r="K133" s="937"/>
      <c r="L133" s="937"/>
      <c r="M133" s="937"/>
      <c r="N133" s="937">
        <v>0.37</v>
      </c>
      <c r="O133" s="937">
        <v>3824.83</v>
      </c>
      <c r="P133" s="928">
        <v>5.930060931177227</v>
      </c>
      <c r="Q133" s="938">
        <v>10337.378378378378</v>
      </c>
    </row>
    <row r="134" spans="1:17" ht="14.4" customHeight="1" x14ac:dyDescent="0.3">
      <c r="A134" s="925" t="s">
        <v>8708</v>
      </c>
      <c r="B134" s="927" t="s">
        <v>8709</v>
      </c>
      <c r="C134" s="927" t="s">
        <v>6897</v>
      </c>
      <c r="D134" s="927" t="s">
        <v>8716</v>
      </c>
      <c r="E134" s="927" t="s">
        <v>6889</v>
      </c>
      <c r="F134" s="937">
        <v>0.08</v>
      </c>
      <c r="G134" s="937">
        <v>103.19</v>
      </c>
      <c r="H134" s="937">
        <v>1</v>
      </c>
      <c r="I134" s="937">
        <v>1289.875</v>
      </c>
      <c r="J134" s="937"/>
      <c r="K134" s="937"/>
      <c r="L134" s="937"/>
      <c r="M134" s="937"/>
      <c r="N134" s="937"/>
      <c r="O134" s="937"/>
      <c r="P134" s="928"/>
      <c r="Q134" s="938"/>
    </row>
    <row r="135" spans="1:17" ht="14.4" customHeight="1" x14ac:dyDescent="0.3">
      <c r="A135" s="925" t="s">
        <v>8708</v>
      </c>
      <c r="B135" s="927" t="s">
        <v>8709</v>
      </c>
      <c r="C135" s="927" t="s">
        <v>6897</v>
      </c>
      <c r="D135" s="927" t="s">
        <v>8717</v>
      </c>
      <c r="E135" s="927" t="s">
        <v>8715</v>
      </c>
      <c r="F135" s="937"/>
      <c r="G135" s="937"/>
      <c r="H135" s="937"/>
      <c r="I135" s="937"/>
      <c r="J135" s="937">
        <v>0.05</v>
      </c>
      <c r="K135" s="937">
        <v>322.49</v>
      </c>
      <c r="L135" s="937"/>
      <c r="M135" s="937">
        <v>6449.8</v>
      </c>
      <c r="N135" s="937"/>
      <c r="O135" s="937"/>
      <c r="P135" s="928"/>
      <c r="Q135" s="938"/>
    </row>
    <row r="136" spans="1:17" ht="14.4" customHeight="1" x14ac:dyDescent="0.3">
      <c r="A136" s="925" t="s">
        <v>8708</v>
      </c>
      <c r="B136" s="927" t="s">
        <v>8709</v>
      </c>
      <c r="C136" s="927" t="s">
        <v>6897</v>
      </c>
      <c r="D136" s="927" t="s">
        <v>8718</v>
      </c>
      <c r="E136" s="927" t="s">
        <v>8719</v>
      </c>
      <c r="F136" s="937"/>
      <c r="G136" s="937"/>
      <c r="H136" s="937"/>
      <c r="I136" s="937"/>
      <c r="J136" s="937">
        <v>1</v>
      </c>
      <c r="K136" s="937">
        <v>975.22</v>
      </c>
      <c r="L136" s="937"/>
      <c r="M136" s="937">
        <v>975.22</v>
      </c>
      <c r="N136" s="937"/>
      <c r="O136" s="937"/>
      <c r="P136" s="928"/>
      <c r="Q136" s="938"/>
    </row>
    <row r="137" spans="1:17" ht="14.4" customHeight="1" x14ac:dyDescent="0.3">
      <c r="A137" s="925" t="s">
        <v>8708</v>
      </c>
      <c r="B137" s="927" t="s">
        <v>8709</v>
      </c>
      <c r="C137" s="927" t="s">
        <v>6897</v>
      </c>
      <c r="D137" s="927" t="s">
        <v>7552</v>
      </c>
      <c r="E137" s="927" t="s">
        <v>8469</v>
      </c>
      <c r="F137" s="937">
        <v>0.26</v>
      </c>
      <c r="G137" s="937">
        <v>2814.9100000000003</v>
      </c>
      <c r="H137" s="937">
        <v>1</v>
      </c>
      <c r="I137" s="937">
        <v>10826.576923076924</v>
      </c>
      <c r="J137" s="937">
        <v>0.56000000000000005</v>
      </c>
      <c r="K137" s="937">
        <v>6109.42</v>
      </c>
      <c r="L137" s="937">
        <v>2.1703784490445517</v>
      </c>
      <c r="M137" s="937">
        <v>10909.678571428571</v>
      </c>
      <c r="N137" s="937">
        <v>0.17</v>
      </c>
      <c r="O137" s="937">
        <v>1856.67</v>
      </c>
      <c r="P137" s="928">
        <v>0.65958414300990076</v>
      </c>
      <c r="Q137" s="938">
        <v>10921.588235294117</v>
      </c>
    </row>
    <row r="138" spans="1:17" ht="14.4" customHeight="1" x14ac:dyDescent="0.3">
      <c r="A138" s="925" t="s">
        <v>8708</v>
      </c>
      <c r="B138" s="927" t="s">
        <v>8709</v>
      </c>
      <c r="C138" s="927" t="s">
        <v>6897</v>
      </c>
      <c r="D138" s="927" t="s">
        <v>8720</v>
      </c>
      <c r="E138" s="927" t="s">
        <v>8721</v>
      </c>
      <c r="F138" s="937"/>
      <c r="G138" s="937"/>
      <c r="H138" s="937"/>
      <c r="I138" s="937"/>
      <c r="J138" s="937">
        <v>0.1</v>
      </c>
      <c r="K138" s="937">
        <v>193.91</v>
      </c>
      <c r="L138" s="937"/>
      <c r="M138" s="937">
        <v>1939.1</v>
      </c>
      <c r="N138" s="937">
        <v>0.1</v>
      </c>
      <c r="O138" s="937">
        <v>195.61</v>
      </c>
      <c r="P138" s="928"/>
      <c r="Q138" s="938">
        <v>1956.1000000000001</v>
      </c>
    </row>
    <row r="139" spans="1:17" ht="14.4" customHeight="1" x14ac:dyDescent="0.3">
      <c r="A139" s="925" t="s">
        <v>8708</v>
      </c>
      <c r="B139" s="927" t="s">
        <v>8709</v>
      </c>
      <c r="C139" s="927" t="s">
        <v>6897</v>
      </c>
      <c r="D139" s="927" t="s">
        <v>8468</v>
      </c>
      <c r="E139" s="927" t="s">
        <v>8469</v>
      </c>
      <c r="F139" s="937"/>
      <c r="G139" s="937"/>
      <c r="H139" s="937"/>
      <c r="I139" s="937"/>
      <c r="J139" s="937"/>
      <c r="K139" s="937"/>
      <c r="L139" s="937"/>
      <c r="M139" s="937"/>
      <c r="N139" s="937">
        <v>0.55000000000000004</v>
      </c>
      <c r="O139" s="937">
        <v>1201.3699999999999</v>
      </c>
      <c r="P139" s="928"/>
      <c r="Q139" s="938">
        <v>2184.3090909090906</v>
      </c>
    </row>
    <row r="140" spans="1:17" ht="14.4" customHeight="1" x14ac:dyDescent="0.3">
      <c r="A140" s="925" t="s">
        <v>8708</v>
      </c>
      <c r="B140" s="927" t="s">
        <v>8709</v>
      </c>
      <c r="C140" s="927" t="s">
        <v>6897</v>
      </c>
      <c r="D140" s="927" t="s">
        <v>8722</v>
      </c>
      <c r="E140" s="927" t="s">
        <v>8723</v>
      </c>
      <c r="F140" s="937"/>
      <c r="G140" s="937"/>
      <c r="H140" s="937"/>
      <c r="I140" s="937"/>
      <c r="J140" s="937">
        <v>0.15</v>
      </c>
      <c r="K140" s="937">
        <v>56.4</v>
      </c>
      <c r="L140" s="937"/>
      <c r="M140" s="937">
        <v>376</v>
      </c>
      <c r="N140" s="937">
        <v>0.15</v>
      </c>
      <c r="O140" s="937">
        <v>56.9</v>
      </c>
      <c r="P140" s="928"/>
      <c r="Q140" s="938">
        <v>379.33333333333331</v>
      </c>
    </row>
    <row r="141" spans="1:17" ht="14.4" customHeight="1" x14ac:dyDescent="0.3">
      <c r="A141" s="925" t="s">
        <v>8708</v>
      </c>
      <c r="B141" s="927" t="s">
        <v>8709</v>
      </c>
      <c r="C141" s="927" t="s">
        <v>6905</v>
      </c>
      <c r="D141" s="927" t="s">
        <v>8724</v>
      </c>
      <c r="E141" s="927" t="s">
        <v>8725</v>
      </c>
      <c r="F141" s="937"/>
      <c r="G141" s="937"/>
      <c r="H141" s="937"/>
      <c r="I141" s="937"/>
      <c r="J141" s="937">
        <v>1</v>
      </c>
      <c r="K141" s="937">
        <v>893.9</v>
      </c>
      <c r="L141" s="937"/>
      <c r="M141" s="937">
        <v>893.9</v>
      </c>
      <c r="N141" s="937"/>
      <c r="O141" s="937"/>
      <c r="P141" s="928"/>
      <c r="Q141" s="938"/>
    </row>
    <row r="142" spans="1:17" ht="14.4" customHeight="1" x14ac:dyDescent="0.3">
      <c r="A142" s="925" t="s">
        <v>8708</v>
      </c>
      <c r="B142" s="927" t="s">
        <v>8709</v>
      </c>
      <c r="C142" s="927" t="s">
        <v>6932</v>
      </c>
      <c r="D142" s="927" t="s">
        <v>8726</v>
      </c>
      <c r="E142" s="927" t="s">
        <v>8727</v>
      </c>
      <c r="F142" s="937">
        <v>2</v>
      </c>
      <c r="G142" s="937">
        <v>408</v>
      </c>
      <c r="H142" s="937">
        <v>1</v>
      </c>
      <c r="I142" s="937">
        <v>204</v>
      </c>
      <c r="J142" s="937">
        <v>7</v>
      </c>
      <c r="K142" s="937">
        <v>1435</v>
      </c>
      <c r="L142" s="937">
        <v>3.517156862745098</v>
      </c>
      <c r="M142" s="937">
        <v>205</v>
      </c>
      <c r="N142" s="937">
        <v>4</v>
      </c>
      <c r="O142" s="937">
        <v>824</v>
      </c>
      <c r="P142" s="928">
        <v>2.0196078431372548</v>
      </c>
      <c r="Q142" s="938">
        <v>206</v>
      </c>
    </row>
    <row r="143" spans="1:17" ht="14.4" customHeight="1" x14ac:dyDescent="0.3">
      <c r="A143" s="925" t="s">
        <v>8708</v>
      </c>
      <c r="B143" s="927" t="s">
        <v>8709</v>
      </c>
      <c r="C143" s="927" t="s">
        <v>6932</v>
      </c>
      <c r="D143" s="927" t="s">
        <v>8728</v>
      </c>
      <c r="E143" s="927" t="s">
        <v>8729</v>
      </c>
      <c r="F143" s="937">
        <v>13</v>
      </c>
      <c r="G143" s="937">
        <v>1937</v>
      </c>
      <c r="H143" s="937">
        <v>1</v>
      </c>
      <c r="I143" s="937">
        <v>149</v>
      </c>
      <c r="J143" s="937">
        <v>11</v>
      </c>
      <c r="K143" s="937">
        <v>1650</v>
      </c>
      <c r="L143" s="937">
        <v>0.8518327310273619</v>
      </c>
      <c r="M143" s="937">
        <v>150</v>
      </c>
      <c r="N143" s="937">
        <v>6</v>
      </c>
      <c r="O143" s="937">
        <v>904</v>
      </c>
      <c r="P143" s="928">
        <v>0.46670108415074857</v>
      </c>
      <c r="Q143" s="938">
        <v>150.66666666666666</v>
      </c>
    </row>
    <row r="144" spans="1:17" ht="14.4" customHeight="1" x14ac:dyDescent="0.3">
      <c r="A144" s="925" t="s">
        <v>8708</v>
      </c>
      <c r="B144" s="927" t="s">
        <v>8709</v>
      </c>
      <c r="C144" s="927" t="s">
        <v>6932</v>
      </c>
      <c r="D144" s="927" t="s">
        <v>8730</v>
      </c>
      <c r="E144" s="927" t="s">
        <v>8731</v>
      </c>
      <c r="F144" s="937">
        <v>11</v>
      </c>
      <c r="G144" s="937">
        <v>1991</v>
      </c>
      <c r="H144" s="937">
        <v>1</v>
      </c>
      <c r="I144" s="937">
        <v>181</v>
      </c>
      <c r="J144" s="937">
        <v>8</v>
      </c>
      <c r="K144" s="937">
        <v>1456</v>
      </c>
      <c r="L144" s="937">
        <v>0.73129080863887497</v>
      </c>
      <c r="M144" s="937">
        <v>182</v>
      </c>
      <c r="N144" s="937">
        <v>14</v>
      </c>
      <c r="O144" s="937">
        <v>2560</v>
      </c>
      <c r="P144" s="928">
        <v>1.2857860371672527</v>
      </c>
      <c r="Q144" s="938">
        <v>182.85714285714286</v>
      </c>
    </row>
    <row r="145" spans="1:17" ht="14.4" customHeight="1" x14ac:dyDescent="0.3">
      <c r="A145" s="925" t="s">
        <v>8708</v>
      </c>
      <c r="B145" s="927" t="s">
        <v>8709</v>
      </c>
      <c r="C145" s="927" t="s">
        <v>6932</v>
      </c>
      <c r="D145" s="927" t="s">
        <v>8732</v>
      </c>
      <c r="E145" s="927" t="s">
        <v>8733</v>
      </c>
      <c r="F145" s="937">
        <v>593</v>
      </c>
      <c r="G145" s="937">
        <v>73532</v>
      </c>
      <c r="H145" s="937">
        <v>1</v>
      </c>
      <c r="I145" s="937">
        <v>124</v>
      </c>
      <c r="J145" s="937">
        <v>639</v>
      </c>
      <c r="K145" s="937">
        <v>79236</v>
      </c>
      <c r="L145" s="937">
        <v>1.0775716694772344</v>
      </c>
      <c r="M145" s="937">
        <v>124</v>
      </c>
      <c r="N145" s="937">
        <v>625</v>
      </c>
      <c r="O145" s="937">
        <v>77959</v>
      </c>
      <c r="P145" s="928">
        <v>1.0602050807811565</v>
      </c>
      <c r="Q145" s="938">
        <v>124.73439999999999</v>
      </c>
    </row>
    <row r="146" spans="1:17" ht="14.4" customHeight="1" x14ac:dyDescent="0.3">
      <c r="A146" s="925" t="s">
        <v>8708</v>
      </c>
      <c r="B146" s="927" t="s">
        <v>8709</v>
      </c>
      <c r="C146" s="927" t="s">
        <v>6932</v>
      </c>
      <c r="D146" s="927" t="s">
        <v>8734</v>
      </c>
      <c r="E146" s="927" t="s">
        <v>8735</v>
      </c>
      <c r="F146" s="937">
        <v>858</v>
      </c>
      <c r="G146" s="937">
        <v>185328</v>
      </c>
      <c r="H146" s="937">
        <v>1</v>
      </c>
      <c r="I146" s="937">
        <v>216</v>
      </c>
      <c r="J146" s="937">
        <v>812</v>
      </c>
      <c r="K146" s="937">
        <v>176204</v>
      </c>
      <c r="L146" s="937">
        <v>0.95076836743503412</v>
      </c>
      <c r="M146" s="937">
        <v>217</v>
      </c>
      <c r="N146" s="937">
        <v>861</v>
      </c>
      <c r="O146" s="937">
        <v>187390</v>
      </c>
      <c r="P146" s="928">
        <v>1.0111262194595527</v>
      </c>
      <c r="Q146" s="938">
        <v>217.64227642276424</v>
      </c>
    </row>
    <row r="147" spans="1:17" ht="14.4" customHeight="1" x14ac:dyDescent="0.3">
      <c r="A147" s="925" t="s">
        <v>8708</v>
      </c>
      <c r="B147" s="927" t="s">
        <v>8709</v>
      </c>
      <c r="C147" s="927" t="s">
        <v>6932</v>
      </c>
      <c r="D147" s="927" t="s">
        <v>8736</v>
      </c>
      <c r="E147" s="927" t="s">
        <v>8737</v>
      </c>
      <c r="F147" s="937">
        <v>5</v>
      </c>
      <c r="G147" s="937">
        <v>1080</v>
      </c>
      <c r="H147" s="937">
        <v>1</v>
      </c>
      <c r="I147" s="937">
        <v>216</v>
      </c>
      <c r="J147" s="937">
        <v>5</v>
      </c>
      <c r="K147" s="937">
        <v>1085</v>
      </c>
      <c r="L147" s="937">
        <v>1.0046296296296295</v>
      </c>
      <c r="M147" s="937">
        <v>217</v>
      </c>
      <c r="N147" s="937">
        <v>1</v>
      </c>
      <c r="O147" s="937">
        <v>218</v>
      </c>
      <c r="P147" s="928">
        <v>0.20185185185185187</v>
      </c>
      <c r="Q147" s="938">
        <v>218</v>
      </c>
    </row>
    <row r="148" spans="1:17" ht="14.4" customHeight="1" x14ac:dyDescent="0.3">
      <c r="A148" s="925" t="s">
        <v>8708</v>
      </c>
      <c r="B148" s="927" t="s">
        <v>8709</v>
      </c>
      <c r="C148" s="927" t="s">
        <v>6932</v>
      </c>
      <c r="D148" s="927" t="s">
        <v>8738</v>
      </c>
      <c r="E148" s="927" t="s">
        <v>8739</v>
      </c>
      <c r="F148" s="937"/>
      <c r="G148" s="937"/>
      <c r="H148" s="937"/>
      <c r="I148" s="937"/>
      <c r="J148" s="937"/>
      <c r="K148" s="937"/>
      <c r="L148" s="937"/>
      <c r="M148" s="937"/>
      <c r="N148" s="937">
        <v>1</v>
      </c>
      <c r="O148" s="937">
        <v>346</v>
      </c>
      <c r="P148" s="928"/>
      <c r="Q148" s="938">
        <v>346</v>
      </c>
    </row>
    <row r="149" spans="1:17" ht="14.4" customHeight="1" x14ac:dyDescent="0.3">
      <c r="A149" s="925" t="s">
        <v>8708</v>
      </c>
      <c r="B149" s="927" t="s">
        <v>8709</v>
      </c>
      <c r="C149" s="927" t="s">
        <v>6932</v>
      </c>
      <c r="D149" s="927" t="s">
        <v>8740</v>
      </c>
      <c r="E149" s="927" t="s">
        <v>8741</v>
      </c>
      <c r="F149" s="937">
        <v>8</v>
      </c>
      <c r="G149" s="937">
        <v>1744</v>
      </c>
      <c r="H149" s="937">
        <v>1</v>
      </c>
      <c r="I149" s="937">
        <v>218</v>
      </c>
      <c r="J149" s="937">
        <v>8</v>
      </c>
      <c r="K149" s="937">
        <v>1752</v>
      </c>
      <c r="L149" s="937">
        <v>1.0045871559633028</v>
      </c>
      <c r="M149" s="937">
        <v>219</v>
      </c>
      <c r="N149" s="937">
        <v>7</v>
      </c>
      <c r="O149" s="937">
        <v>1535</v>
      </c>
      <c r="P149" s="928">
        <v>0.88016055045871555</v>
      </c>
      <c r="Q149" s="938">
        <v>219.28571428571428</v>
      </c>
    </row>
    <row r="150" spans="1:17" ht="14.4" customHeight="1" x14ac:dyDescent="0.3">
      <c r="A150" s="925" t="s">
        <v>8708</v>
      </c>
      <c r="B150" s="927" t="s">
        <v>8709</v>
      </c>
      <c r="C150" s="927" t="s">
        <v>6932</v>
      </c>
      <c r="D150" s="927" t="s">
        <v>8742</v>
      </c>
      <c r="E150" s="927" t="s">
        <v>8743</v>
      </c>
      <c r="F150" s="937"/>
      <c r="G150" s="937"/>
      <c r="H150" s="937"/>
      <c r="I150" s="937"/>
      <c r="J150" s="937">
        <v>1</v>
      </c>
      <c r="K150" s="937">
        <v>609</v>
      </c>
      <c r="L150" s="937"/>
      <c r="M150" s="937">
        <v>609</v>
      </c>
      <c r="N150" s="937">
        <v>1</v>
      </c>
      <c r="O150" s="937">
        <v>609</v>
      </c>
      <c r="P150" s="928"/>
      <c r="Q150" s="938">
        <v>609</v>
      </c>
    </row>
    <row r="151" spans="1:17" ht="14.4" customHeight="1" x14ac:dyDescent="0.3">
      <c r="A151" s="925" t="s">
        <v>8708</v>
      </c>
      <c r="B151" s="927" t="s">
        <v>8709</v>
      </c>
      <c r="C151" s="927" t="s">
        <v>6932</v>
      </c>
      <c r="D151" s="927" t="s">
        <v>8744</v>
      </c>
      <c r="E151" s="927" t="s">
        <v>8745</v>
      </c>
      <c r="F151" s="937"/>
      <c r="G151" s="937"/>
      <c r="H151" s="937"/>
      <c r="I151" s="937"/>
      <c r="J151" s="937">
        <v>2</v>
      </c>
      <c r="K151" s="937">
        <v>652</v>
      </c>
      <c r="L151" s="937"/>
      <c r="M151" s="937">
        <v>326</v>
      </c>
      <c r="N151" s="937"/>
      <c r="O151" s="937"/>
      <c r="P151" s="928"/>
      <c r="Q151" s="938"/>
    </row>
    <row r="152" spans="1:17" ht="14.4" customHeight="1" x14ac:dyDescent="0.3">
      <c r="A152" s="925" t="s">
        <v>8708</v>
      </c>
      <c r="B152" s="927" t="s">
        <v>8709</v>
      </c>
      <c r="C152" s="927" t="s">
        <v>6932</v>
      </c>
      <c r="D152" s="927" t="s">
        <v>8746</v>
      </c>
      <c r="E152" s="927" t="s">
        <v>8747</v>
      </c>
      <c r="F152" s="937"/>
      <c r="G152" s="937"/>
      <c r="H152" s="937"/>
      <c r="I152" s="937"/>
      <c r="J152" s="937"/>
      <c r="K152" s="937"/>
      <c r="L152" s="937"/>
      <c r="M152" s="937"/>
      <c r="N152" s="937">
        <v>3</v>
      </c>
      <c r="O152" s="937">
        <v>11451</v>
      </c>
      <c r="P152" s="928"/>
      <c r="Q152" s="938">
        <v>3817</v>
      </c>
    </row>
    <row r="153" spans="1:17" ht="14.4" customHeight="1" x14ac:dyDescent="0.3">
      <c r="A153" s="925" t="s">
        <v>8708</v>
      </c>
      <c r="B153" s="927" t="s">
        <v>8709</v>
      </c>
      <c r="C153" s="927" t="s">
        <v>6932</v>
      </c>
      <c r="D153" s="927" t="s">
        <v>8748</v>
      </c>
      <c r="E153" s="927" t="s">
        <v>8749</v>
      </c>
      <c r="F153" s="937">
        <v>1</v>
      </c>
      <c r="G153" s="937">
        <v>1276</v>
      </c>
      <c r="H153" s="937">
        <v>1</v>
      </c>
      <c r="I153" s="937">
        <v>1276</v>
      </c>
      <c r="J153" s="937">
        <v>2</v>
      </c>
      <c r="K153" s="937">
        <v>2554</v>
      </c>
      <c r="L153" s="937">
        <v>2.0015673981191222</v>
      </c>
      <c r="M153" s="937">
        <v>1277</v>
      </c>
      <c r="N153" s="937">
        <v>1</v>
      </c>
      <c r="O153" s="937">
        <v>1277</v>
      </c>
      <c r="P153" s="928">
        <v>1.0007836990595611</v>
      </c>
      <c r="Q153" s="938">
        <v>1277</v>
      </c>
    </row>
    <row r="154" spans="1:17" ht="14.4" customHeight="1" x14ac:dyDescent="0.3">
      <c r="A154" s="925" t="s">
        <v>8708</v>
      </c>
      <c r="B154" s="927" t="s">
        <v>8709</v>
      </c>
      <c r="C154" s="927" t="s">
        <v>6932</v>
      </c>
      <c r="D154" s="927" t="s">
        <v>8750</v>
      </c>
      <c r="E154" s="927" t="s">
        <v>8751</v>
      </c>
      <c r="F154" s="937"/>
      <c r="G154" s="937"/>
      <c r="H154" s="937"/>
      <c r="I154" s="937"/>
      <c r="J154" s="937">
        <v>2</v>
      </c>
      <c r="K154" s="937">
        <v>2328</v>
      </c>
      <c r="L154" s="937"/>
      <c r="M154" s="937">
        <v>1164</v>
      </c>
      <c r="N154" s="937">
        <v>1</v>
      </c>
      <c r="O154" s="937">
        <v>1164</v>
      </c>
      <c r="P154" s="928"/>
      <c r="Q154" s="938">
        <v>1164</v>
      </c>
    </row>
    <row r="155" spans="1:17" ht="14.4" customHeight="1" x14ac:dyDescent="0.3">
      <c r="A155" s="925" t="s">
        <v>8708</v>
      </c>
      <c r="B155" s="927" t="s">
        <v>8709</v>
      </c>
      <c r="C155" s="927" t="s">
        <v>6932</v>
      </c>
      <c r="D155" s="927" t="s">
        <v>8752</v>
      </c>
      <c r="E155" s="927" t="s">
        <v>8753</v>
      </c>
      <c r="F155" s="937">
        <v>7</v>
      </c>
      <c r="G155" s="937">
        <v>35455</v>
      </c>
      <c r="H155" s="937">
        <v>1</v>
      </c>
      <c r="I155" s="937">
        <v>5065</v>
      </c>
      <c r="J155" s="937">
        <v>8</v>
      </c>
      <c r="K155" s="937">
        <v>40544</v>
      </c>
      <c r="L155" s="937">
        <v>1.1435340572556763</v>
      </c>
      <c r="M155" s="937">
        <v>5068</v>
      </c>
      <c r="N155" s="937"/>
      <c r="O155" s="937"/>
      <c r="P155" s="928"/>
      <c r="Q155" s="938"/>
    </row>
    <row r="156" spans="1:17" ht="14.4" customHeight="1" x14ac:dyDescent="0.3">
      <c r="A156" s="925" t="s">
        <v>8708</v>
      </c>
      <c r="B156" s="927" t="s">
        <v>8709</v>
      </c>
      <c r="C156" s="927" t="s">
        <v>6932</v>
      </c>
      <c r="D156" s="927" t="s">
        <v>8754</v>
      </c>
      <c r="E156" s="927" t="s">
        <v>8755</v>
      </c>
      <c r="F156" s="937">
        <v>1</v>
      </c>
      <c r="G156" s="937">
        <v>5505</v>
      </c>
      <c r="H156" s="937">
        <v>1</v>
      </c>
      <c r="I156" s="937">
        <v>5505</v>
      </c>
      <c r="J156" s="937"/>
      <c r="K156" s="937"/>
      <c r="L156" s="937"/>
      <c r="M156" s="937"/>
      <c r="N156" s="937"/>
      <c r="O156" s="937"/>
      <c r="P156" s="928"/>
      <c r="Q156" s="938"/>
    </row>
    <row r="157" spans="1:17" ht="14.4" customHeight="1" x14ac:dyDescent="0.3">
      <c r="A157" s="925" t="s">
        <v>8708</v>
      </c>
      <c r="B157" s="927" t="s">
        <v>8709</v>
      </c>
      <c r="C157" s="927" t="s">
        <v>6932</v>
      </c>
      <c r="D157" s="927" t="s">
        <v>8756</v>
      </c>
      <c r="E157" s="927" t="s">
        <v>8757</v>
      </c>
      <c r="F157" s="937">
        <v>178</v>
      </c>
      <c r="G157" s="937">
        <v>30616</v>
      </c>
      <c r="H157" s="937">
        <v>1</v>
      </c>
      <c r="I157" s="937">
        <v>172</v>
      </c>
      <c r="J157" s="937">
        <v>157</v>
      </c>
      <c r="K157" s="937">
        <v>27161</v>
      </c>
      <c r="L157" s="937">
        <v>0.88715050953749675</v>
      </c>
      <c r="M157" s="937">
        <v>173</v>
      </c>
      <c r="N157" s="937">
        <v>149</v>
      </c>
      <c r="O157" s="937">
        <v>25887</v>
      </c>
      <c r="P157" s="928">
        <v>0.84553828063757508</v>
      </c>
      <c r="Q157" s="938">
        <v>173.73825503355704</v>
      </c>
    </row>
    <row r="158" spans="1:17" ht="14.4" customHeight="1" x14ac:dyDescent="0.3">
      <c r="A158" s="925" t="s">
        <v>8708</v>
      </c>
      <c r="B158" s="927" t="s">
        <v>8709</v>
      </c>
      <c r="C158" s="927" t="s">
        <v>6932</v>
      </c>
      <c r="D158" s="927" t="s">
        <v>8758</v>
      </c>
      <c r="E158" s="927" t="s">
        <v>8759</v>
      </c>
      <c r="F158" s="937">
        <v>26</v>
      </c>
      <c r="G158" s="937">
        <v>51844</v>
      </c>
      <c r="H158" s="937">
        <v>1</v>
      </c>
      <c r="I158" s="937">
        <v>1994</v>
      </c>
      <c r="J158" s="937">
        <v>22</v>
      </c>
      <c r="K158" s="937">
        <v>43912</v>
      </c>
      <c r="L158" s="937">
        <v>0.84700254609983794</v>
      </c>
      <c r="M158" s="937">
        <v>1996</v>
      </c>
      <c r="N158" s="937">
        <v>21</v>
      </c>
      <c r="O158" s="937">
        <v>41958</v>
      </c>
      <c r="P158" s="928">
        <v>0.80931255304374661</v>
      </c>
      <c r="Q158" s="938">
        <v>1998</v>
      </c>
    </row>
    <row r="159" spans="1:17" ht="14.4" customHeight="1" x14ac:dyDescent="0.3">
      <c r="A159" s="925" t="s">
        <v>8708</v>
      </c>
      <c r="B159" s="927" t="s">
        <v>8709</v>
      </c>
      <c r="C159" s="927" t="s">
        <v>6932</v>
      </c>
      <c r="D159" s="927" t="s">
        <v>8760</v>
      </c>
      <c r="E159" s="927" t="s">
        <v>8761</v>
      </c>
      <c r="F159" s="937">
        <v>1</v>
      </c>
      <c r="G159" s="937">
        <v>2691</v>
      </c>
      <c r="H159" s="937">
        <v>1</v>
      </c>
      <c r="I159" s="937">
        <v>2691</v>
      </c>
      <c r="J159" s="937">
        <v>3</v>
      </c>
      <c r="K159" s="937">
        <v>8076</v>
      </c>
      <c r="L159" s="937">
        <v>3.0011148272017838</v>
      </c>
      <c r="M159" s="937">
        <v>2692</v>
      </c>
      <c r="N159" s="937"/>
      <c r="O159" s="937"/>
      <c r="P159" s="928"/>
      <c r="Q159" s="938"/>
    </row>
    <row r="160" spans="1:17" ht="14.4" customHeight="1" x14ac:dyDescent="0.3">
      <c r="A160" s="925" t="s">
        <v>8708</v>
      </c>
      <c r="B160" s="927" t="s">
        <v>8709</v>
      </c>
      <c r="C160" s="927" t="s">
        <v>6932</v>
      </c>
      <c r="D160" s="927" t="s">
        <v>8762</v>
      </c>
      <c r="E160" s="927" t="s">
        <v>8763</v>
      </c>
      <c r="F160" s="937">
        <v>1</v>
      </c>
      <c r="G160" s="937">
        <v>5177</v>
      </c>
      <c r="H160" s="937">
        <v>1</v>
      </c>
      <c r="I160" s="937">
        <v>5177</v>
      </c>
      <c r="J160" s="937">
        <v>1</v>
      </c>
      <c r="K160" s="937">
        <v>5180</v>
      </c>
      <c r="L160" s="937">
        <v>1.0005794861889126</v>
      </c>
      <c r="M160" s="937">
        <v>5180</v>
      </c>
      <c r="N160" s="937"/>
      <c r="O160" s="937"/>
      <c r="P160" s="928"/>
      <c r="Q160" s="938"/>
    </row>
    <row r="161" spans="1:17" ht="14.4" customHeight="1" x14ac:dyDescent="0.3">
      <c r="A161" s="925" t="s">
        <v>8708</v>
      </c>
      <c r="B161" s="927" t="s">
        <v>8709</v>
      </c>
      <c r="C161" s="927" t="s">
        <v>6932</v>
      </c>
      <c r="D161" s="927" t="s">
        <v>8764</v>
      </c>
      <c r="E161" s="927" t="s">
        <v>8765</v>
      </c>
      <c r="F161" s="937"/>
      <c r="G161" s="937"/>
      <c r="H161" s="937"/>
      <c r="I161" s="937"/>
      <c r="J161" s="937"/>
      <c r="K161" s="937"/>
      <c r="L161" s="937"/>
      <c r="M161" s="937"/>
      <c r="N161" s="937">
        <v>1</v>
      </c>
      <c r="O161" s="937">
        <v>658</v>
      </c>
      <c r="P161" s="928"/>
      <c r="Q161" s="938">
        <v>658</v>
      </c>
    </row>
    <row r="162" spans="1:17" ht="14.4" customHeight="1" x14ac:dyDescent="0.3">
      <c r="A162" s="925" t="s">
        <v>8708</v>
      </c>
      <c r="B162" s="927" t="s">
        <v>8709</v>
      </c>
      <c r="C162" s="927" t="s">
        <v>6932</v>
      </c>
      <c r="D162" s="927" t="s">
        <v>8766</v>
      </c>
      <c r="E162" s="927" t="s">
        <v>8767</v>
      </c>
      <c r="F162" s="937">
        <v>180</v>
      </c>
      <c r="G162" s="937">
        <v>26820</v>
      </c>
      <c r="H162" s="937">
        <v>1</v>
      </c>
      <c r="I162" s="937">
        <v>149</v>
      </c>
      <c r="J162" s="937">
        <v>281</v>
      </c>
      <c r="K162" s="937">
        <v>42150</v>
      </c>
      <c r="L162" s="937">
        <v>1.5715883668903803</v>
      </c>
      <c r="M162" s="937">
        <v>150</v>
      </c>
      <c r="N162" s="937">
        <v>189</v>
      </c>
      <c r="O162" s="937">
        <v>28456</v>
      </c>
      <c r="P162" s="928">
        <v>1.0609992542878448</v>
      </c>
      <c r="Q162" s="938">
        <v>150.56084656084656</v>
      </c>
    </row>
    <row r="163" spans="1:17" ht="14.4" customHeight="1" x14ac:dyDescent="0.3">
      <c r="A163" s="925" t="s">
        <v>8708</v>
      </c>
      <c r="B163" s="927" t="s">
        <v>8709</v>
      </c>
      <c r="C163" s="927" t="s">
        <v>6932</v>
      </c>
      <c r="D163" s="927" t="s">
        <v>8768</v>
      </c>
      <c r="E163" s="927" t="s">
        <v>8769</v>
      </c>
      <c r="F163" s="937">
        <v>156</v>
      </c>
      <c r="G163" s="937">
        <v>29952</v>
      </c>
      <c r="H163" s="937">
        <v>1</v>
      </c>
      <c r="I163" s="937">
        <v>192</v>
      </c>
      <c r="J163" s="937">
        <v>179</v>
      </c>
      <c r="K163" s="937">
        <v>34547</v>
      </c>
      <c r="L163" s="937">
        <v>1.1534121260683761</v>
      </c>
      <c r="M163" s="937">
        <v>193</v>
      </c>
      <c r="N163" s="937">
        <v>199</v>
      </c>
      <c r="O163" s="937">
        <v>38556</v>
      </c>
      <c r="P163" s="928">
        <v>1.2872596153846154</v>
      </c>
      <c r="Q163" s="938">
        <v>193.74874371859298</v>
      </c>
    </row>
    <row r="164" spans="1:17" ht="14.4" customHeight="1" x14ac:dyDescent="0.3">
      <c r="A164" s="925" t="s">
        <v>8708</v>
      </c>
      <c r="B164" s="927" t="s">
        <v>8709</v>
      </c>
      <c r="C164" s="927" t="s">
        <v>6932</v>
      </c>
      <c r="D164" s="927" t="s">
        <v>8770</v>
      </c>
      <c r="E164" s="927" t="s">
        <v>8771</v>
      </c>
      <c r="F164" s="937">
        <v>186</v>
      </c>
      <c r="G164" s="937">
        <v>36642</v>
      </c>
      <c r="H164" s="937">
        <v>1</v>
      </c>
      <c r="I164" s="937">
        <v>197</v>
      </c>
      <c r="J164" s="937">
        <v>428</v>
      </c>
      <c r="K164" s="937">
        <v>84744</v>
      </c>
      <c r="L164" s="937">
        <v>2.3127558539381039</v>
      </c>
      <c r="M164" s="937">
        <v>198</v>
      </c>
      <c r="N164" s="937">
        <v>707</v>
      </c>
      <c r="O164" s="937">
        <v>140454</v>
      </c>
      <c r="P164" s="928">
        <v>3.833142295726216</v>
      </c>
      <c r="Q164" s="938">
        <v>198.66195190947667</v>
      </c>
    </row>
    <row r="165" spans="1:17" ht="14.4" customHeight="1" x14ac:dyDescent="0.3">
      <c r="A165" s="925" t="s">
        <v>8708</v>
      </c>
      <c r="B165" s="927" t="s">
        <v>8709</v>
      </c>
      <c r="C165" s="927" t="s">
        <v>6932</v>
      </c>
      <c r="D165" s="927" t="s">
        <v>8772</v>
      </c>
      <c r="E165" s="927" t="s">
        <v>8773</v>
      </c>
      <c r="F165" s="937"/>
      <c r="G165" s="937"/>
      <c r="H165" s="937"/>
      <c r="I165" s="937"/>
      <c r="J165" s="937">
        <v>1</v>
      </c>
      <c r="K165" s="937">
        <v>415</v>
      </c>
      <c r="L165" s="937"/>
      <c r="M165" s="937">
        <v>415</v>
      </c>
      <c r="N165" s="937">
        <v>1</v>
      </c>
      <c r="O165" s="937">
        <v>415</v>
      </c>
      <c r="P165" s="928"/>
      <c r="Q165" s="938">
        <v>415</v>
      </c>
    </row>
    <row r="166" spans="1:17" ht="14.4" customHeight="1" x14ac:dyDescent="0.3">
      <c r="A166" s="925" t="s">
        <v>8708</v>
      </c>
      <c r="B166" s="927" t="s">
        <v>8709</v>
      </c>
      <c r="C166" s="927" t="s">
        <v>6932</v>
      </c>
      <c r="D166" s="927" t="s">
        <v>8774</v>
      </c>
      <c r="E166" s="927" t="s">
        <v>8775</v>
      </c>
      <c r="F166" s="937">
        <v>8</v>
      </c>
      <c r="G166" s="937">
        <v>1256</v>
      </c>
      <c r="H166" s="937">
        <v>1</v>
      </c>
      <c r="I166" s="937">
        <v>157</v>
      </c>
      <c r="J166" s="937">
        <v>10</v>
      </c>
      <c r="K166" s="937">
        <v>1580</v>
      </c>
      <c r="L166" s="937">
        <v>1.2579617834394905</v>
      </c>
      <c r="M166" s="937">
        <v>158</v>
      </c>
      <c r="N166" s="937">
        <v>5</v>
      </c>
      <c r="O166" s="937">
        <v>794</v>
      </c>
      <c r="P166" s="928">
        <v>0.63216560509554143</v>
      </c>
      <c r="Q166" s="938">
        <v>158.80000000000001</v>
      </c>
    </row>
    <row r="167" spans="1:17" ht="14.4" customHeight="1" x14ac:dyDescent="0.3">
      <c r="A167" s="925" t="s">
        <v>8708</v>
      </c>
      <c r="B167" s="927" t="s">
        <v>8709</v>
      </c>
      <c r="C167" s="927" t="s">
        <v>6932</v>
      </c>
      <c r="D167" s="927" t="s">
        <v>8776</v>
      </c>
      <c r="E167" s="927" t="s">
        <v>8777</v>
      </c>
      <c r="F167" s="937">
        <v>6</v>
      </c>
      <c r="G167" s="937">
        <v>12696</v>
      </c>
      <c r="H167" s="937">
        <v>1</v>
      </c>
      <c r="I167" s="937">
        <v>2116</v>
      </c>
      <c r="J167" s="937">
        <v>20</v>
      </c>
      <c r="K167" s="937">
        <v>42360</v>
      </c>
      <c r="L167" s="937">
        <v>3.33648393194707</v>
      </c>
      <c r="M167" s="937">
        <v>2118</v>
      </c>
      <c r="N167" s="937">
        <v>10</v>
      </c>
      <c r="O167" s="937">
        <v>21204</v>
      </c>
      <c r="P167" s="928">
        <v>1.670132325141777</v>
      </c>
      <c r="Q167" s="938">
        <v>2120.4</v>
      </c>
    </row>
    <row r="168" spans="1:17" ht="14.4" customHeight="1" x14ac:dyDescent="0.3">
      <c r="A168" s="925" t="s">
        <v>8708</v>
      </c>
      <c r="B168" s="927" t="s">
        <v>8709</v>
      </c>
      <c r="C168" s="927" t="s">
        <v>6932</v>
      </c>
      <c r="D168" s="927" t="s">
        <v>8778</v>
      </c>
      <c r="E168" s="927" t="s">
        <v>8747</v>
      </c>
      <c r="F168" s="937"/>
      <c r="G168" s="937"/>
      <c r="H168" s="937"/>
      <c r="I168" s="937"/>
      <c r="J168" s="937"/>
      <c r="K168" s="937"/>
      <c r="L168" s="937"/>
      <c r="M168" s="937"/>
      <c r="N168" s="937">
        <v>4</v>
      </c>
      <c r="O168" s="937">
        <v>7462</v>
      </c>
      <c r="P168" s="928"/>
      <c r="Q168" s="938">
        <v>1865.5</v>
      </c>
    </row>
    <row r="169" spans="1:17" ht="14.4" customHeight="1" x14ac:dyDescent="0.3">
      <c r="A169" s="925" t="s">
        <v>8708</v>
      </c>
      <c r="B169" s="927" t="s">
        <v>8709</v>
      </c>
      <c r="C169" s="927" t="s">
        <v>6932</v>
      </c>
      <c r="D169" s="927" t="s">
        <v>8779</v>
      </c>
      <c r="E169" s="927" t="s">
        <v>8780</v>
      </c>
      <c r="F169" s="937">
        <v>1</v>
      </c>
      <c r="G169" s="937">
        <v>157</v>
      </c>
      <c r="H169" s="937">
        <v>1</v>
      </c>
      <c r="I169" s="937">
        <v>157</v>
      </c>
      <c r="J169" s="937">
        <v>1</v>
      </c>
      <c r="K169" s="937">
        <v>158</v>
      </c>
      <c r="L169" s="937">
        <v>1.0063694267515924</v>
      </c>
      <c r="M169" s="937">
        <v>158</v>
      </c>
      <c r="N169" s="937"/>
      <c r="O169" s="937"/>
      <c r="P169" s="928"/>
      <c r="Q169" s="938"/>
    </row>
    <row r="170" spans="1:17" ht="14.4" customHeight="1" x14ac:dyDescent="0.3">
      <c r="A170" s="925" t="s">
        <v>8708</v>
      </c>
      <c r="B170" s="927" t="s">
        <v>8709</v>
      </c>
      <c r="C170" s="927" t="s">
        <v>6932</v>
      </c>
      <c r="D170" s="927" t="s">
        <v>8781</v>
      </c>
      <c r="E170" s="927" t="s">
        <v>8782</v>
      </c>
      <c r="F170" s="937"/>
      <c r="G170" s="937"/>
      <c r="H170" s="937"/>
      <c r="I170" s="937"/>
      <c r="J170" s="937">
        <v>1</v>
      </c>
      <c r="K170" s="937">
        <v>8384</v>
      </c>
      <c r="L170" s="937"/>
      <c r="M170" s="937">
        <v>8384</v>
      </c>
      <c r="N170" s="937">
        <v>3</v>
      </c>
      <c r="O170" s="937">
        <v>25163</v>
      </c>
      <c r="P170" s="928"/>
      <c r="Q170" s="938">
        <v>8387.6666666666661</v>
      </c>
    </row>
    <row r="171" spans="1:17" ht="14.4" customHeight="1" x14ac:dyDescent="0.3">
      <c r="A171" s="925" t="s">
        <v>8708</v>
      </c>
      <c r="B171" s="927" t="s">
        <v>8709</v>
      </c>
      <c r="C171" s="927" t="s">
        <v>6932</v>
      </c>
      <c r="D171" s="927" t="s">
        <v>8783</v>
      </c>
      <c r="E171" s="927" t="s">
        <v>8784</v>
      </c>
      <c r="F171" s="937">
        <v>2</v>
      </c>
      <c r="G171" s="937">
        <v>550</v>
      </c>
      <c r="H171" s="937">
        <v>1</v>
      </c>
      <c r="I171" s="937">
        <v>275</v>
      </c>
      <c r="J171" s="937">
        <v>12</v>
      </c>
      <c r="K171" s="937">
        <v>3312</v>
      </c>
      <c r="L171" s="937">
        <v>6.0218181818181815</v>
      </c>
      <c r="M171" s="937">
        <v>276</v>
      </c>
      <c r="N171" s="937">
        <v>5</v>
      </c>
      <c r="O171" s="937">
        <v>1386</v>
      </c>
      <c r="P171" s="928">
        <v>2.52</v>
      </c>
      <c r="Q171" s="938">
        <v>277.2</v>
      </c>
    </row>
    <row r="172" spans="1:17" ht="14.4" customHeight="1" x14ac:dyDescent="0.3">
      <c r="A172" s="925" t="s">
        <v>8785</v>
      </c>
      <c r="B172" s="927" t="s">
        <v>8786</v>
      </c>
      <c r="C172" s="927" t="s">
        <v>6932</v>
      </c>
      <c r="D172" s="927" t="s">
        <v>8787</v>
      </c>
      <c r="E172" s="927" t="s">
        <v>8788</v>
      </c>
      <c r="F172" s="937">
        <v>177</v>
      </c>
      <c r="G172" s="937">
        <v>35754</v>
      </c>
      <c r="H172" s="937">
        <v>1</v>
      </c>
      <c r="I172" s="937">
        <v>202</v>
      </c>
      <c r="J172" s="937">
        <v>224</v>
      </c>
      <c r="K172" s="937">
        <v>45472</v>
      </c>
      <c r="L172" s="937">
        <v>1.2718017564468311</v>
      </c>
      <c r="M172" s="937">
        <v>203</v>
      </c>
      <c r="N172" s="937">
        <v>151</v>
      </c>
      <c r="O172" s="937">
        <v>30875</v>
      </c>
      <c r="P172" s="928">
        <v>0.86353974380488896</v>
      </c>
      <c r="Q172" s="938">
        <v>204.47019867549668</v>
      </c>
    </row>
    <row r="173" spans="1:17" ht="14.4" customHeight="1" x14ac:dyDescent="0.3">
      <c r="A173" s="925" t="s">
        <v>8785</v>
      </c>
      <c r="B173" s="927" t="s">
        <v>8786</v>
      </c>
      <c r="C173" s="927" t="s">
        <v>6932</v>
      </c>
      <c r="D173" s="927" t="s">
        <v>8789</v>
      </c>
      <c r="E173" s="927" t="s">
        <v>8788</v>
      </c>
      <c r="F173" s="937"/>
      <c r="G173" s="937"/>
      <c r="H173" s="937"/>
      <c r="I173" s="937"/>
      <c r="J173" s="937"/>
      <c r="K173" s="937"/>
      <c r="L173" s="937"/>
      <c r="M173" s="937"/>
      <c r="N173" s="937">
        <v>3</v>
      </c>
      <c r="O173" s="937">
        <v>252</v>
      </c>
      <c r="P173" s="928"/>
      <c r="Q173" s="938">
        <v>84</v>
      </c>
    </row>
    <row r="174" spans="1:17" ht="14.4" customHeight="1" x14ac:dyDescent="0.3">
      <c r="A174" s="925" t="s">
        <v>8785</v>
      </c>
      <c r="B174" s="927" t="s">
        <v>8786</v>
      </c>
      <c r="C174" s="927" t="s">
        <v>6932</v>
      </c>
      <c r="D174" s="927" t="s">
        <v>8790</v>
      </c>
      <c r="E174" s="927" t="s">
        <v>8791</v>
      </c>
      <c r="F174" s="937">
        <v>648</v>
      </c>
      <c r="G174" s="937">
        <v>188568</v>
      </c>
      <c r="H174" s="937">
        <v>1</v>
      </c>
      <c r="I174" s="937">
        <v>291</v>
      </c>
      <c r="J174" s="937">
        <v>846</v>
      </c>
      <c r="K174" s="937">
        <v>247032</v>
      </c>
      <c r="L174" s="937">
        <v>1.3100420007636502</v>
      </c>
      <c r="M174" s="937">
        <v>292</v>
      </c>
      <c r="N174" s="937">
        <v>1008</v>
      </c>
      <c r="O174" s="937">
        <v>296018</v>
      </c>
      <c r="P174" s="928">
        <v>1.5698209664418141</v>
      </c>
      <c r="Q174" s="938">
        <v>293.66865079365078</v>
      </c>
    </row>
    <row r="175" spans="1:17" ht="14.4" customHeight="1" x14ac:dyDescent="0.3">
      <c r="A175" s="925" t="s">
        <v>8785</v>
      </c>
      <c r="B175" s="927" t="s">
        <v>8786</v>
      </c>
      <c r="C175" s="927" t="s">
        <v>6932</v>
      </c>
      <c r="D175" s="927" t="s">
        <v>8792</v>
      </c>
      <c r="E175" s="927" t="s">
        <v>8793</v>
      </c>
      <c r="F175" s="937">
        <v>6</v>
      </c>
      <c r="G175" s="937">
        <v>552</v>
      </c>
      <c r="H175" s="937">
        <v>1</v>
      </c>
      <c r="I175" s="937">
        <v>92</v>
      </c>
      <c r="J175" s="937">
        <v>11</v>
      </c>
      <c r="K175" s="937">
        <v>1023</v>
      </c>
      <c r="L175" s="937">
        <v>1.8532608695652173</v>
      </c>
      <c r="M175" s="937">
        <v>93</v>
      </c>
      <c r="N175" s="937">
        <v>13</v>
      </c>
      <c r="O175" s="937">
        <v>1222</v>
      </c>
      <c r="P175" s="928">
        <v>2.2137681159420288</v>
      </c>
      <c r="Q175" s="938">
        <v>94</v>
      </c>
    </row>
    <row r="176" spans="1:17" ht="14.4" customHeight="1" x14ac:dyDescent="0.3">
      <c r="A176" s="925" t="s">
        <v>8785</v>
      </c>
      <c r="B176" s="927" t="s">
        <v>8786</v>
      </c>
      <c r="C176" s="927" t="s">
        <v>6932</v>
      </c>
      <c r="D176" s="927" t="s">
        <v>8794</v>
      </c>
      <c r="E176" s="927" t="s">
        <v>8795</v>
      </c>
      <c r="F176" s="937">
        <v>1</v>
      </c>
      <c r="G176" s="937">
        <v>219</v>
      </c>
      <c r="H176" s="937">
        <v>1</v>
      </c>
      <c r="I176" s="937">
        <v>219</v>
      </c>
      <c r="J176" s="937"/>
      <c r="K176" s="937"/>
      <c r="L176" s="937"/>
      <c r="M176" s="937"/>
      <c r="N176" s="937">
        <v>1</v>
      </c>
      <c r="O176" s="937">
        <v>220</v>
      </c>
      <c r="P176" s="928">
        <v>1.004566210045662</v>
      </c>
      <c r="Q176" s="938">
        <v>220</v>
      </c>
    </row>
    <row r="177" spans="1:17" ht="14.4" customHeight="1" x14ac:dyDescent="0.3">
      <c r="A177" s="925" t="s">
        <v>8785</v>
      </c>
      <c r="B177" s="927" t="s">
        <v>8786</v>
      </c>
      <c r="C177" s="927" t="s">
        <v>6932</v>
      </c>
      <c r="D177" s="927" t="s">
        <v>8796</v>
      </c>
      <c r="E177" s="927" t="s">
        <v>8797</v>
      </c>
      <c r="F177" s="937">
        <v>710</v>
      </c>
      <c r="G177" s="937">
        <v>94430</v>
      </c>
      <c r="H177" s="937">
        <v>1</v>
      </c>
      <c r="I177" s="937">
        <v>133</v>
      </c>
      <c r="J177" s="937">
        <v>726</v>
      </c>
      <c r="K177" s="937">
        <v>97284</v>
      </c>
      <c r="L177" s="937">
        <v>1.0302234459387907</v>
      </c>
      <c r="M177" s="937">
        <v>134</v>
      </c>
      <c r="N177" s="937">
        <v>700</v>
      </c>
      <c r="O177" s="937">
        <v>94266</v>
      </c>
      <c r="P177" s="928">
        <v>0.998263263793286</v>
      </c>
      <c r="Q177" s="938">
        <v>134.66571428571427</v>
      </c>
    </row>
    <row r="178" spans="1:17" ht="14.4" customHeight="1" x14ac:dyDescent="0.3">
      <c r="A178" s="925" t="s">
        <v>8785</v>
      </c>
      <c r="B178" s="927" t="s">
        <v>8786</v>
      </c>
      <c r="C178" s="927" t="s">
        <v>6932</v>
      </c>
      <c r="D178" s="927" t="s">
        <v>8798</v>
      </c>
      <c r="E178" s="927" t="s">
        <v>8797</v>
      </c>
      <c r="F178" s="937"/>
      <c r="G178" s="937"/>
      <c r="H178" s="937"/>
      <c r="I178" s="937"/>
      <c r="J178" s="937">
        <v>3</v>
      </c>
      <c r="K178" s="937">
        <v>525</v>
      </c>
      <c r="L178" s="937"/>
      <c r="M178" s="937">
        <v>175</v>
      </c>
      <c r="N178" s="937">
        <v>1</v>
      </c>
      <c r="O178" s="937">
        <v>175</v>
      </c>
      <c r="P178" s="928"/>
      <c r="Q178" s="938">
        <v>175</v>
      </c>
    </row>
    <row r="179" spans="1:17" ht="14.4" customHeight="1" x14ac:dyDescent="0.3">
      <c r="A179" s="925" t="s">
        <v>8785</v>
      </c>
      <c r="B179" s="927" t="s">
        <v>8786</v>
      </c>
      <c r="C179" s="927" t="s">
        <v>6932</v>
      </c>
      <c r="D179" s="927" t="s">
        <v>8799</v>
      </c>
      <c r="E179" s="927" t="s">
        <v>8800</v>
      </c>
      <c r="F179" s="937">
        <v>2</v>
      </c>
      <c r="G179" s="937">
        <v>1218</v>
      </c>
      <c r="H179" s="937">
        <v>1</v>
      </c>
      <c r="I179" s="937">
        <v>609</v>
      </c>
      <c r="J179" s="937">
        <v>4</v>
      </c>
      <c r="K179" s="937">
        <v>2448</v>
      </c>
      <c r="L179" s="937">
        <v>2.0098522167487687</v>
      </c>
      <c r="M179" s="937">
        <v>612</v>
      </c>
      <c r="N179" s="937">
        <v>5</v>
      </c>
      <c r="O179" s="937">
        <v>3084</v>
      </c>
      <c r="P179" s="928">
        <v>2.5320197044334973</v>
      </c>
      <c r="Q179" s="938">
        <v>616.79999999999995</v>
      </c>
    </row>
    <row r="180" spans="1:17" ht="14.4" customHeight="1" x14ac:dyDescent="0.3">
      <c r="A180" s="925" t="s">
        <v>8785</v>
      </c>
      <c r="B180" s="927" t="s">
        <v>8786</v>
      </c>
      <c r="C180" s="927" t="s">
        <v>6932</v>
      </c>
      <c r="D180" s="927" t="s">
        <v>8801</v>
      </c>
      <c r="E180" s="927" t="s">
        <v>8802</v>
      </c>
      <c r="F180" s="937">
        <v>29</v>
      </c>
      <c r="G180" s="937">
        <v>4582</v>
      </c>
      <c r="H180" s="937">
        <v>1</v>
      </c>
      <c r="I180" s="937">
        <v>158</v>
      </c>
      <c r="J180" s="937">
        <v>33</v>
      </c>
      <c r="K180" s="937">
        <v>5247</v>
      </c>
      <c r="L180" s="937">
        <v>1.1451331296377127</v>
      </c>
      <c r="M180" s="937">
        <v>159</v>
      </c>
      <c r="N180" s="937">
        <v>41</v>
      </c>
      <c r="O180" s="937">
        <v>6552</v>
      </c>
      <c r="P180" s="928">
        <v>1.4299432562199912</v>
      </c>
      <c r="Q180" s="938">
        <v>159.80487804878049</v>
      </c>
    </row>
    <row r="181" spans="1:17" ht="14.4" customHeight="1" x14ac:dyDescent="0.3">
      <c r="A181" s="925" t="s">
        <v>8785</v>
      </c>
      <c r="B181" s="927" t="s">
        <v>8786</v>
      </c>
      <c r="C181" s="927" t="s">
        <v>6932</v>
      </c>
      <c r="D181" s="927" t="s">
        <v>8803</v>
      </c>
      <c r="E181" s="927" t="s">
        <v>8804</v>
      </c>
      <c r="F181" s="937">
        <v>43</v>
      </c>
      <c r="G181" s="937">
        <v>16426</v>
      </c>
      <c r="H181" s="937">
        <v>1</v>
      </c>
      <c r="I181" s="937">
        <v>382</v>
      </c>
      <c r="J181" s="937">
        <v>62</v>
      </c>
      <c r="K181" s="937">
        <v>23684</v>
      </c>
      <c r="L181" s="937">
        <v>1.441860465116279</v>
      </c>
      <c r="M181" s="937">
        <v>382</v>
      </c>
      <c r="N181" s="937">
        <v>47</v>
      </c>
      <c r="O181" s="937">
        <v>17974</v>
      </c>
      <c r="P181" s="928">
        <v>1.0942408376963351</v>
      </c>
      <c r="Q181" s="938">
        <v>382.42553191489361</v>
      </c>
    </row>
    <row r="182" spans="1:17" ht="14.4" customHeight="1" x14ac:dyDescent="0.3">
      <c r="A182" s="925" t="s">
        <v>8785</v>
      </c>
      <c r="B182" s="927" t="s">
        <v>8786</v>
      </c>
      <c r="C182" s="927" t="s">
        <v>6932</v>
      </c>
      <c r="D182" s="927" t="s">
        <v>8805</v>
      </c>
      <c r="E182" s="927" t="s">
        <v>8806</v>
      </c>
      <c r="F182" s="937">
        <v>28</v>
      </c>
      <c r="G182" s="937">
        <v>7308</v>
      </c>
      <c r="H182" s="937">
        <v>1</v>
      </c>
      <c r="I182" s="937">
        <v>261</v>
      </c>
      <c r="J182" s="937">
        <v>50</v>
      </c>
      <c r="K182" s="937">
        <v>13100</v>
      </c>
      <c r="L182" s="937">
        <v>1.7925561029009305</v>
      </c>
      <c r="M182" s="937">
        <v>262</v>
      </c>
      <c r="N182" s="937">
        <v>38</v>
      </c>
      <c r="O182" s="937">
        <v>10052</v>
      </c>
      <c r="P182" s="928">
        <v>1.3754789272030652</v>
      </c>
      <c r="Q182" s="938">
        <v>264.5263157894737</v>
      </c>
    </row>
    <row r="183" spans="1:17" ht="14.4" customHeight="1" x14ac:dyDescent="0.3">
      <c r="A183" s="925" t="s">
        <v>8785</v>
      </c>
      <c r="B183" s="927" t="s">
        <v>8786</v>
      </c>
      <c r="C183" s="927" t="s">
        <v>6932</v>
      </c>
      <c r="D183" s="927" t="s">
        <v>8807</v>
      </c>
      <c r="E183" s="927" t="s">
        <v>8808</v>
      </c>
      <c r="F183" s="937">
        <v>37</v>
      </c>
      <c r="G183" s="937">
        <v>5180</v>
      </c>
      <c r="H183" s="937">
        <v>1</v>
      </c>
      <c r="I183" s="937">
        <v>140</v>
      </c>
      <c r="J183" s="937">
        <v>54</v>
      </c>
      <c r="K183" s="937">
        <v>7614</v>
      </c>
      <c r="L183" s="937">
        <v>1.4698841698841698</v>
      </c>
      <c r="M183" s="937">
        <v>141</v>
      </c>
      <c r="N183" s="937">
        <v>37</v>
      </c>
      <c r="O183" s="937">
        <v>5217</v>
      </c>
      <c r="P183" s="928">
        <v>1.0071428571428571</v>
      </c>
      <c r="Q183" s="938">
        <v>141</v>
      </c>
    </row>
    <row r="184" spans="1:17" ht="14.4" customHeight="1" x14ac:dyDescent="0.3">
      <c r="A184" s="925" t="s">
        <v>8785</v>
      </c>
      <c r="B184" s="927" t="s">
        <v>8786</v>
      </c>
      <c r="C184" s="927" t="s">
        <v>6932</v>
      </c>
      <c r="D184" s="927" t="s">
        <v>8809</v>
      </c>
      <c r="E184" s="927" t="s">
        <v>8808</v>
      </c>
      <c r="F184" s="937">
        <v>710</v>
      </c>
      <c r="G184" s="937">
        <v>55380</v>
      </c>
      <c r="H184" s="937">
        <v>1</v>
      </c>
      <c r="I184" s="937">
        <v>78</v>
      </c>
      <c r="J184" s="937">
        <v>727</v>
      </c>
      <c r="K184" s="937">
        <v>56706</v>
      </c>
      <c r="L184" s="937">
        <v>1.023943661971831</v>
      </c>
      <c r="M184" s="937">
        <v>78</v>
      </c>
      <c r="N184" s="937">
        <v>700</v>
      </c>
      <c r="O184" s="937">
        <v>54600</v>
      </c>
      <c r="P184" s="928">
        <v>0.9859154929577465</v>
      </c>
      <c r="Q184" s="938">
        <v>78</v>
      </c>
    </row>
    <row r="185" spans="1:17" ht="14.4" customHeight="1" x14ac:dyDescent="0.3">
      <c r="A185" s="925" t="s">
        <v>8785</v>
      </c>
      <c r="B185" s="927" t="s">
        <v>8786</v>
      </c>
      <c r="C185" s="927" t="s">
        <v>6932</v>
      </c>
      <c r="D185" s="927" t="s">
        <v>8810</v>
      </c>
      <c r="E185" s="927" t="s">
        <v>8811</v>
      </c>
      <c r="F185" s="937">
        <v>38</v>
      </c>
      <c r="G185" s="937">
        <v>11476</v>
      </c>
      <c r="H185" s="937">
        <v>1</v>
      </c>
      <c r="I185" s="937">
        <v>302</v>
      </c>
      <c r="J185" s="937">
        <v>54</v>
      </c>
      <c r="K185" s="937">
        <v>16362</v>
      </c>
      <c r="L185" s="937">
        <v>1.425758103868944</v>
      </c>
      <c r="M185" s="937">
        <v>303</v>
      </c>
      <c r="N185" s="937">
        <v>36</v>
      </c>
      <c r="O185" s="937">
        <v>10998</v>
      </c>
      <c r="P185" s="928">
        <v>0.95834785639595677</v>
      </c>
      <c r="Q185" s="938">
        <v>305.5</v>
      </c>
    </row>
    <row r="186" spans="1:17" ht="14.4" customHeight="1" x14ac:dyDescent="0.3">
      <c r="A186" s="925" t="s">
        <v>8785</v>
      </c>
      <c r="B186" s="927" t="s">
        <v>8786</v>
      </c>
      <c r="C186" s="927" t="s">
        <v>6932</v>
      </c>
      <c r="D186" s="927" t="s">
        <v>8812</v>
      </c>
      <c r="E186" s="927" t="s">
        <v>8813</v>
      </c>
      <c r="F186" s="937">
        <v>43</v>
      </c>
      <c r="G186" s="937">
        <v>20898</v>
      </c>
      <c r="H186" s="937">
        <v>1</v>
      </c>
      <c r="I186" s="937">
        <v>486</v>
      </c>
      <c r="J186" s="937">
        <v>63</v>
      </c>
      <c r="K186" s="937">
        <v>30618</v>
      </c>
      <c r="L186" s="937">
        <v>1.4651162790697674</v>
      </c>
      <c r="M186" s="937">
        <v>486</v>
      </c>
      <c r="N186" s="937">
        <v>47</v>
      </c>
      <c r="O186" s="937">
        <v>22862</v>
      </c>
      <c r="P186" s="928">
        <v>1.0939802851947555</v>
      </c>
      <c r="Q186" s="938">
        <v>486.42553191489361</v>
      </c>
    </row>
    <row r="187" spans="1:17" ht="14.4" customHeight="1" x14ac:dyDescent="0.3">
      <c r="A187" s="925" t="s">
        <v>8785</v>
      </c>
      <c r="B187" s="927" t="s">
        <v>8786</v>
      </c>
      <c r="C187" s="927" t="s">
        <v>6932</v>
      </c>
      <c r="D187" s="927" t="s">
        <v>8814</v>
      </c>
      <c r="E187" s="927" t="s">
        <v>8815</v>
      </c>
      <c r="F187" s="937">
        <v>662</v>
      </c>
      <c r="G187" s="937">
        <v>105258</v>
      </c>
      <c r="H187" s="937">
        <v>1</v>
      </c>
      <c r="I187" s="937">
        <v>159</v>
      </c>
      <c r="J187" s="937">
        <v>634</v>
      </c>
      <c r="K187" s="937">
        <v>101440</v>
      </c>
      <c r="L187" s="937">
        <v>0.96372722263390909</v>
      </c>
      <c r="M187" s="937">
        <v>160</v>
      </c>
      <c r="N187" s="937">
        <v>631</v>
      </c>
      <c r="O187" s="937">
        <v>101382</v>
      </c>
      <c r="P187" s="928">
        <v>0.96317619563358603</v>
      </c>
      <c r="Q187" s="938">
        <v>160.66877971473852</v>
      </c>
    </row>
    <row r="188" spans="1:17" ht="14.4" customHeight="1" x14ac:dyDescent="0.3">
      <c r="A188" s="925" t="s">
        <v>8785</v>
      </c>
      <c r="B188" s="927" t="s">
        <v>8786</v>
      </c>
      <c r="C188" s="927" t="s">
        <v>6932</v>
      </c>
      <c r="D188" s="927" t="s">
        <v>8816</v>
      </c>
      <c r="E188" s="927" t="s">
        <v>8788</v>
      </c>
      <c r="F188" s="937">
        <v>1844</v>
      </c>
      <c r="G188" s="937">
        <v>129080</v>
      </c>
      <c r="H188" s="937">
        <v>1</v>
      </c>
      <c r="I188" s="937">
        <v>70</v>
      </c>
      <c r="J188" s="937">
        <v>2007</v>
      </c>
      <c r="K188" s="937">
        <v>140490</v>
      </c>
      <c r="L188" s="937">
        <v>1.0883947939262473</v>
      </c>
      <c r="M188" s="937">
        <v>70</v>
      </c>
      <c r="N188" s="937">
        <v>2018</v>
      </c>
      <c r="O188" s="937">
        <v>142628</v>
      </c>
      <c r="P188" s="928">
        <v>1.1049581654787728</v>
      </c>
      <c r="Q188" s="938">
        <v>70.677898909811688</v>
      </c>
    </row>
    <row r="189" spans="1:17" ht="14.4" customHeight="1" x14ac:dyDescent="0.3">
      <c r="A189" s="925" t="s">
        <v>8785</v>
      </c>
      <c r="B189" s="927" t="s">
        <v>8786</v>
      </c>
      <c r="C189" s="927" t="s">
        <v>6932</v>
      </c>
      <c r="D189" s="927" t="s">
        <v>8817</v>
      </c>
      <c r="E189" s="927" t="s">
        <v>8818</v>
      </c>
      <c r="F189" s="937">
        <v>1</v>
      </c>
      <c r="G189" s="937">
        <v>215</v>
      </c>
      <c r="H189" s="937">
        <v>1</v>
      </c>
      <c r="I189" s="937">
        <v>215</v>
      </c>
      <c r="J189" s="937">
        <v>9</v>
      </c>
      <c r="K189" s="937">
        <v>1944</v>
      </c>
      <c r="L189" s="937">
        <v>9.0418604651162795</v>
      </c>
      <c r="M189" s="937">
        <v>216</v>
      </c>
      <c r="N189" s="937">
        <v>3</v>
      </c>
      <c r="O189" s="937">
        <v>648</v>
      </c>
      <c r="P189" s="928">
        <v>3.0139534883720929</v>
      </c>
      <c r="Q189" s="938">
        <v>216</v>
      </c>
    </row>
    <row r="190" spans="1:17" ht="14.4" customHeight="1" x14ac:dyDescent="0.3">
      <c r="A190" s="925" t="s">
        <v>8785</v>
      </c>
      <c r="B190" s="927" t="s">
        <v>8786</v>
      </c>
      <c r="C190" s="927" t="s">
        <v>6932</v>
      </c>
      <c r="D190" s="927" t="s">
        <v>8819</v>
      </c>
      <c r="E190" s="927" t="s">
        <v>8820</v>
      </c>
      <c r="F190" s="937">
        <v>21</v>
      </c>
      <c r="G190" s="937">
        <v>24906</v>
      </c>
      <c r="H190" s="937">
        <v>1</v>
      </c>
      <c r="I190" s="937">
        <v>1186</v>
      </c>
      <c r="J190" s="937">
        <v>30</v>
      </c>
      <c r="K190" s="937">
        <v>35670</v>
      </c>
      <c r="L190" s="937">
        <v>1.4321850156588773</v>
      </c>
      <c r="M190" s="937">
        <v>1189</v>
      </c>
      <c r="N190" s="937">
        <v>42</v>
      </c>
      <c r="O190" s="937">
        <v>50066</v>
      </c>
      <c r="P190" s="928">
        <v>2.0101983457801333</v>
      </c>
      <c r="Q190" s="938">
        <v>1192.047619047619</v>
      </c>
    </row>
    <row r="191" spans="1:17" ht="14.4" customHeight="1" x14ac:dyDescent="0.3">
      <c r="A191" s="925" t="s">
        <v>8785</v>
      </c>
      <c r="B191" s="927" t="s">
        <v>8786</v>
      </c>
      <c r="C191" s="927" t="s">
        <v>6932</v>
      </c>
      <c r="D191" s="927" t="s">
        <v>8821</v>
      </c>
      <c r="E191" s="927" t="s">
        <v>8822</v>
      </c>
      <c r="F191" s="937">
        <v>22</v>
      </c>
      <c r="G191" s="937">
        <v>2354</v>
      </c>
      <c r="H191" s="937">
        <v>1</v>
      </c>
      <c r="I191" s="937">
        <v>107</v>
      </c>
      <c r="J191" s="937">
        <v>30</v>
      </c>
      <c r="K191" s="937">
        <v>3240</v>
      </c>
      <c r="L191" s="937">
        <v>1.3763806287170772</v>
      </c>
      <c r="M191" s="937">
        <v>108</v>
      </c>
      <c r="N191" s="937">
        <v>36</v>
      </c>
      <c r="O191" s="937">
        <v>3915</v>
      </c>
      <c r="P191" s="928">
        <v>1.6631265930331351</v>
      </c>
      <c r="Q191" s="938">
        <v>108.75</v>
      </c>
    </row>
    <row r="192" spans="1:17" ht="14.4" customHeight="1" x14ac:dyDescent="0.3">
      <c r="A192" s="925" t="s">
        <v>8785</v>
      </c>
      <c r="B192" s="927" t="s">
        <v>8786</v>
      </c>
      <c r="C192" s="927" t="s">
        <v>6932</v>
      </c>
      <c r="D192" s="927" t="s">
        <v>8823</v>
      </c>
      <c r="E192" s="927" t="s">
        <v>8824</v>
      </c>
      <c r="F192" s="937">
        <v>1</v>
      </c>
      <c r="G192" s="937">
        <v>318</v>
      </c>
      <c r="H192" s="937">
        <v>1</v>
      </c>
      <c r="I192" s="937">
        <v>318</v>
      </c>
      <c r="J192" s="937">
        <v>6</v>
      </c>
      <c r="K192" s="937">
        <v>1914</v>
      </c>
      <c r="L192" s="937">
        <v>6.0188679245283021</v>
      </c>
      <c r="M192" s="937">
        <v>319</v>
      </c>
      <c r="N192" s="937">
        <v>1</v>
      </c>
      <c r="O192" s="937">
        <v>319</v>
      </c>
      <c r="P192" s="928">
        <v>1.0031446540880504</v>
      </c>
      <c r="Q192" s="938">
        <v>319</v>
      </c>
    </row>
    <row r="193" spans="1:17" ht="14.4" customHeight="1" x14ac:dyDescent="0.3">
      <c r="A193" s="925" t="s">
        <v>8785</v>
      </c>
      <c r="B193" s="927" t="s">
        <v>8786</v>
      </c>
      <c r="C193" s="927" t="s">
        <v>6932</v>
      </c>
      <c r="D193" s="927" t="s">
        <v>8825</v>
      </c>
      <c r="E193" s="927" t="s">
        <v>8826</v>
      </c>
      <c r="F193" s="937">
        <v>1</v>
      </c>
      <c r="G193" s="937">
        <v>1015</v>
      </c>
      <c r="H193" s="937">
        <v>1</v>
      </c>
      <c r="I193" s="937">
        <v>1015</v>
      </c>
      <c r="J193" s="937">
        <v>2</v>
      </c>
      <c r="K193" s="937">
        <v>2040</v>
      </c>
      <c r="L193" s="937">
        <v>2.0098522167487687</v>
      </c>
      <c r="M193" s="937">
        <v>1020</v>
      </c>
      <c r="N193" s="937"/>
      <c r="O193" s="937"/>
      <c r="P193" s="928"/>
      <c r="Q193" s="938"/>
    </row>
    <row r="194" spans="1:17" ht="14.4" customHeight="1" x14ac:dyDescent="0.3">
      <c r="A194" s="925" t="s">
        <v>8785</v>
      </c>
      <c r="B194" s="927" t="s">
        <v>8786</v>
      </c>
      <c r="C194" s="927" t="s">
        <v>6932</v>
      </c>
      <c r="D194" s="927" t="s">
        <v>8827</v>
      </c>
      <c r="E194" s="927" t="s">
        <v>8828</v>
      </c>
      <c r="F194" s="937"/>
      <c r="G194" s="937"/>
      <c r="H194" s="937"/>
      <c r="I194" s="937"/>
      <c r="J194" s="937">
        <v>2</v>
      </c>
      <c r="K194" s="937">
        <v>582</v>
      </c>
      <c r="L194" s="937"/>
      <c r="M194" s="937">
        <v>291</v>
      </c>
      <c r="N194" s="937"/>
      <c r="O194" s="937"/>
      <c r="P194" s="928"/>
      <c r="Q194" s="938"/>
    </row>
    <row r="195" spans="1:17" ht="14.4" customHeight="1" x14ac:dyDescent="0.3">
      <c r="A195" s="925" t="s">
        <v>8829</v>
      </c>
      <c r="B195" s="927" t="s">
        <v>8830</v>
      </c>
      <c r="C195" s="927" t="s">
        <v>6932</v>
      </c>
      <c r="D195" s="927" t="s">
        <v>8831</v>
      </c>
      <c r="E195" s="927" t="s">
        <v>8832</v>
      </c>
      <c r="F195" s="937">
        <v>128</v>
      </c>
      <c r="G195" s="937">
        <v>6784</v>
      </c>
      <c r="H195" s="937">
        <v>1</v>
      </c>
      <c r="I195" s="937">
        <v>53</v>
      </c>
      <c r="J195" s="937">
        <v>106</v>
      </c>
      <c r="K195" s="937">
        <v>5618</v>
      </c>
      <c r="L195" s="937">
        <v>0.828125</v>
      </c>
      <c r="M195" s="937">
        <v>53</v>
      </c>
      <c r="N195" s="937">
        <v>116</v>
      </c>
      <c r="O195" s="937">
        <v>6242</v>
      </c>
      <c r="P195" s="928">
        <v>0.92010613207547165</v>
      </c>
      <c r="Q195" s="938">
        <v>53.810344827586206</v>
      </c>
    </row>
    <row r="196" spans="1:17" ht="14.4" customHeight="1" x14ac:dyDescent="0.3">
      <c r="A196" s="925" t="s">
        <v>8829</v>
      </c>
      <c r="B196" s="927" t="s">
        <v>8830</v>
      </c>
      <c r="C196" s="927" t="s">
        <v>6932</v>
      </c>
      <c r="D196" s="927" t="s">
        <v>8833</v>
      </c>
      <c r="E196" s="927" t="s">
        <v>8834</v>
      </c>
      <c r="F196" s="937">
        <v>24</v>
      </c>
      <c r="G196" s="937">
        <v>2880</v>
      </c>
      <c r="H196" s="937">
        <v>1</v>
      </c>
      <c r="I196" s="937">
        <v>120</v>
      </c>
      <c r="J196" s="937">
        <v>34</v>
      </c>
      <c r="K196" s="937">
        <v>4114</v>
      </c>
      <c r="L196" s="937">
        <v>1.4284722222222221</v>
      </c>
      <c r="M196" s="937">
        <v>121</v>
      </c>
      <c r="N196" s="937">
        <v>32</v>
      </c>
      <c r="O196" s="937">
        <v>3894</v>
      </c>
      <c r="P196" s="928">
        <v>1.3520833333333333</v>
      </c>
      <c r="Q196" s="938">
        <v>121.6875</v>
      </c>
    </row>
    <row r="197" spans="1:17" ht="14.4" customHeight="1" x14ac:dyDescent="0.3">
      <c r="A197" s="925" t="s">
        <v>8829</v>
      </c>
      <c r="B197" s="927" t="s">
        <v>8830</v>
      </c>
      <c r="C197" s="927" t="s">
        <v>6932</v>
      </c>
      <c r="D197" s="927" t="s">
        <v>8835</v>
      </c>
      <c r="E197" s="927" t="s">
        <v>8836</v>
      </c>
      <c r="F197" s="937">
        <v>6</v>
      </c>
      <c r="G197" s="937">
        <v>2274</v>
      </c>
      <c r="H197" s="937">
        <v>1</v>
      </c>
      <c r="I197" s="937">
        <v>379</v>
      </c>
      <c r="J197" s="937"/>
      <c r="K197" s="937"/>
      <c r="L197" s="937"/>
      <c r="M197" s="937"/>
      <c r="N197" s="937">
        <v>1</v>
      </c>
      <c r="O197" s="937">
        <v>383</v>
      </c>
      <c r="P197" s="928">
        <v>0.16842568161829374</v>
      </c>
      <c r="Q197" s="938">
        <v>383</v>
      </c>
    </row>
    <row r="198" spans="1:17" ht="14.4" customHeight="1" x14ac:dyDescent="0.3">
      <c r="A198" s="925" t="s">
        <v>8829</v>
      </c>
      <c r="B198" s="927" t="s">
        <v>8830</v>
      </c>
      <c r="C198" s="927" t="s">
        <v>6932</v>
      </c>
      <c r="D198" s="927" t="s">
        <v>8837</v>
      </c>
      <c r="E198" s="927" t="s">
        <v>8838</v>
      </c>
      <c r="F198" s="937">
        <v>25</v>
      </c>
      <c r="G198" s="937">
        <v>4175</v>
      </c>
      <c r="H198" s="937">
        <v>1</v>
      </c>
      <c r="I198" s="937">
        <v>167</v>
      </c>
      <c r="J198" s="937">
        <v>4</v>
      </c>
      <c r="K198" s="937">
        <v>672</v>
      </c>
      <c r="L198" s="937">
        <v>0.16095808383233534</v>
      </c>
      <c r="M198" s="937">
        <v>168</v>
      </c>
      <c r="N198" s="937">
        <v>11</v>
      </c>
      <c r="O198" s="937">
        <v>1881</v>
      </c>
      <c r="P198" s="928">
        <v>0.45053892215568864</v>
      </c>
      <c r="Q198" s="938">
        <v>171</v>
      </c>
    </row>
    <row r="199" spans="1:17" ht="14.4" customHeight="1" x14ac:dyDescent="0.3">
      <c r="A199" s="925" t="s">
        <v>8829</v>
      </c>
      <c r="B199" s="927" t="s">
        <v>8830</v>
      </c>
      <c r="C199" s="927" t="s">
        <v>6932</v>
      </c>
      <c r="D199" s="927" t="s">
        <v>8839</v>
      </c>
      <c r="E199" s="927" t="s">
        <v>8840</v>
      </c>
      <c r="F199" s="937">
        <v>30</v>
      </c>
      <c r="G199" s="937">
        <v>9390</v>
      </c>
      <c r="H199" s="937">
        <v>1</v>
      </c>
      <c r="I199" s="937">
        <v>313</v>
      </c>
      <c r="J199" s="937">
        <v>11</v>
      </c>
      <c r="K199" s="937">
        <v>3476</v>
      </c>
      <c r="L199" s="937">
        <v>0.37018104366347176</v>
      </c>
      <c r="M199" s="937">
        <v>316</v>
      </c>
      <c r="N199" s="937">
        <v>12</v>
      </c>
      <c r="O199" s="937">
        <v>3832</v>
      </c>
      <c r="P199" s="928">
        <v>0.40809371671991479</v>
      </c>
      <c r="Q199" s="938">
        <v>319.33333333333331</v>
      </c>
    </row>
    <row r="200" spans="1:17" ht="14.4" customHeight="1" x14ac:dyDescent="0.3">
      <c r="A200" s="925" t="s">
        <v>8829</v>
      </c>
      <c r="B200" s="927" t="s">
        <v>8830</v>
      </c>
      <c r="C200" s="927" t="s">
        <v>6932</v>
      </c>
      <c r="D200" s="927" t="s">
        <v>8841</v>
      </c>
      <c r="E200" s="927" t="s">
        <v>8842</v>
      </c>
      <c r="F200" s="937">
        <v>73</v>
      </c>
      <c r="G200" s="937">
        <v>24601</v>
      </c>
      <c r="H200" s="937">
        <v>1</v>
      </c>
      <c r="I200" s="937">
        <v>337</v>
      </c>
      <c r="J200" s="937">
        <v>57</v>
      </c>
      <c r="K200" s="937">
        <v>19266</v>
      </c>
      <c r="L200" s="937">
        <v>0.78313889679281334</v>
      </c>
      <c r="M200" s="937">
        <v>338</v>
      </c>
      <c r="N200" s="937">
        <v>65</v>
      </c>
      <c r="O200" s="937">
        <v>22100</v>
      </c>
      <c r="P200" s="928">
        <v>0.89833746595666841</v>
      </c>
      <c r="Q200" s="938">
        <v>340</v>
      </c>
    </row>
    <row r="201" spans="1:17" ht="14.4" customHeight="1" x14ac:dyDescent="0.3">
      <c r="A201" s="925" t="s">
        <v>8829</v>
      </c>
      <c r="B201" s="927" t="s">
        <v>8830</v>
      </c>
      <c r="C201" s="927" t="s">
        <v>6932</v>
      </c>
      <c r="D201" s="927" t="s">
        <v>8843</v>
      </c>
      <c r="E201" s="927" t="s">
        <v>8844</v>
      </c>
      <c r="F201" s="937"/>
      <c r="G201" s="937"/>
      <c r="H201" s="937"/>
      <c r="I201" s="937"/>
      <c r="J201" s="937">
        <v>1</v>
      </c>
      <c r="K201" s="937">
        <v>5860</v>
      </c>
      <c r="L201" s="937"/>
      <c r="M201" s="937">
        <v>5860</v>
      </c>
      <c r="N201" s="937"/>
      <c r="O201" s="937"/>
      <c r="P201" s="928"/>
      <c r="Q201" s="938"/>
    </row>
    <row r="202" spans="1:17" ht="14.4" customHeight="1" x14ac:dyDescent="0.3">
      <c r="A202" s="925" t="s">
        <v>8829</v>
      </c>
      <c r="B202" s="927" t="s">
        <v>8830</v>
      </c>
      <c r="C202" s="927" t="s">
        <v>6932</v>
      </c>
      <c r="D202" s="927" t="s">
        <v>8845</v>
      </c>
      <c r="E202" s="927" t="s">
        <v>8846</v>
      </c>
      <c r="F202" s="937">
        <v>2</v>
      </c>
      <c r="G202" s="937">
        <v>214</v>
      </c>
      <c r="H202" s="937">
        <v>1</v>
      </c>
      <c r="I202" s="937">
        <v>107</v>
      </c>
      <c r="J202" s="937"/>
      <c r="K202" s="937"/>
      <c r="L202" s="937"/>
      <c r="M202" s="937"/>
      <c r="N202" s="937">
        <v>1</v>
      </c>
      <c r="O202" s="937">
        <v>109</v>
      </c>
      <c r="P202" s="928">
        <v>0.50934579439252337</v>
      </c>
      <c r="Q202" s="938">
        <v>109</v>
      </c>
    </row>
    <row r="203" spans="1:17" ht="14.4" customHeight="1" x14ac:dyDescent="0.3">
      <c r="A203" s="925" t="s">
        <v>8829</v>
      </c>
      <c r="B203" s="927" t="s">
        <v>8830</v>
      </c>
      <c r="C203" s="927" t="s">
        <v>6932</v>
      </c>
      <c r="D203" s="927" t="s">
        <v>8847</v>
      </c>
      <c r="E203" s="927" t="s">
        <v>8848</v>
      </c>
      <c r="F203" s="937">
        <v>3</v>
      </c>
      <c r="G203" s="937">
        <v>1083</v>
      </c>
      <c r="H203" s="937">
        <v>1</v>
      </c>
      <c r="I203" s="937">
        <v>361</v>
      </c>
      <c r="J203" s="937">
        <v>3</v>
      </c>
      <c r="K203" s="937">
        <v>1095</v>
      </c>
      <c r="L203" s="937">
        <v>1.0110803324099722</v>
      </c>
      <c r="M203" s="937">
        <v>365</v>
      </c>
      <c r="N203" s="937"/>
      <c r="O203" s="937"/>
      <c r="P203" s="928"/>
      <c r="Q203" s="938"/>
    </row>
    <row r="204" spans="1:17" ht="14.4" customHeight="1" x14ac:dyDescent="0.3">
      <c r="A204" s="925" t="s">
        <v>8829</v>
      </c>
      <c r="B204" s="927" t="s">
        <v>8830</v>
      </c>
      <c r="C204" s="927" t="s">
        <v>6932</v>
      </c>
      <c r="D204" s="927" t="s">
        <v>8849</v>
      </c>
      <c r="E204" s="927" t="s">
        <v>8850</v>
      </c>
      <c r="F204" s="937">
        <v>2</v>
      </c>
      <c r="G204" s="937">
        <v>72</v>
      </c>
      <c r="H204" s="937">
        <v>1</v>
      </c>
      <c r="I204" s="937">
        <v>36</v>
      </c>
      <c r="J204" s="937"/>
      <c r="K204" s="937"/>
      <c r="L204" s="937"/>
      <c r="M204" s="937"/>
      <c r="N204" s="937">
        <v>1</v>
      </c>
      <c r="O204" s="937">
        <v>37</v>
      </c>
      <c r="P204" s="928">
        <v>0.51388888888888884</v>
      </c>
      <c r="Q204" s="938">
        <v>37</v>
      </c>
    </row>
    <row r="205" spans="1:17" ht="14.4" customHeight="1" x14ac:dyDescent="0.3">
      <c r="A205" s="925" t="s">
        <v>8829</v>
      </c>
      <c r="B205" s="927" t="s">
        <v>8830</v>
      </c>
      <c r="C205" s="927" t="s">
        <v>6932</v>
      </c>
      <c r="D205" s="927" t="s">
        <v>8851</v>
      </c>
      <c r="E205" s="927" t="s">
        <v>8852</v>
      </c>
      <c r="F205" s="937">
        <v>3</v>
      </c>
      <c r="G205" s="937">
        <v>1980</v>
      </c>
      <c r="H205" s="937">
        <v>1</v>
      </c>
      <c r="I205" s="937">
        <v>660</v>
      </c>
      <c r="J205" s="937">
        <v>3</v>
      </c>
      <c r="K205" s="937">
        <v>1992</v>
      </c>
      <c r="L205" s="937">
        <v>1.0060606060606061</v>
      </c>
      <c r="M205" s="937">
        <v>664</v>
      </c>
      <c r="N205" s="937"/>
      <c r="O205" s="937"/>
      <c r="P205" s="928"/>
      <c r="Q205" s="938"/>
    </row>
    <row r="206" spans="1:17" ht="14.4" customHeight="1" x14ac:dyDescent="0.3">
      <c r="A206" s="925" t="s">
        <v>8829</v>
      </c>
      <c r="B206" s="927" t="s">
        <v>8830</v>
      </c>
      <c r="C206" s="927" t="s">
        <v>6932</v>
      </c>
      <c r="D206" s="927" t="s">
        <v>8853</v>
      </c>
      <c r="E206" s="927" t="s">
        <v>8854</v>
      </c>
      <c r="F206" s="937">
        <v>2</v>
      </c>
      <c r="G206" s="937">
        <v>270</v>
      </c>
      <c r="H206" s="937">
        <v>1</v>
      </c>
      <c r="I206" s="937">
        <v>135</v>
      </c>
      <c r="J206" s="937"/>
      <c r="K206" s="937"/>
      <c r="L206" s="937"/>
      <c r="M206" s="937"/>
      <c r="N206" s="937"/>
      <c r="O206" s="937"/>
      <c r="P206" s="928"/>
      <c r="Q206" s="938"/>
    </row>
    <row r="207" spans="1:17" ht="14.4" customHeight="1" x14ac:dyDescent="0.3">
      <c r="A207" s="925" t="s">
        <v>8829</v>
      </c>
      <c r="B207" s="927" t="s">
        <v>8830</v>
      </c>
      <c r="C207" s="927" t="s">
        <v>6932</v>
      </c>
      <c r="D207" s="927" t="s">
        <v>8855</v>
      </c>
      <c r="E207" s="927" t="s">
        <v>8856</v>
      </c>
      <c r="F207" s="937">
        <v>72</v>
      </c>
      <c r="G207" s="937">
        <v>20160</v>
      </c>
      <c r="H207" s="937">
        <v>1</v>
      </c>
      <c r="I207" s="937">
        <v>280</v>
      </c>
      <c r="J207" s="937">
        <v>76</v>
      </c>
      <c r="K207" s="937">
        <v>21356</v>
      </c>
      <c r="L207" s="937">
        <v>1.0593253968253968</v>
      </c>
      <c r="M207" s="937">
        <v>281</v>
      </c>
      <c r="N207" s="937">
        <v>67</v>
      </c>
      <c r="O207" s="937">
        <v>18968</v>
      </c>
      <c r="P207" s="928">
        <v>0.94087301587301586</v>
      </c>
      <c r="Q207" s="938">
        <v>283.1044776119403</v>
      </c>
    </row>
    <row r="208" spans="1:17" ht="14.4" customHeight="1" x14ac:dyDescent="0.3">
      <c r="A208" s="925" t="s">
        <v>8829</v>
      </c>
      <c r="B208" s="927" t="s">
        <v>8830</v>
      </c>
      <c r="C208" s="927" t="s">
        <v>6932</v>
      </c>
      <c r="D208" s="927" t="s">
        <v>8857</v>
      </c>
      <c r="E208" s="927" t="s">
        <v>8858</v>
      </c>
      <c r="F208" s="937">
        <v>12</v>
      </c>
      <c r="G208" s="937">
        <v>5436</v>
      </c>
      <c r="H208" s="937">
        <v>1</v>
      </c>
      <c r="I208" s="937">
        <v>453</v>
      </c>
      <c r="J208" s="937">
        <v>9</v>
      </c>
      <c r="K208" s="937">
        <v>4104</v>
      </c>
      <c r="L208" s="937">
        <v>0.75496688741721851</v>
      </c>
      <c r="M208" s="937">
        <v>456</v>
      </c>
      <c r="N208" s="937">
        <v>11</v>
      </c>
      <c r="O208" s="937">
        <v>5052</v>
      </c>
      <c r="P208" s="928">
        <v>0.92935982339955847</v>
      </c>
      <c r="Q208" s="938">
        <v>459.27272727272725</v>
      </c>
    </row>
    <row r="209" spans="1:17" ht="14.4" customHeight="1" x14ac:dyDescent="0.3">
      <c r="A209" s="925" t="s">
        <v>8829</v>
      </c>
      <c r="B209" s="927" t="s">
        <v>8830</v>
      </c>
      <c r="C209" s="927" t="s">
        <v>6932</v>
      </c>
      <c r="D209" s="927" t="s">
        <v>8859</v>
      </c>
      <c r="E209" s="927" t="s">
        <v>8860</v>
      </c>
      <c r="F209" s="937">
        <v>91</v>
      </c>
      <c r="G209" s="937">
        <v>31395</v>
      </c>
      <c r="H209" s="937">
        <v>1</v>
      </c>
      <c r="I209" s="937">
        <v>345</v>
      </c>
      <c r="J209" s="937">
        <v>82</v>
      </c>
      <c r="K209" s="937">
        <v>28536</v>
      </c>
      <c r="L209" s="937">
        <v>0.90893454371715243</v>
      </c>
      <c r="M209" s="937">
        <v>348</v>
      </c>
      <c r="N209" s="937">
        <v>78</v>
      </c>
      <c r="O209" s="937">
        <v>27480</v>
      </c>
      <c r="P209" s="928">
        <v>0.87529861442904922</v>
      </c>
      <c r="Q209" s="938">
        <v>352.30769230769232</v>
      </c>
    </row>
    <row r="210" spans="1:17" ht="14.4" customHeight="1" x14ac:dyDescent="0.3">
      <c r="A210" s="925" t="s">
        <v>8829</v>
      </c>
      <c r="B210" s="927" t="s">
        <v>8830</v>
      </c>
      <c r="C210" s="927" t="s">
        <v>6932</v>
      </c>
      <c r="D210" s="927" t="s">
        <v>8861</v>
      </c>
      <c r="E210" s="927" t="s">
        <v>8862</v>
      </c>
      <c r="F210" s="937">
        <v>2</v>
      </c>
      <c r="G210" s="937">
        <v>204</v>
      </c>
      <c r="H210" s="937">
        <v>1</v>
      </c>
      <c r="I210" s="937">
        <v>102</v>
      </c>
      <c r="J210" s="937">
        <v>1</v>
      </c>
      <c r="K210" s="937">
        <v>103</v>
      </c>
      <c r="L210" s="937">
        <v>0.50490196078431371</v>
      </c>
      <c r="M210" s="937">
        <v>103</v>
      </c>
      <c r="N210" s="937"/>
      <c r="O210" s="937"/>
      <c r="P210" s="928"/>
      <c r="Q210" s="938"/>
    </row>
    <row r="211" spans="1:17" ht="14.4" customHeight="1" x14ac:dyDescent="0.3">
      <c r="A211" s="925" t="s">
        <v>8829</v>
      </c>
      <c r="B211" s="927" t="s">
        <v>8830</v>
      </c>
      <c r="C211" s="927" t="s">
        <v>6932</v>
      </c>
      <c r="D211" s="927" t="s">
        <v>8863</v>
      </c>
      <c r="E211" s="927" t="s">
        <v>8864</v>
      </c>
      <c r="F211" s="937">
        <v>8</v>
      </c>
      <c r="G211" s="937">
        <v>920</v>
      </c>
      <c r="H211" s="937">
        <v>1</v>
      </c>
      <c r="I211" s="937">
        <v>115</v>
      </c>
      <c r="J211" s="937">
        <v>3</v>
      </c>
      <c r="K211" s="937">
        <v>345</v>
      </c>
      <c r="L211" s="937">
        <v>0.375</v>
      </c>
      <c r="M211" s="937">
        <v>115</v>
      </c>
      <c r="N211" s="937">
        <v>3</v>
      </c>
      <c r="O211" s="937">
        <v>348</v>
      </c>
      <c r="P211" s="928">
        <v>0.37826086956521737</v>
      </c>
      <c r="Q211" s="938">
        <v>116</v>
      </c>
    </row>
    <row r="212" spans="1:17" ht="14.4" customHeight="1" x14ac:dyDescent="0.3">
      <c r="A212" s="925" t="s">
        <v>8829</v>
      </c>
      <c r="B212" s="927" t="s">
        <v>8830</v>
      </c>
      <c r="C212" s="927" t="s">
        <v>6932</v>
      </c>
      <c r="D212" s="927" t="s">
        <v>8865</v>
      </c>
      <c r="E212" s="927" t="s">
        <v>8866</v>
      </c>
      <c r="F212" s="937">
        <v>3</v>
      </c>
      <c r="G212" s="937">
        <v>1362</v>
      </c>
      <c r="H212" s="937">
        <v>1</v>
      </c>
      <c r="I212" s="937">
        <v>454</v>
      </c>
      <c r="J212" s="937"/>
      <c r="K212" s="937"/>
      <c r="L212" s="937"/>
      <c r="M212" s="937"/>
      <c r="N212" s="937">
        <v>1</v>
      </c>
      <c r="O212" s="937">
        <v>461</v>
      </c>
      <c r="P212" s="928">
        <v>0.33847283406754775</v>
      </c>
      <c r="Q212" s="938">
        <v>461</v>
      </c>
    </row>
    <row r="213" spans="1:17" ht="14.4" customHeight="1" x14ac:dyDescent="0.3">
      <c r="A213" s="925" t="s">
        <v>8829</v>
      </c>
      <c r="B213" s="927" t="s">
        <v>8830</v>
      </c>
      <c r="C213" s="927" t="s">
        <v>6932</v>
      </c>
      <c r="D213" s="927" t="s">
        <v>8867</v>
      </c>
      <c r="E213" s="927" t="s">
        <v>8868</v>
      </c>
      <c r="F213" s="937">
        <v>14</v>
      </c>
      <c r="G213" s="937">
        <v>5950</v>
      </c>
      <c r="H213" s="937">
        <v>1</v>
      </c>
      <c r="I213" s="937">
        <v>425</v>
      </c>
      <c r="J213" s="937">
        <v>3</v>
      </c>
      <c r="K213" s="937">
        <v>1287</v>
      </c>
      <c r="L213" s="937">
        <v>0.21630252100840336</v>
      </c>
      <c r="M213" s="937">
        <v>429</v>
      </c>
      <c r="N213" s="937">
        <v>12</v>
      </c>
      <c r="O213" s="937">
        <v>5193</v>
      </c>
      <c r="P213" s="928">
        <v>0.87277310924369744</v>
      </c>
      <c r="Q213" s="938">
        <v>432.75</v>
      </c>
    </row>
    <row r="214" spans="1:17" ht="14.4" customHeight="1" x14ac:dyDescent="0.3">
      <c r="A214" s="925" t="s">
        <v>8829</v>
      </c>
      <c r="B214" s="927" t="s">
        <v>8830</v>
      </c>
      <c r="C214" s="927" t="s">
        <v>6932</v>
      </c>
      <c r="D214" s="927" t="s">
        <v>8869</v>
      </c>
      <c r="E214" s="927" t="s">
        <v>8870</v>
      </c>
      <c r="F214" s="937">
        <v>54</v>
      </c>
      <c r="G214" s="937">
        <v>2862</v>
      </c>
      <c r="H214" s="937">
        <v>1</v>
      </c>
      <c r="I214" s="937">
        <v>53</v>
      </c>
      <c r="J214" s="937">
        <v>64</v>
      </c>
      <c r="K214" s="937">
        <v>3392</v>
      </c>
      <c r="L214" s="937">
        <v>1.1851851851851851</v>
      </c>
      <c r="M214" s="937">
        <v>53</v>
      </c>
      <c r="N214" s="937">
        <v>62</v>
      </c>
      <c r="O214" s="937">
        <v>3336</v>
      </c>
      <c r="P214" s="928">
        <v>1.1656184486373165</v>
      </c>
      <c r="Q214" s="938">
        <v>53.806451612903224</v>
      </c>
    </row>
    <row r="215" spans="1:17" ht="14.4" customHeight="1" x14ac:dyDescent="0.3">
      <c r="A215" s="925" t="s">
        <v>8829</v>
      </c>
      <c r="B215" s="927" t="s">
        <v>8830</v>
      </c>
      <c r="C215" s="927" t="s">
        <v>6932</v>
      </c>
      <c r="D215" s="927" t="s">
        <v>8871</v>
      </c>
      <c r="E215" s="927" t="s">
        <v>8872</v>
      </c>
      <c r="F215" s="937">
        <v>154</v>
      </c>
      <c r="G215" s="937">
        <v>25256</v>
      </c>
      <c r="H215" s="937">
        <v>1</v>
      </c>
      <c r="I215" s="937">
        <v>164</v>
      </c>
      <c r="J215" s="937">
        <v>94</v>
      </c>
      <c r="K215" s="937">
        <v>15510</v>
      </c>
      <c r="L215" s="937">
        <v>0.61411149825783973</v>
      </c>
      <c r="M215" s="937">
        <v>165</v>
      </c>
      <c r="N215" s="937">
        <v>117</v>
      </c>
      <c r="O215" s="937">
        <v>19587</v>
      </c>
      <c r="P215" s="928">
        <v>0.7755384859043396</v>
      </c>
      <c r="Q215" s="938">
        <v>167.41025641025641</v>
      </c>
    </row>
    <row r="216" spans="1:17" ht="14.4" customHeight="1" x14ac:dyDescent="0.3">
      <c r="A216" s="925" t="s">
        <v>8829</v>
      </c>
      <c r="B216" s="927" t="s">
        <v>8830</v>
      </c>
      <c r="C216" s="927" t="s">
        <v>6932</v>
      </c>
      <c r="D216" s="927" t="s">
        <v>8873</v>
      </c>
      <c r="E216" s="927" t="s">
        <v>8874</v>
      </c>
      <c r="F216" s="937">
        <v>6</v>
      </c>
      <c r="G216" s="937">
        <v>468</v>
      </c>
      <c r="H216" s="937">
        <v>1</v>
      </c>
      <c r="I216" s="937">
        <v>78</v>
      </c>
      <c r="J216" s="937">
        <v>5</v>
      </c>
      <c r="K216" s="937">
        <v>395</v>
      </c>
      <c r="L216" s="937">
        <v>0.84401709401709402</v>
      </c>
      <c r="M216" s="937">
        <v>79</v>
      </c>
      <c r="N216" s="937"/>
      <c r="O216" s="937"/>
      <c r="P216" s="928"/>
      <c r="Q216" s="938"/>
    </row>
    <row r="217" spans="1:17" ht="14.4" customHeight="1" x14ac:dyDescent="0.3">
      <c r="A217" s="925" t="s">
        <v>8829</v>
      </c>
      <c r="B217" s="927" t="s">
        <v>8830</v>
      </c>
      <c r="C217" s="927" t="s">
        <v>6932</v>
      </c>
      <c r="D217" s="927" t="s">
        <v>8875</v>
      </c>
      <c r="E217" s="927" t="s">
        <v>8876</v>
      </c>
      <c r="F217" s="937">
        <v>31</v>
      </c>
      <c r="G217" s="937">
        <v>4929</v>
      </c>
      <c r="H217" s="937">
        <v>1</v>
      </c>
      <c r="I217" s="937">
        <v>159</v>
      </c>
      <c r="J217" s="937">
        <v>42</v>
      </c>
      <c r="K217" s="937">
        <v>6720</v>
      </c>
      <c r="L217" s="937">
        <v>1.3633597078514912</v>
      </c>
      <c r="M217" s="937">
        <v>160</v>
      </c>
      <c r="N217" s="937">
        <v>32</v>
      </c>
      <c r="O217" s="937">
        <v>5170</v>
      </c>
      <c r="P217" s="928">
        <v>1.0488942990464598</v>
      </c>
      <c r="Q217" s="938">
        <v>161.5625</v>
      </c>
    </row>
    <row r="218" spans="1:17" ht="14.4" customHeight="1" x14ac:dyDescent="0.3">
      <c r="A218" s="925" t="s">
        <v>8829</v>
      </c>
      <c r="B218" s="927" t="s">
        <v>8830</v>
      </c>
      <c r="C218" s="927" t="s">
        <v>6932</v>
      </c>
      <c r="D218" s="927" t="s">
        <v>8877</v>
      </c>
      <c r="E218" s="927" t="s">
        <v>8878</v>
      </c>
      <c r="F218" s="937">
        <v>1</v>
      </c>
      <c r="G218" s="937">
        <v>242</v>
      </c>
      <c r="H218" s="937">
        <v>1</v>
      </c>
      <c r="I218" s="937">
        <v>242</v>
      </c>
      <c r="J218" s="937">
        <v>3</v>
      </c>
      <c r="K218" s="937">
        <v>729</v>
      </c>
      <c r="L218" s="937">
        <v>3.0123966942148761</v>
      </c>
      <c r="M218" s="937">
        <v>243</v>
      </c>
      <c r="N218" s="937"/>
      <c r="O218" s="937"/>
      <c r="P218" s="928"/>
      <c r="Q218" s="938"/>
    </row>
    <row r="219" spans="1:17" ht="14.4" customHeight="1" x14ac:dyDescent="0.3">
      <c r="A219" s="925" t="s">
        <v>8829</v>
      </c>
      <c r="B219" s="927" t="s">
        <v>8830</v>
      </c>
      <c r="C219" s="927" t="s">
        <v>6932</v>
      </c>
      <c r="D219" s="927" t="s">
        <v>8879</v>
      </c>
      <c r="E219" s="927" t="s">
        <v>8880</v>
      </c>
      <c r="F219" s="937">
        <v>5</v>
      </c>
      <c r="G219" s="937">
        <v>9925</v>
      </c>
      <c r="H219" s="937">
        <v>1</v>
      </c>
      <c r="I219" s="937">
        <v>1985</v>
      </c>
      <c r="J219" s="937"/>
      <c r="K219" s="937"/>
      <c r="L219" s="937"/>
      <c r="M219" s="937"/>
      <c r="N219" s="937">
        <v>3</v>
      </c>
      <c r="O219" s="937">
        <v>6018</v>
      </c>
      <c r="P219" s="928">
        <v>0.6063476070528967</v>
      </c>
      <c r="Q219" s="938">
        <v>2006</v>
      </c>
    </row>
    <row r="220" spans="1:17" ht="14.4" customHeight="1" x14ac:dyDescent="0.3">
      <c r="A220" s="925" t="s">
        <v>8829</v>
      </c>
      <c r="B220" s="927" t="s">
        <v>8830</v>
      </c>
      <c r="C220" s="927" t="s">
        <v>6932</v>
      </c>
      <c r="D220" s="927" t="s">
        <v>8881</v>
      </c>
      <c r="E220" s="927" t="s">
        <v>8882</v>
      </c>
      <c r="F220" s="937">
        <v>2</v>
      </c>
      <c r="G220" s="937">
        <v>444</v>
      </c>
      <c r="H220" s="937">
        <v>1</v>
      </c>
      <c r="I220" s="937">
        <v>222</v>
      </c>
      <c r="J220" s="937"/>
      <c r="K220" s="937"/>
      <c r="L220" s="937"/>
      <c r="M220" s="937"/>
      <c r="N220" s="937">
        <v>1</v>
      </c>
      <c r="O220" s="937">
        <v>225</v>
      </c>
      <c r="P220" s="928">
        <v>0.5067567567567568</v>
      </c>
      <c r="Q220" s="938">
        <v>225</v>
      </c>
    </row>
    <row r="221" spans="1:17" ht="14.4" customHeight="1" x14ac:dyDescent="0.3">
      <c r="A221" s="925" t="s">
        <v>8829</v>
      </c>
      <c r="B221" s="927" t="s">
        <v>8830</v>
      </c>
      <c r="C221" s="927" t="s">
        <v>6932</v>
      </c>
      <c r="D221" s="927" t="s">
        <v>8883</v>
      </c>
      <c r="E221" s="927" t="s">
        <v>8884</v>
      </c>
      <c r="F221" s="937">
        <v>2</v>
      </c>
      <c r="G221" s="937">
        <v>798</v>
      </c>
      <c r="H221" s="937">
        <v>1</v>
      </c>
      <c r="I221" s="937">
        <v>399</v>
      </c>
      <c r="J221" s="937"/>
      <c r="K221" s="937"/>
      <c r="L221" s="937"/>
      <c r="M221" s="937"/>
      <c r="N221" s="937"/>
      <c r="O221" s="937"/>
      <c r="P221" s="928"/>
      <c r="Q221" s="938"/>
    </row>
    <row r="222" spans="1:17" ht="14.4" customHeight="1" x14ac:dyDescent="0.3">
      <c r="A222" s="925" t="s">
        <v>8829</v>
      </c>
      <c r="B222" s="927" t="s">
        <v>8830</v>
      </c>
      <c r="C222" s="927" t="s">
        <v>6932</v>
      </c>
      <c r="D222" s="927" t="s">
        <v>8885</v>
      </c>
      <c r="E222" s="927" t="s">
        <v>8832</v>
      </c>
      <c r="F222" s="937"/>
      <c r="G222" s="937"/>
      <c r="H222" s="937"/>
      <c r="I222" s="937"/>
      <c r="J222" s="937">
        <v>4</v>
      </c>
      <c r="K222" s="937">
        <v>136</v>
      </c>
      <c r="L222" s="937"/>
      <c r="M222" s="937">
        <v>34</v>
      </c>
      <c r="N222" s="937"/>
      <c r="O222" s="937"/>
      <c r="P222" s="928"/>
      <c r="Q222" s="938"/>
    </row>
    <row r="223" spans="1:17" ht="14.4" customHeight="1" x14ac:dyDescent="0.3">
      <c r="A223" s="925" t="s">
        <v>8829</v>
      </c>
      <c r="B223" s="927" t="s">
        <v>8830</v>
      </c>
      <c r="C223" s="927" t="s">
        <v>6932</v>
      </c>
      <c r="D223" s="927" t="s">
        <v>8886</v>
      </c>
      <c r="E223" s="927" t="s">
        <v>8887</v>
      </c>
      <c r="F223" s="937"/>
      <c r="G223" s="937"/>
      <c r="H223" s="937"/>
      <c r="I223" s="937"/>
      <c r="J223" s="937">
        <v>2</v>
      </c>
      <c r="K223" s="937">
        <v>10070</v>
      </c>
      <c r="L223" s="937"/>
      <c r="M223" s="937">
        <v>5035</v>
      </c>
      <c r="N223" s="937"/>
      <c r="O223" s="937"/>
      <c r="P223" s="928"/>
      <c r="Q223" s="938"/>
    </row>
    <row r="224" spans="1:17" ht="14.4" customHeight="1" x14ac:dyDescent="0.3">
      <c r="A224" s="925" t="s">
        <v>8829</v>
      </c>
      <c r="B224" s="927" t="s">
        <v>8830</v>
      </c>
      <c r="C224" s="927" t="s">
        <v>6932</v>
      </c>
      <c r="D224" s="927" t="s">
        <v>8888</v>
      </c>
      <c r="E224" s="927" t="s">
        <v>8889</v>
      </c>
      <c r="F224" s="937">
        <v>1</v>
      </c>
      <c r="G224" s="937">
        <v>224</v>
      </c>
      <c r="H224" s="937">
        <v>1</v>
      </c>
      <c r="I224" s="937">
        <v>224</v>
      </c>
      <c r="J224" s="937"/>
      <c r="K224" s="937"/>
      <c r="L224" s="937"/>
      <c r="M224" s="937"/>
      <c r="N224" s="937"/>
      <c r="O224" s="937"/>
      <c r="P224" s="928"/>
      <c r="Q224" s="938"/>
    </row>
    <row r="225" spans="1:17" ht="14.4" customHeight="1" x14ac:dyDescent="0.3">
      <c r="A225" s="925" t="s">
        <v>8890</v>
      </c>
      <c r="B225" s="927" t="s">
        <v>636</v>
      </c>
      <c r="C225" s="927" t="s">
        <v>6932</v>
      </c>
      <c r="D225" s="927" t="s">
        <v>8891</v>
      </c>
      <c r="E225" s="927" t="s">
        <v>8892</v>
      </c>
      <c r="F225" s="937">
        <v>2066</v>
      </c>
      <c r="G225" s="937">
        <v>326428</v>
      </c>
      <c r="H225" s="937">
        <v>1</v>
      </c>
      <c r="I225" s="937">
        <v>158</v>
      </c>
      <c r="J225" s="937">
        <v>2261</v>
      </c>
      <c r="K225" s="937">
        <v>359499</v>
      </c>
      <c r="L225" s="937">
        <v>1.1013117747252075</v>
      </c>
      <c r="M225" s="937">
        <v>159</v>
      </c>
      <c r="N225" s="937">
        <v>2277</v>
      </c>
      <c r="O225" s="937">
        <v>363571</v>
      </c>
      <c r="P225" s="928">
        <v>1.1137861948117196</v>
      </c>
      <c r="Q225" s="938">
        <v>159.67105841018883</v>
      </c>
    </row>
    <row r="226" spans="1:17" ht="14.4" customHeight="1" x14ac:dyDescent="0.3">
      <c r="A226" s="925" t="s">
        <v>8890</v>
      </c>
      <c r="B226" s="927" t="s">
        <v>636</v>
      </c>
      <c r="C226" s="927" t="s">
        <v>6932</v>
      </c>
      <c r="D226" s="927" t="s">
        <v>8893</v>
      </c>
      <c r="E226" s="927" t="s">
        <v>8894</v>
      </c>
      <c r="F226" s="937">
        <v>55</v>
      </c>
      <c r="G226" s="937">
        <v>64020</v>
      </c>
      <c r="H226" s="937">
        <v>1</v>
      </c>
      <c r="I226" s="937">
        <v>1164</v>
      </c>
      <c r="J226" s="937">
        <v>22</v>
      </c>
      <c r="K226" s="937">
        <v>25630</v>
      </c>
      <c r="L226" s="937">
        <v>0.40034364261168387</v>
      </c>
      <c r="M226" s="937">
        <v>1165</v>
      </c>
      <c r="N226" s="937">
        <v>15</v>
      </c>
      <c r="O226" s="937">
        <v>17493</v>
      </c>
      <c r="P226" s="928">
        <v>0.27324273664479848</v>
      </c>
      <c r="Q226" s="938">
        <v>1166.2</v>
      </c>
    </row>
    <row r="227" spans="1:17" ht="14.4" customHeight="1" x14ac:dyDescent="0.3">
      <c r="A227" s="925" t="s">
        <v>8890</v>
      </c>
      <c r="B227" s="927" t="s">
        <v>636</v>
      </c>
      <c r="C227" s="927" t="s">
        <v>6932</v>
      </c>
      <c r="D227" s="927" t="s">
        <v>8895</v>
      </c>
      <c r="E227" s="927" t="s">
        <v>8896</v>
      </c>
      <c r="F227" s="937">
        <v>92</v>
      </c>
      <c r="G227" s="937">
        <v>3588</v>
      </c>
      <c r="H227" s="937">
        <v>1</v>
      </c>
      <c r="I227" s="937">
        <v>39</v>
      </c>
      <c r="J227" s="937">
        <v>96</v>
      </c>
      <c r="K227" s="937">
        <v>3744</v>
      </c>
      <c r="L227" s="937">
        <v>1.0434782608695652</v>
      </c>
      <c r="M227" s="937">
        <v>39</v>
      </c>
      <c r="N227" s="937">
        <v>47</v>
      </c>
      <c r="O227" s="937">
        <v>1860</v>
      </c>
      <c r="P227" s="928">
        <v>0.51839464882943143</v>
      </c>
      <c r="Q227" s="938">
        <v>39.574468085106382</v>
      </c>
    </row>
    <row r="228" spans="1:17" ht="14.4" customHeight="1" x14ac:dyDescent="0.3">
      <c r="A228" s="925" t="s">
        <v>8890</v>
      </c>
      <c r="B228" s="927" t="s">
        <v>636</v>
      </c>
      <c r="C228" s="927" t="s">
        <v>6932</v>
      </c>
      <c r="D228" s="927" t="s">
        <v>8897</v>
      </c>
      <c r="E228" s="927" t="s">
        <v>8898</v>
      </c>
      <c r="F228" s="937">
        <v>8</v>
      </c>
      <c r="G228" s="937">
        <v>3232</v>
      </c>
      <c r="H228" s="937">
        <v>1</v>
      </c>
      <c r="I228" s="937">
        <v>404</v>
      </c>
      <c r="J228" s="937"/>
      <c r="K228" s="937"/>
      <c r="L228" s="937"/>
      <c r="M228" s="937"/>
      <c r="N228" s="937"/>
      <c r="O228" s="937"/>
      <c r="P228" s="928"/>
      <c r="Q228" s="938"/>
    </row>
    <row r="229" spans="1:17" ht="14.4" customHeight="1" x14ac:dyDescent="0.3">
      <c r="A229" s="925" t="s">
        <v>8890</v>
      </c>
      <c r="B229" s="927" t="s">
        <v>636</v>
      </c>
      <c r="C229" s="927" t="s">
        <v>6932</v>
      </c>
      <c r="D229" s="927" t="s">
        <v>8803</v>
      </c>
      <c r="E229" s="927" t="s">
        <v>8804</v>
      </c>
      <c r="F229" s="937">
        <v>3</v>
      </c>
      <c r="G229" s="937">
        <v>1146</v>
      </c>
      <c r="H229" s="937">
        <v>1</v>
      </c>
      <c r="I229" s="937">
        <v>382</v>
      </c>
      <c r="J229" s="937">
        <v>10</v>
      </c>
      <c r="K229" s="937">
        <v>3820</v>
      </c>
      <c r="L229" s="937">
        <v>3.3333333333333335</v>
      </c>
      <c r="M229" s="937">
        <v>382</v>
      </c>
      <c r="N229" s="937">
        <v>6</v>
      </c>
      <c r="O229" s="937">
        <v>2296</v>
      </c>
      <c r="P229" s="928">
        <v>2.0034904013961605</v>
      </c>
      <c r="Q229" s="938">
        <v>382.66666666666669</v>
      </c>
    </row>
    <row r="230" spans="1:17" ht="14.4" customHeight="1" x14ac:dyDescent="0.3">
      <c r="A230" s="925" t="s">
        <v>8890</v>
      </c>
      <c r="B230" s="927" t="s">
        <v>636</v>
      </c>
      <c r="C230" s="927" t="s">
        <v>6932</v>
      </c>
      <c r="D230" s="927" t="s">
        <v>8899</v>
      </c>
      <c r="E230" s="927" t="s">
        <v>8900</v>
      </c>
      <c r="F230" s="937">
        <v>79</v>
      </c>
      <c r="G230" s="937">
        <v>2844</v>
      </c>
      <c r="H230" s="937">
        <v>1</v>
      </c>
      <c r="I230" s="937">
        <v>36</v>
      </c>
      <c r="J230" s="937">
        <v>48</v>
      </c>
      <c r="K230" s="937">
        <v>1776</v>
      </c>
      <c r="L230" s="937">
        <v>0.62447257383966248</v>
      </c>
      <c r="M230" s="937">
        <v>37</v>
      </c>
      <c r="N230" s="937">
        <v>37</v>
      </c>
      <c r="O230" s="937">
        <v>1369</v>
      </c>
      <c r="P230" s="928">
        <v>0.48136427566807316</v>
      </c>
      <c r="Q230" s="938">
        <v>37</v>
      </c>
    </row>
    <row r="231" spans="1:17" ht="14.4" customHeight="1" x14ac:dyDescent="0.3">
      <c r="A231" s="925" t="s">
        <v>8890</v>
      </c>
      <c r="B231" s="927" t="s">
        <v>636</v>
      </c>
      <c r="C231" s="927" t="s">
        <v>6932</v>
      </c>
      <c r="D231" s="927" t="s">
        <v>8901</v>
      </c>
      <c r="E231" s="927" t="s">
        <v>8902</v>
      </c>
      <c r="F231" s="937">
        <v>3</v>
      </c>
      <c r="G231" s="937">
        <v>1332</v>
      </c>
      <c r="H231" s="937">
        <v>1</v>
      </c>
      <c r="I231" s="937">
        <v>444</v>
      </c>
      <c r="J231" s="937">
        <v>3</v>
      </c>
      <c r="K231" s="937">
        <v>1332</v>
      </c>
      <c r="L231" s="937">
        <v>1</v>
      </c>
      <c r="M231" s="937">
        <v>444</v>
      </c>
      <c r="N231" s="937"/>
      <c r="O231" s="937"/>
      <c r="P231" s="928"/>
      <c r="Q231" s="938"/>
    </row>
    <row r="232" spans="1:17" ht="14.4" customHeight="1" x14ac:dyDescent="0.3">
      <c r="A232" s="925" t="s">
        <v>8890</v>
      </c>
      <c r="B232" s="927" t="s">
        <v>636</v>
      </c>
      <c r="C232" s="927" t="s">
        <v>6932</v>
      </c>
      <c r="D232" s="927" t="s">
        <v>8903</v>
      </c>
      <c r="E232" s="927" t="s">
        <v>8904</v>
      </c>
      <c r="F232" s="937">
        <v>43</v>
      </c>
      <c r="G232" s="937">
        <v>1720</v>
      </c>
      <c r="H232" s="937">
        <v>1</v>
      </c>
      <c r="I232" s="937">
        <v>40</v>
      </c>
      <c r="J232" s="937">
        <v>36</v>
      </c>
      <c r="K232" s="937">
        <v>1476</v>
      </c>
      <c r="L232" s="937">
        <v>0.85813953488372097</v>
      </c>
      <c r="M232" s="937">
        <v>41</v>
      </c>
      <c r="N232" s="937">
        <v>2</v>
      </c>
      <c r="O232" s="937">
        <v>82</v>
      </c>
      <c r="P232" s="928">
        <v>4.7674418604651166E-2</v>
      </c>
      <c r="Q232" s="938">
        <v>41</v>
      </c>
    </row>
    <row r="233" spans="1:17" ht="14.4" customHeight="1" x14ac:dyDescent="0.3">
      <c r="A233" s="925" t="s">
        <v>8890</v>
      </c>
      <c r="B233" s="927" t="s">
        <v>636</v>
      </c>
      <c r="C233" s="927" t="s">
        <v>6932</v>
      </c>
      <c r="D233" s="927" t="s">
        <v>8905</v>
      </c>
      <c r="E233" s="927" t="s">
        <v>8906</v>
      </c>
      <c r="F233" s="937">
        <v>8</v>
      </c>
      <c r="G233" s="937">
        <v>3920</v>
      </c>
      <c r="H233" s="937">
        <v>1</v>
      </c>
      <c r="I233" s="937">
        <v>490</v>
      </c>
      <c r="J233" s="937">
        <v>8</v>
      </c>
      <c r="K233" s="937">
        <v>3920</v>
      </c>
      <c r="L233" s="937">
        <v>1</v>
      </c>
      <c r="M233" s="937">
        <v>490</v>
      </c>
      <c r="N233" s="937">
        <v>10</v>
      </c>
      <c r="O233" s="937">
        <v>4907</v>
      </c>
      <c r="P233" s="928">
        <v>1.2517857142857143</v>
      </c>
      <c r="Q233" s="938">
        <v>490.7</v>
      </c>
    </row>
    <row r="234" spans="1:17" ht="14.4" customHeight="1" x14ac:dyDescent="0.3">
      <c r="A234" s="925" t="s">
        <v>8890</v>
      </c>
      <c r="B234" s="927" t="s">
        <v>636</v>
      </c>
      <c r="C234" s="927" t="s">
        <v>6932</v>
      </c>
      <c r="D234" s="927" t="s">
        <v>8907</v>
      </c>
      <c r="E234" s="927" t="s">
        <v>8908</v>
      </c>
      <c r="F234" s="937">
        <v>4</v>
      </c>
      <c r="G234" s="937">
        <v>124</v>
      </c>
      <c r="H234" s="937">
        <v>1</v>
      </c>
      <c r="I234" s="937">
        <v>31</v>
      </c>
      <c r="J234" s="937">
        <v>18</v>
      </c>
      <c r="K234" s="937">
        <v>558</v>
      </c>
      <c r="L234" s="937">
        <v>4.5</v>
      </c>
      <c r="M234" s="937">
        <v>31</v>
      </c>
      <c r="N234" s="937">
        <v>10</v>
      </c>
      <c r="O234" s="937">
        <v>310</v>
      </c>
      <c r="P234" s="928">
        <v>2.5</v>
      </c>
      <c r="Q234" s="938">
        <v>31</v>
      </c>
    </row>
    <row r="235" spans="1:17" ht="14.4" customHeight="1" x14ac:dyDescent="0.3">
      <c r="A235" s="925" t="s">
        <v>8890</v>
      </c>
      <c r="B235" s="927" t="s">
        <v>636</v>
      </c>
      <c r="C235" s="927" t="s">
        <v>6932</v>
      </c>
      <c r="D235" s="927" t="s">
        <v>8909</v>
      </c>
      <c r="E235" s="927" t="s">
        <v>8910</v>
      </c>
      <c r="F235" s="937">
        <v>49</v>
      </c>
      <c r="G235" s="937">
        <v>9996</v>
      </c>
      <c r="H235" s="937">
        <v>1</v>
      </c>
      <c r="I235" s="937">
        <v>204</v>
      </c>
      <c r="J235" s="937">
        <v>63</v>
      </c>
      <c r="K235" s="937">
        <v>12915</v>
      </c>
      <c r="L235" s="937">
        <v>1.2920168067226891</v>
      </c>
      <c r="M235" s="937">
        <v>205</v>
      </c>
      <c r="N235" s="937">
        <v>61</v>
      </c>
      <c r="O235" s="937">
        <v>12545</v>
      </c>
      <c r="P235" s="928">
        <v>1.2550020008003202</v>
      </c>
      <c r="Q235" s="938">
        <v>205.65573770491804</v>
      </c>
    </row>
    <row r="236" spans="1:17" ht="14.4" customHeight="1" x14ac:dyDescent="0.3">
      <c r="A236" s="925" t="s">
        <v>8890</v>
      </c>
      <c r="B236" s="927" t="s">
        <v>636</v>
      </c>
      <c r="C236" s="927" t="s">
        <v>6932</v>
      </c>
      <c r="D236" s="927" t="s">
        <v>8911</v>
      </c>
      <c r="E236" s="927" t="s">
        <v>8912</v>
      </c>
      <c r="F236" s="937">
        <v>48</v>
      </c>
      <c r="G236" s="937">
        <v>18048</v>
      </c>
      <c r="H236" s="937">
        <v>1</v>
      </c>
      <c r="I236" s="937">
        <v>376</v>
      </c>
      <c r="J236" s="937">
        <v>65</v>
      </c>
      <c r="K236" s="937">
        <v>24505</v>
      </c>
      <c r="L236" s="937">
        <v>1.3577681737588652</v>
      </c>
      <c r="M236" s="937">
        <v>377</v>
      </c>
      <c r="N236" s="937">
        <v>61</v>
      </c>
      <c r="O236" s="937">
        <v>23075</v>
      </c>
      <c r="P236" s="928">
        <v>1.2785350177304964</v>
      </c>
      <c r="Q236" s="938">
        <v>378.27868852459017</v>
      </c>
    </row>
    <row r="237" spans="1:17" ht="14.4" customHeight="1" x14ac:dyDescent="0.3">
      <c r="A237" s="925" t="s">
        <v>8890</v>
      </c>
      <c r="B237" s="927" t="s">
        <v>636</v>
      </c>
      <c r="C237" s="927" t="s">
        <v>6932</v>
      </c>
      <c r="D237" s="927" t="s">
        <v>8913</v>
      </c>
      <c r="E237" s="927" t="s">
        <v>8914</v>
      </c>
      <c r="F237" s="937">
        <v>172</v>
      </c>
      <c r="G237" s="937">
        <v>19264</v>
      </c>
      <c r="H237" s="937">
        <v>1</v>
      </c>
      <c r="I237" s="937">
        <v>112</v>
      </c>
      <c r="J237" s="937">
        <v>297</v>
      </c>
      <c r="K237" s="937">
        <v>33561</v>
      </c>
      <c r="L237" s="937">
        <v>1.7421615448504983</v>
      </c>
      <c r="M237" s="937">
        <v>113</v>
      </c>
      <c r="N237" s="937">
        <v>193</v>
      </c>
      <c r="O237" s="937">
        <v>22055</v>
      </c>
      <c r="P237" s="928">
        <v>1.1448816445182723</v>
      </c>
      <c r="Q237" s="938">
        <v>114.27461139896373</v>
      </c>
    </row>
    <row r="238" spans="1:17" ht="14.4" customHeight="1" x14ac:dyDescent="0.3">
      <c r="A238" s="925" t="s">
        <v>8890</v>
      </c>
      <c r="B238" s="927" t="s">
        <v>636</v>
      </c>
      <c r="C238" s="927" t="s">
        <v>6932</v>
      </c>
      <c r="D238" s="927" t="s">
        <v>8915</v>
      </c>
      <c r="E238" s="927" t="s">
        <v>8916</v>
      </c>
      <c r="F238" s="937">
        <v>95</v>
      </c>
      <c r="G238" s="937">
        <v>7885</v>
      </c>
      <c r="H238" s="937">
        <v>1</v>
      </c>
      <c r="I238" s="937">
        <v>83</v>
      </c>
      <c r="J238" s="937">
        <v>240</v>
      </c>
      <c r="K238" s="937">
        <v>20160</v>
      </c>
      <c r="L238" s="937">
        <v>2.5567533291058973</v>
      </c>
      <c r="M238" s="937">
        <v>84</v>
      </c>
      <c r="N238" s="937">
        <v>185</v>
      </c>
      <c r="O238" s="937">
        <v>15658</v>
      </c>
      <c r="P238" s="928">
        <v>1.9857958148383006</v>
      </c>
      <c r="Q238" s="938">
        <v>84.637837837837836</v>
      </c>
    </row>
    <row r="239" spans="1:17" ht="14.4" customHeight="1" x14ac:dyDescent="0.3">
      <c r="A239" s="925" t="s">
        <v>8890</v>
      </c>
      <c r="B239" s="927" t="s">
        <v>636</v>
      </c>
      <c r="C239" s="927" t="s">
        <v>6932</v>
      </c>
      <c r="D239" s="927" t="s">
        <v>8917</v>
      </c>
      <c r="E239" s="927" t="s">
        <v>8918</v>
      </c>
      <c r="F239" s="937">
        <v>1</v>
      </c>
      <c r="G239" s="937">
        <v>95</v>
      </c>
      <c r="H239" s="937">
        <v>1</v>
      </c>
      <c r="I239" s="937">
        <v>95</v>
      </c>
      <c r="J239" s="937"/>
      <c r="K239" s="937"/>
      <c r="L239" s="937"/>
      <c r="M239" s="937"/>
      <c r="N239" s="937">
        <v>1</v>
      </c>
      <c r="O239" s="937">
        <v>96</v>
      </c>
      <c r="P239" s="928">
        <v>1.0105263157894737</v>
      </c>
      <c r="Q239" s="938">
        <v>96</v>
      </c>
    </row>
    <row r="240" spans="1:17" ht="14.4" customHeight="1" x14ac:dyDescent="0.3">
      <c r="A240" s="925" t="s">
        <v>8890</v>
      </c>
      <c r="B240" s="927" t="s">
        <v>636</v>
      </c>
      <c r="C240" s="927" t="s">
        <v>6932</v>
      </c>
      <c r="D240" s="927" t="s">
        <v>8919</v>
      </c>
      <c r="E240" s="927" t="s">
        <v>8920</v>
      </c>
      <c r="F240" s="937">
        <v>22</v>
      </c>
      <c r="G240" s="937">
        <v>462</v>
      </c>
      <c r="H240" s="937">
        <v>1</v>
      </c>
      <c r="I240" s="937">
        <v>21</v>
      </c>
      <c r="J240" s="937">
        <v>29</v>
      </c>
      <c r="K240" s="937">
        <v>609</v>
      </c>
      <c r="L240" s="937">
        <v>1.3181818181818181</v>
      </c>
      <c r="M240" s="937">
        <v>21</v>
      </c>
      <c r="N240" s="937">
        <v>43</v>
      </c>
      <c r="O240" s="937">
        <v>903</v>
      </c>
      <c r="P240" s="928">
        <v>1.9545454545454546</v>
      </c>
      <c r="Q240" s="938">
        <v>21</v>
      </c>
    </row>
    <row r="241" spans="1:17" ht="14.4" customHeight="1" x14ac:dyDescent="0.3">
      <c r="A241" s="925" t="s">
        <v>8890</v>
      </c>
      <c r="B241" s="927" t="s">
        <v>636</v>
      </c>
      <c r="C241" s="927" t="s">
        <v>6932</v>
      </c>
      <c r="D241" s="927" t="s">
        <v>8812</v>
      </c>
      <c r="E241" s="927" t="s">
        <v>8813</v>
      </c>
      <c r="F241" s="937">
        <v>140</v>
      </c>
      <c r="G241" s="937">
        <v>68040</v>
      </c>
      <c r="H241" s="937">
        <v>1</v>
      </c>
      <c r="I241" s="937">
        <v>486</v>
      </c>
      <c r="J241" s="937">
        <v>78</v>
      </c>
      <c r="K241" s="937">
        <v>37908</v>
      </c>
      <c r="L241" s="937">
        <v>0.55714285714285716</v>
      </c>
      <c r="M241" s="937">
        <v>486</v>
      </c>
      <c r="N241" s="937">
        <v>56</v>
      </c>
      <c r="O241" s="937">
        <v>27245</v>
      </c>
      <c r="P241" s="928">
        <v>0.40042621987066429</v>
      </c>
      <c r="Q241" s="938">
        <v>486.51785714285717</v>
      </c>
    </row>
    <row r="242" spans="1:17" ht="14.4" customHeight="1" x14ac:dyDescent="0.3">
      <c r="A242" s="925" t="s">
        <v>8890</v>
      </c>
      <c r="B242" s="927" t="s">
        <v>636</v>
      </c>
      <c r="C242" s="927" t="s">
        <v>6932</v>
      </c>
      <c r="D242" s="927" t="s">
        <v>8921</v>
      </c>
      <c r="E242" s="927" t="s">
        <v>8922</v>
      </c>
      <c r="F242" s="937">
        <v>23</v>
      </c>
      <c r="G242" s="937">
        <v>920</v>
      </c>
      <c r="H242" s="937">
        <v>1</v>
      </c>
      <c r="I242" s="937">
        <v>40</v>
      </c>
      <c r="J242" s="937">
        <v>69</v>
      </c>
      <c r="K242" s="937">
        <v>2760</v>
      </c>
      <c r="L242" s="937">
        <v>3</v>
      </c>
      <c r="M242" s="937">
        <v>40</v>
      </c>
      <c r="N242" s="937">
        <v>58</v>
      </c>
      <c r="O242" s="937">
        <v>2356</v>
      </c>
      <c r="P242" s="928">
        <v>2.5608695652173914</v>
      </c>
      <c r="Q242" s="938">
        <v>40.620689655172413</v>
      </c>
    </row>
    <row r="243" spans="1:17" ht="14.4" customHeight="1" x14ac:dyDescent="0.3">
      <c r="A243" s="925" t="s">
        <v>8890</v>
      </c>
      <c r="B243" s="927" t="s">
        <v>636</v>
      </c>
      <c r="C243" s="927" t="s">
        <v>6932</v>
      </c>
      <c r="D243" s="927" t="s">
        <v>8923</v>
      </c>
      <c r="E243" s="927" t="s">
        <v>8924</v>
      </c>
      <c r="F243" s="937">
        <v>2</v>
      </c>
      <c r="G243" s="937">
        <v>4026</v>
      </c>
      <c r="H243" s="937">
        <v>1</v>
      </c>
      <c r="I243" s="937">
        <v>2013</v>
      </c>
      <c r="J243" s="937">
        <v>2</v>
      </c>
      <c r="K243" s="937">
        <v>4058</v>
      </c>
      <c r="L243" s="937">
        <v>1.0079483358171883</v>
      </c>
      <c r="M243" s="937">
        <v>2029</v>
      </c>
      <c r="N243" s="937">
        <v>2</v>
      </c>
      <c r="O243" s="937">
        <v>4058</v>
      </c>
      <c r="P243" s="928">
        <v>1.0079483358171883</v>
      </c>
      <c r="Q243" s="938">
        <v>2029</v>
      </c>
    </row>
    <row r="244" spans="1:17" ht="14.4" customHeight="1" x14ac:dyDescent="0.3">
      <c r="A244" s="925" t="s">
        <v>8890</v>
      </c>
      <c r="B244" s="927" t="s">
        <v>636</v>
      </c>
      <c r="C244" s="927" t="s">
        <v>6932</v>
      </c>
      <c r="D244" s="927" t="s">
        <v>8925</v>
      </c>
      <c r="E244" s="927" t="s">
        <v>8926</v>
      </c>
      <c r="F244" s="937">
        <v>2</v>
      </c>
      <c r="G244" s="937">
        <v>1206</v>
      </c>
      <c r="H244" s="937">
        <v>1</v>
      </c>
      <c r="I244" s="937">
        <v>603</v>
      </c>
      <c r="J244" s="937">
        <v>2</v>
      </c>
      <c r="K244" s="937">
        <v>1208</v>
      </c>
      <c r="L244" s="937">
        <v>1.0016583747927033</v>
      </c>
      <c r="M244" s="937">
        <v>604</v>
      </c>
      <c r="N244" s="937">
        <v>13</v>
      </c>
      <c r="O244" s="937">
        <v>7882</v>
      </c>
      <c r="P244" s="928">
        <v>6.5356550580431181</v>
      </c>
      <c r="Q244" s="938">
        <v>606.30769230769226</v>
      </c>
    </row>
    <row r="245" spans="1:17" ht="14.4" customHeight="1" x14ac:dyDescent="0.3">
      <c r="A245" s="925" t="s">
        <v>8890</v>
      </c>
      <c r="B245" s="927" t="s">
        <v>636</v>
      </c>
      <c r="C245" s="927" t="s">
        <v>6932</v>
      </c>
      <c r="D245" s="927" t="s">
        <v>8927</v>
      </c>
      <c r="E245" s="927" t="s">
        <v>8928</v>
      </c>
      <c r="F245" s="937"/>
      <c r="G245" s="937"/>
      <c r="H245" s="937"/>
      <c r="I245" s="937"/>
      <c r="J245" s="937">
        <v>1</v>
      </c>
      <c r="K245" s="937">
        <v>961</v>
      </c>
      <c r="L245" s="937"/>
      <c r="M245" s="937">
        <v>961</v>
      </c>
      <c r="N245" s="937"/>
      <c r="O245" s="937"/>
      <c r="P245" s="928"/>
      <c r="Q245" s="938"/>
    </row>
    <row r="246" spans="1:17" ht="14.4" customHeight="1" x14ac:dyDescent="0.3">
      <c r="A246" s="925" t="s">
        <v>8890</v>
      </c>
      <c r="B246" s="927" t="s">
        <v>636</v>
      </c>
      <c r="C246" s="927" t="s">
        <v>6932</v>
      </c>
      <c r="D246" s="927" t="s">
        <v>8929</v>
      </c>
      <c r="E246" s="927" t="s">
        <v>8930</v>
      </c>
      <c r="F246" s="937"/>
      <c r="G246" s="937"/>
      <c r="H246" s="937"/>
      <c r="I246" s="937"/>
      <c r="J246" s="937"/>
      <c r="K246" s="937"/>
      <c r="L246" s="937"/>
      <c r="M246" s="937"/>
      <c r="N246" s="937">
        <v>2</v>
      </c>
      <c r="O246" s="937">
        <v>304</v>
      </c>
      <c r="P246" s="928"/>
      <c r="Q246" s="938">
        <v>152</v>
      </c>
    </row>
    <row r="247" spans="1:17" ht="14.4" customHeight="1" x14ac:dyDescent="0.3">
      <c r="A247" s="925" t="s">
        <v>8890</v>
      </c>
      <c r="B247" s="927" t="s">
        <v>636</v>
      </c>
      <c r="C247" s="927" t="s">
        <v>6932</v>
      </c>
      <c r="D247" s="927" t="s">
        <v>8931</v>
      </c>
      <c r="E247" s="927" t="s">
        <v>8932</v>
      </c>
      <c r="F247" s="937">
        <v>312</v>
      </c>
      <c r="G247" s="937">
        <v>12168</v>
      </c>
      <c r="H247" s="937">
        <v>1</v>
      </c>
      <c r="I247" s="937">
        <v>39</v>
      </c>
      <c r="J247" s="937">
        <v>381</v>
      </c>
      <c r="K247" s="937">
        <v>15240</v>
      </c>
      <c r="L247" s="937">
        <v>1.252465483234714</v>
      </c>
      <c r="M247" s="937">
        <v>40</v>
      </c>
      <c r="N247" s="937">
        <v>468</v>
      </c>
      <c r="O247" s="937">
        <v>19012</v>
      </c>
      <c r="P247" s="928">
        <v>1.5624589086127547</v>
      </c>
      <c r="Q247" s="938">
        <v>40.623931623931625</v>
      </c>
    </row>
    <row r="248" spans="1:17" ht="14.4" customHeight="1" x14ac:dyDescent="0.3">
      <c r="A248" s="925" t="s">
        <v>8933</v>
      </c>
      <c r="B248" s="927" t="s">
        <v>8705</v>
      </c>
      <c r="C248" s="927" t="s">
        <v>6932</v>
      </c>
      <c r="D248" s="927" t="s">
        <v>8934</v>
      </c>
      <c r="E248" s="927" t="s">
        <v>8935</v>
      </c>
      <c r="F248" s="937"/>
      <c r="G248" s="937"/>
      <c r="H248" s="937"/>
      <c r="I248" s="937"/>
      <c r="J248" s="937"/>
      <c r="K248" s="937"/>
      <c r="L248" s="937"/>
      <c r="M248" s="937"/>
      <c r="N248" s="937">
        <v>1</v>
      </c>
      <c r="O248" s="937">
        <v>1180</v>
      </c>
      <c r="P248" s="928"/>
      <c r="Q248" s="938">
        <v>1180</v>
      </c>
    </row>
    <row r="249" spans="1:17" ht="14.4" customHeight="1" x14ac:dyDescent="0.3">
      <c r="A249" s="925" t="s">
        <v>8933</v>
      </c>
      <c r="B249" s="927" t="s">
        <v>8705</v>
      </c>
      <c r="C249" s="927" t="s">
        <v>6932</v>
      </c>
      <c r="D249" s="927" t="s">
        <v>8936</v>
      </c>
      <c r="E249" s="927" t="s">
        <v>8937</v>
      </c>
      <c r="F249" s="937">
        <v>2</v>
      </c>
      <c r="G249" s="937">
        <v>1650</v>
      </c>
      <c r="H249" s="937">
        <v>1</v>
      </c>
      <c r="I249" s="937">
        <v>825</v>
      </c>
      <c r="J249" s="937">
        <v>3</v>
      </c>
      <c r="K249" s="937">
        <v>2478</v>
      </c>
      <c r="L249" s="937">
        <v>1.5018181818181817</v>
      </c>
      <c r="M249" s="937">
        <v>826</v>
      </c>
      <c r="N249" s="937"/>
      <c r="O249" s="937"/>
      <c r="P249" s="928"/>
      <c r="Q249" s="938"/>
    </row>
    <row r="250" spans="1:17" ht="14.4" customHeight="1" x14ac:dyDescent="0.3">
      <c r="A250" s="925" t="s">
        <v>8933</v>
      </c>
      <c r="B250" s="927" t="s">
        <v>8705</v>
      </c>
      <c r="C250" s="927" t="s">
        <v>6932</v>
      </c>
      <c r="D250" s="927" t="s">
        <v>8582</v>
      </c>
      <c r="E250" s="927" t="s">
        <v>8583</v>
      </c>
      <c r="F250" s="937">
        <v>1</v>
      </c>
      <c r="G250" s="937">
        <v>166</v>
      </c>
      <c r="H250" s="937">
        <v>1</v>
      </c>
      <c r="I250" s="937">
        <v>166</v>
      </c>
      <c r="J250" s="937"/>
      <c r="K250" s="937"/>
      <c r="L250" s="937"/>
      <c r="M250" s="937"/>
      <c r="N250" s="937"/>
      <c r="O250" s="937"/>
      <c r="P250" s="928"/>
      <c r="Q250" s="938"/>
    </row>
    <row r="251" spans="1:17" ht="14.4" customHeight="1" x14ac:dyDescent="0.3">
      <c r="A251" s="925" t="s">
        <v>8933</v>
      </c>
      <c r="B251" s="927" t="s">
        <v>8705</v>
      </c>
      <c r="C251" s="927" t="s">
        <v>6932</v>
      </c>
      <c r="D251" s="927" t="s">
        <v>8938</v>
      </c>
      <c r="E251" s="927" t="s">
        <v>8939</v>
      </c>
      <c r="F251" s="937">
        <v>2</v>
      </c>
      <c r="G251" s="937">
        <v>1016</v>
      </c>
      <c r="H251" s="937">
        <v>1</v>
      </c>
      <c r="I251" s="937">
        <v>508</v>
      </c>
      <c r="J251" s="937"/>
      <c r="K251" s="937"/>
      <c r="L251" s="937"/>
      <c r="M251" s="937"/>
      <c r="N251" s="937"/>
      <c r="O251" s="937"/>
      <c r="P251" s="928"/>
      <c r="Q251" s="938"/>
    </row>
    <row r="252" spans="1:17" ht="14.4" customHeight="1" x14ac:dyDescent="0.3">
      <c r="A252" s="925" t="s">
        <v>8933</v>
      </c>
      <c r="B252" s="927" t="s">
        <v>8705</v>
      </c>
      <c r="C252" s="927" t="s">
        <v>6932</v>
      </c>
      <c r="D252" s="927" t="s">
        <v>8940</v>
      </c>
      <c r="E252" s="927" t="s">
        <v>8941</v>
      </c>
      <c r="F252" s="937">
        <v>2</v>
      </c>
      <c r="G252" s="937">
        <v>836</v>
      </c>
      <c r="H252" s="937">
        <v>1</v>
      </c>
      <c r="I252" s="937">
        <v>418</v>
      </c>
      <c r="J252" s="937"/>
      <c r="K252" s="937"/>
      <c r="L252" s="937"/>
      <c r="M252" s="937"/>
      <c r="N252" s="937"/>
      <c r="O252" s="937"/>
      <c r="P252" s="928"/>
      <c r="Q252" s="938"/>
    </row>
    <row r="253" spans="1:17" ht="14.4" customHeight="1" x14ac:dyDescent="0.3">
      <c r="A253" s="925" t="s">
        <v>8933</v>
      </c>
      <c r="B253" s="927" t="s">
        <v>8705</v>
      </c>
      <c r="C253" s="927" t="s">
        <v>6932</v>
      </c>
      <c r="D253" s="927" t="s">
        <v>8942</v>
      </c>
      <c r="E253" s="927" t="s">
        <v>8943</v>
      </c>
      <c r="F253" s="937"/>
      <c r="G253" s="937"/>
      <c r="H253" s="937"/>
      <c r="I253" s="937"/>
      <c r="J253" s="937"/>
      <c r="K253" s="937"/>
      <c r="L253" s="937"/>
      <c r="M253" s="937"/>
      <c r="N253" s="937">
        <v>1</v>
      </c>
      <c r="O253" s="937">
        <v>344</v>
      </c>
      <c r="P253" s="928"/>
      <c r="Q253" s="938">
        <v>344</v>
      </c>
    </row>
    <row r="254" spans="1:17" ht="14.4" customHeight="1" x14ac:dyDescent="0.3">
      <c r="A254" s="925" t="s">
        <v>8933</v>
      </c>
      <c r="B254" s="927" t="s">
        <v>8705</v>
      </c>
      <c r="C254" s="927" t="s">
        <v>6932</v>
      </c>
      <c r="D254" s="927" t="s">
        <v>8944</v>
      </c>
      <c r="E254" s="927" t="s">
        <v>8945</v>
      </c>
      <c r="F254" s="937">
        <v>1</v>
      </c>
      <c r="G254" s="937">
        <v>110</v>
      </c>
      <c r="H254" s="937">
        <v>1</v>
      </c>
      <c r="I254" s="937">
        <v>110</v>
      </c>
      <c r="J254" s="937"/>
      <c r="K254" s="937"/>
      <c r="L254" s="937"/>
      <c r="M254" s="937"/>
      <c r="N254" s="937"/>
      <c r="O254" s="937"/>
      <c r="P254" s="928"/>
      <c r="Q254" s="938"/>
    </row>
    <row r="255" spans="1:17" ht="14.4" customHeight="1" x14ac:dyDescent="0.3">
      <c r="A255" s="925" t="s">
        <v>8933</v>
      </c>
      <c r="B255" s="927" t="s">
        <v>8705</v>
      </c>
      <c r="C255" s="927" t="s">
        <v>6932</v>
      </c>
      <c r="D255" s="927" t="s">
        <v>8615</v>
      </c>
      <c r="E255" s="927" t="s">
        <v>8616</v>
      </c>
      <c r="F255" s="937"/>
      <c r="G255" s="937"/>
      <c r="H255" s="937"/>
      <c r="I255" s="937"/>
      <c r="J255" s="937"/>
      <c r="K255" s="937"/>
      <c r="L255" s="937"/>
      <c r="M255" s="937"/>
      <c r="N255" s="937">
        <v>1</v>
      </c>
      <c r="O255" s="937">
        <v>1261</v>
      </c>
      <c r="P255" s="928"/>
      <c r="Q255" s="938">
        <v>1261</v>
      </c>
    </row>
    <row r="256" spans="1:17" ht="14.4" customHeight="1" x14ac:dyDescent="0.3">
      <c r="A256" s="925" t="s">
        <v>8933</v>
      </c>
      <c r="B256" s="927" t="s">
        <v>8705</v>
      </c>
      <c r="C256" s="927" t="s">
        <v>6932</v>
      </c>
      <c r="D256" s="927" t="s">
        <v>8946</v>
      </c>
      <c r="E256" s="927" t="s">
        <v>8947</v>
      </c>
      <c r="F256" s="937"/>
      <c r="G256" s="937"/>
      <c r="H256" s="937"/>
      <c r="I256" s="937"/>
      <c r="J256" s="937"/>
      <c r="K256" s="937"/>
      <c r="L256" s="937"/>
      <c r="M256" s="937"/>
      <c r="N256" s="937">
        <v>1</v>
      </c>
      <c r="O256" s="937">
        <v>204</v>
      </c>
      <c r="P256" s="928"/>
      <c r="Q256" s="938">
        <v>204</v>
      </c>
    </row>
    <row r="257" spans="1:17" ht="14.4" customHeight="1" x14ac:dyDescent="0.3">
      <c r="A257" s="925" t="s">
        <v>8933</v>
      </c>
      <c r="B257" s="927" t="s">
        <v>8705</v>
      </c>
      <c r="C257" s="927" t="s">
        <v>6932</v>
      </c>
      <c r="D257" s="927" t="s">
        <v>8948</v>
      </c>
      <c r="E257" s="927" t="s">
        <v>8949</v>
      </c>
      <c r="F257" s="937">
        <v>1</v>
      </c>
      <c r="G257" s="937">
        <v>38</v>
      </c>
      <c r="H257" s="937">
        <v>1</v>
      </c>
      <c r="I257" s="937">
        <v>38</v>
      </c>
      <c r="J257" s="937"/>
      <c r="K257" s="937"/>
      <c r="L257" s="937"/>
      <c r="M257" s="937"/>
      <c r="N257" s="937"/>
      <c r="O257" s="937"/>
      <c r="P257" s="928"/>
      <c r="Q257" s="938"/>
    </row>
    <row r="258" spans="1:17" ht="14.4" customHeight="1" x14ac:dyDescent="0.3">
      <c r="A258" s="925" t="s">
        <v>8933</v>
      </c>
      <c r="B258" s="927" t="s">
        <v>8705</v>
      </c>
      <c r="C258" s="927" t="s">
        <v>6932</v>
      </c>
      <c r="D258" s="927" t="s">
        <v>8655</v>
      </c>
      <c r="E258" s="927" t="s">
        <v>8656</v>
      </c>
      <c r="F258" s="937">
        <v>1</v>
      </c>
      <c r="G258" s="937">
        <v>169</v>
      </c>
      <c r="H258" s="937">
        <v>1</v>
      </c>
      <c r="I258" s="937">
        <v>169</v>
      </c>
      <c r="J258" s="937"/>
      <c r="K258" s="937"/>
      <c r="L258" s="937"/>
      <c r="M258" s="937"/>
      <c r="N258" s="937"/>
      <c r="O258" s="937"/>
      <c r="P258" s="928"/>
      <c r="Q258" s="938"/>
    </row>
    <row r="259" spans="1:17" ht="14.4" customHeight="1" x14ac:dyDescent="0.3">
      <c r="A259" s="925" t="s">
        <v>8933</v>
      </c>
      <c r="B259" s="927" t="s">
        <v>8705</v>
      </c>
      <c r="C259" s="927" t="s">
        <v>6932</v>
      </c>
      <c r="D259" s="927" t="s">
        <v>8950</v>
      </c>
      <c r="E259" s="927" t="s">
        <v>8951</v>
      </c>
      <c r="F259" s="937">
        <v>1</v>
      </c>
      <c r="G259" s="937">
        <v>347</v>
      </c>
      <c r="H259" s="937">
        <v>1</v>
      </c>
      <c r="I259" s="937">
        <v>347</v>
      </c>
      <c r="J259" s="937"/>
      <c r="K259" s="937"/>
      <c r="L259" s="937"/>
      <c r="M259" s="937"/>
      <c r="N259" s="937"/>
      <c r="O259" s="937"/>
      <c r="P259" s="928"/>
      <c r="Q259" s="938"/>
    </row>
    <row r="260" spans="1:17" ht="14.4" customHeight="1" x14ac:dyDescent="0.3">
      <c r="A260" s="925" t="s">
        <v>8933</v>
      </c>
      <c r="B260" s="927" t="s">
        <v>8705</v>
      </c>
      <c r="C260" s="927" t="s">
        <v>6932</v>
      </c>
      <c r="D260" s="927" t="s">
        <v>8671</v>
      </c>
      <c r="E260" s="927" t="s">
        <v>8672</v>
      </c>
      <c r="F260" s="937">
        <v>1</v>
      </c>
      <c r="G260" s="937">
        <v>172</v>
      </c>
      <c r="H260" s="937">
        <v>1</v>
      </c>
      <c r="I260" s="937">
        <v>172</v>
      </c>
      <c r="J260" s="937"/>
      <c r="K260" s="937"/>
      <c r="L260" s="937"/>
      <c r="M260" s="937"/>
      <c r="N260" s="937"/>
      <c r="O260" s="937"/>
      <c r="P260" s="928"/>
      <c r="Q260" s="938"/>
    </row>
    <row r="261" spans="1:17" ht="14.4" customHeight="1" x14ac:dyDescent="0.3">
      <c r="A261" s="925" t="s">
        <v>8933</v>
      </c>
      <c r="B261" s="927" t="s">
        <v>8705</v>
      </c>
      <c r="C261" s="927" t="s">
        <v>6932</v>
      </c>
      <c r="D261" s="927" t="s">
        <v>8952</v>
      </c>
      <c r="E261" s="927" t="s">
        <v>8953</v>
      </c>
      <c r="F261" s="937">
        <v>2</v>
      </c>
      <c r="G261" s="937">
        <v>572</v>
      </c>
      <c r="H261" s="937">
        <v>1</v>
      </c>
      <c r="I261" s="937">
        <v>286</v>
      </c>
      <c r="J261" s="937"/>
      <c r="K261" s="937"/>
      <c r="L261" s="937"/>
      <c r="M261" s="937"/>
      <c r="N261" s="937"/>
      <c r="O261" s="937"/>
      <c r="P261" s="928"/>
      <c r="Q261" s="938"/>
    </row>
    <row r="262" spans="1:17" ht="14.4" customHeight="1" x14ac:dyDescent="0.3">
      <c r="A262" s="925" t="s">
        <v>8933</v>
      </c>
      <c r="B262" s="927" t="s">
        <v>8705</v>
      </c>
      <c r="C262" s="927" t="s">
        <v>6932</v>
      </c>
      <c r="D262" s="927" t="s">
        <v>8954</v>
      </c>
      <c r="E262" s="927" t="s">
        <v>8955</v>
      </c>
      <c r="F262" s="937"/>
      <c r="G262" s="937"/>
      <c r="H262" s="937"/>
      <c r="I262" s="937"/>
      <c r="J262" s="937"/>
      <c r="K262" s="937"/>
      <c r="L262" s="937"/>
      <c r="M262" s="937"/>
      <c r="N262" s="937">
        <v>3</v>
      </c>
      <c r="O262" s="937">
        <v>6762</v>
      </c>
      <c r="P262" s="928"/>
      <c r="Q262" s="938">
        <v>2254</v>
      </c>
    </row>
    <row r="263" spans="1:17" ht="14.4" customHeight="1" thickBot="1" x14ac:dyDescent="0.35">
      <c r="A263" s="930" t="s">
        <v>8956</v>
      </c>
      <c r="B263" s="932" t="s">
        <v>8494</v>
      </c>
      <c r="C263" s="932" t="s">
        <v>6932</v>
      </c>
      <c r="D263" s="932" t="s">
        <v>8495</v>
      </c>
      <c r="E263" s="932" t="s">
        <v>8496</v>
      </c>
      <c r="F263" s="939">
        <v>2</v>
      </c>
      <c r="G263" s="939">
        <v>18590</v>
      </c>
      <c r="H263" s="939">
        <v>1</v>
      </c>
      <c r="I263" s="939">
        <v>9295</v>
      </c>
      <c r="J263" s="939"/>
      <c r="K263" s="939"/>
      <c r="L263" s="939"/>
      <c r="M263" s="939"/>
      <c r="N263" s="939"/>
      <c r="O263" s="939"/>
      <c r="P263" s="933"/>
      <c r="Q263" s="940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7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10873</v>
      </c>
      <c r="D3" s="197">
        <f>SUBTOTAL(9,D6:D1048576)</f>
        <v>10915</v>
      </c>
      <c r="E3" s="197">
        <f>SUBTOTAL(9,E6:E1048576)</f>
        <v>10938</v>
      </c>
      <c r="F3" s="198">
        <f>IF(OR(E3=0,C3=0),"",E3/C3)</f>
        <v>1.0059781109169503</v>
      </c>
      <c r="G3" s="452">
        <f>SUBTOTAL(9,G6:G1048576)</f>
        <v>16000.316999999999</v>
      </c>
      <c r="H3" s="453">
        <f>SUBTOTAL(9,H6:H1048576)</f>
        <v>15925.758300000001</v>
      </c>
      <c r="I3" s="453">
        <f>SUBTOTAL(9,I6:I1048576)</f>
        <v>15655.888799999997</v>
      </c>
      <c r="J3" s="198">
        <f>IF(OR(I3=0,G3=0),"",I3/G3)</f>
        <v>0.97847366399053204</v>
      </c>
      <c r="K3" s="452">
        <f>SUBTOTAL(9,K6:K1048576)</f>
        <v>1422.1399999999999</v>
      </c>
      <c r="L3" s="453">
        <f>SUBTOTAL(9,L6:L1048576)</f>
        <v>1413.3200000000002</v>
      </c>
      <c r="M3" s="453">
        <f>SUBTOTAL(9,M6:M1048576)</f>
        <v>1388.28</v>
      </c>
      <c r="N3" s="199">
        <f>IF(OR(M3=0,E3=0),"",M3/E3)</f>
        <v>0.12692265496434449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41"/>
      <c r="B5" s="942"/>
      <c r="C5" s="947">
        <v>2012</v>
      </c>
      <c r="D5" s="947">
        <v>2013</v>
      </c>
      <c r="E5" s="947">
        <v>2014</v>
      </c>
      <c r="F5" s="948" t="s">
        <v>2</v>
      </c>
      <c r="G5" s="955">
        <v>2012</v>
      </c>
      <c r="H5" s="947">
        <v>2013</v>
      </c>
      <c r="I5" s="947">
        <v>2014</v>
      </c>
      <c r="J5" s="948" t="s">
        <v>2</v>
      </c>
      <c r="K5" s="955">
        <v>2012</v>
      </c>
      <c r="L5" s="947">
        <v>2013</v>
      </c>
      <c r="M5" s="947">
        <v>2014</v>
      </c>
      <c r="N5" s="956" t="s">
        <v>93</v>
      </c>
    </row>
    <row r="6" spans="1:14" ht="14.4" customHeight="1" x14ac:dyDescent="0.3">
      <c r="A6" s="943" t="s">
        <v>8118</v>
      </c>
      <c r="B6" s="945" t="s">
        <v>8958</v>
      </c>
      <c r="C6" s="949">
        <v>9558</v>
      </c>
      <c r="D6" s="950">
        <v>9629</v>
      </c>
      <c r="E6" s="950">
        <v>9716</v>
      </c>
      <c r="F6" s="953">
        <v>1.0165306549487341</v>
      </c>
      <c r="G6" s="949">
        <v>9524.6172000000006</v>
      </c>
      <c r="H6" s="950">
        <v>9588.0231000000022</v>
      </c>
      <c r="I6" s="950">
        <v>9633.3839999999964</v>
      </c>
      <c r="J6" s="953">
        <v>1.0114195455540194</v>
      </c>
      <c r="K6" s="949">
        <v>764.64</v>
      </c>
      <c r="L6" s="950">
        <v>770.32</v>
      </c>
      <c r="M6" s="950">
        <v>777.28</v>
      </c>
      <c r="N6" s="957">
        <v>80</v>
      </c>
    </row>
    <row r="7" spans="1:14" ht="14.4" customHeight="1" thickBot="1" x14ac:dyDescent="0.35">
      <c r="A7" s="944" t="s">
        <v>8290</v>
      </c>
      <c r="B7" s="946" t="s">
        <v>8959</v>
      </c>
      <c r="C7" s="951">
        <v>1315</v>
      </c>
      <c r="D7" s="952">
        <v>1286</v>
      </c>
      <c r="E7" s="952">
        <v>1222</v>
      </c>
      <c r="F7" s="954">
        <v>0.92927756653992399</v>
      </c>
      <c r="G7" s="951">
        <v>6475.6997999999985</v>
      </c>
      <c r="H7" s="952">
        <v>6337.7352000000001</v>
      </c>
      <c r="I7" s="952">
        <v>6022.5048000000015</v>
      </c>
      <c r="J7" s="954">
        <v>0.93001605787840924</v>
      </c>
      <c r="K7" s="951">
        <v>657.5</v>
      </c>
      <c r="L7" s="952">
        <v>643</v>
      </c>
      <c r="M7" s="952">
        <v>611</v>
      </c>
      <c r="N7" s="95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0.89727754106955271</v>
      </c>
      <c r="C4" s="331">
        <f t="shared" ref="C4:M4" si="0">(C10+C8)/C6</f>
        <v>0.97204008443604628</v>
      </c>
      <c r="D4" s="331">
        <f t="shared" si="0"/>
        <v>1.0593388768191516</v>
      </c>
      <c r="E4" s="331">
        <f t="shared" si="0"/>
        <v>1.0708556022478746</v>
      </c>
      <c r="F4" s="331">
        <f t="shared" si="0"/>
        <v>0.9964182262587884</v>
      </c>
      <c r="G4" s="331">
        <f t="shared" si="0"/>
        <v>1.0083810812973204</v>
      </c>
      <c r="H4" s="331">
        <f t="shared" si="0"/>
        <v>1.0193705294502553</v>
      </c>
      <c r="I4" s="331">
        <f t="shared" si="0"/>
        <v>0.97012116154071915</v>
      </c>
      <c r="J4" s="331">
        <f t="shared" si="0"/>
        <v>0.98160985286128355</v>
      </c>
      <c r="K4" s="331">
        <f t="shared" si="0"/>
        <v>0.98068520053207375</v>
      </c>
      <c r="L4" s="331">
        <f t="shared" si="0"/>
        <v>5.4878516282454666E-2</v>
      </c>
      <c r="M4" s="331">
        <f t="shared" si="0"/>
        <v>5.4878516282454666E-2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10159.5989900001</v>
      </c>
      <c r="C5" s="331">
        <f>IF(ISERROR(VLOOKUP($A5,'Man Tab'!$A:$Q,COLUMN()+2,0)),0,VLOOKUP($A5,'Man Tab'!$A:$Q,COLUMN()+2,0))</f>
        <v>9695.4319999999898</v>
      </c>
      <c r="D5" s="331">
        <f>IF(ISERROR(VLOOKUP($A5,'Man Tab'!$A:$Q,COLUMN()+2,0)),0,VLOOKUP($A5,'Man Tab'!$A:$Q,COLUMN()+2,0))</f>
        <v>9532.1582099999996</v>
      </c>
      <c r="E5" s="331">
        <f>IF(ISERROR(VLOOKUP($A5,'Man Tab'!$A:$Q,COLUMN()+2,0)),0,VLOOKUP($A5,'Man Tab'!$A:$Q,COLUMN()+2,0))</f>
        <v>10056.686250000001</v>
      </c>
      <c r="F5" s="331">
        <f>IF(ISERROR(VLOOKUP($A5,'Man Tab'!$A:$Q,COLUMN()+2,0)),0,VLOOKUP($A5,'Man Tab'!$A:$Q,COLUMN()+2,0))</f>
        <v>11059.72502</v>
      </c>
      <c r="G5" s="331">
        <f>IF(ISERROR(VLOOKUP($A5,'Man Tab'!$A:$Q,COLUMN()+2,0)),0,VLOOKUP($A5,'Man Tab'!$A:$Q,COLUMN()+2,0))</f>
        <v>10905.454250000001</v>
      </c>
      <c r="H5" s="331">
        <f>IF(ISERROR(VLOOKUP($A5,'Man Tab'!$A:$Q,COLUMN()+2,0)),0,VLOOKUP($A5,'Man Tab'!$A:$Q,COLUMN()+2,0))</f>
        <v>8322.0645800000002</v>
      </c>
      <c r="I5" s="331">
        <f>IF(ISERROR(VLOOKUP($A5,'Man Tab'!$A:$Q,COLUMN()+2,0)),0,VLOOKUP($A5,'Man Tab'!$A:$Q,COLUMN()+2,0))</f>
        <v>7935.8948700000001</v>
      </c>
      <c r="J5" s="331">
        <f>IF(ISERROR(VLOOKUP($A5,'Man Tab'!$A:$Q,COLUMN()+2,0)),0,VLOOKUP($A5,'Man Tab'!$A:$Q,COLUMN()+2,0))</f>
        <v>10132.38775</v>
      </c>
      <c r="K5" s="331">
        <f>IF(ISERROR(VLOOKUP($A5,'Man Tab'!$A:$Q,COLUMN()+2,0)),0,VLOOKUP($A5,'Man Tab'!$A:$Q,COLUMN()+2,0))</f>
        <v>10053.84492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10159.5989900001</v>
      </c>
      <c r="C6" s="333">
        <f t="shared" ref="C6:M6" si="1">C5+B6</f>
        <v>19855.03099000009</v>
      </c>
      <c r="D6" s="333">
        <f t="shared" si="1"/>
        <v>29387.189200000088</v>
      </c>
      <c r="E6" s="333">
        <f t="shared" si="1"/>
        <v>39443.875450000087</v>
      </c>
      <c r="F6" s="333">
        <f t="shared" si="1"/>
        <v>50503.600470000085</v>
      </c>
      <c r="G6" s="333">
        <f t="shared" si="1"/>
        <v>61409.054720000087</v>
      </c>
      <c r="H6" s="333">
        <f t="shared" si="1"/>
        <v>69731.119300000093</v>
      </c>
      <c r="I6" s="333">
        <f t="shared" si="1"/>
        <v>77667.014170000097</v>
      </c>
      <c r="J6" s="333">
        <f t="shared" si="1"/>
        <v>87799.401920000091</v>
      </c>
      <c r="K6" s="333">
        <f t="shared" si="1"/>
        <v>97853.246840000094</v>
      </c>
      <c r="L6" s="333">
        <f t="shared" si="1"/>
        <v>97853.246840000094</v>
      </c>
      <c r="M6" s="333">
        <f t="shared" si="1"/>
        <v>97853.246840000094</v>
      </c>
    </row>
    <row r="7" spans="1:13" ht="14.4" customHeight="1" x14ac:dyDescent="0.3">
      <c r="A7" s="332" t="s">
        <v>127</v>
      </c>
      <c r="B7" s="332">
        <v>284.98</v>
      </c>
      <c r="C7" s="332">
        <v>608.28700000000003</v>
      </c>
      <c r="D7" s="332">
        <v>982.51099999999997</v>
      </c>
      <c r="E7" s="332">
        <v>1333.173</v>
      </c>
      <c r="F7" s="332">
        <v>1584.328</v>
      </c>
      <c r="G7" s="332">
        <v>1952.1020000000001</v>
      </c>
      <c r="H7" s="332">
        <v>2242.431</v>
      </c>
      <c r="I7" s="332">
        <v>2370.9189999999999</v>
      </c>
      <c r="J7" s="332">
        <v>2712.732</v>
      </c>
      <c r="K7" s="332">
        <v>3019.7730000000001</v>
      </c>
      <c r="L7" s="332"/>
      <c r="M7" s="332"/>
    </row>
    <row r="8" spans="1:13" ht="14.4" customHeight="1" x14ac:dyDescent="0.3">
      <c r="A8" s="332" t="s">
        <v>99</v>
      </c>
      <c r="B8" s="333">
        <f>B7*30</f>
        <v>8549.4000000000015</v>
      </c>
      <c r="C8" s="333">
        <f t="shared" ref="C8:M8" si="2">C7*30</f>
        <v>18248.61</v>
      </c>
      <c r="D8" s="333">
        <f t="shared" si="2"/>
        <v>29475.329999999998</v>
      </c>
      <c r="E8" s="333">
        <f t="shared" si="2"/>
        <v>39995.19</v>
      </c>
      <c r="F8" s="333">
        <f t="shared" si="2"/>
        <v>47529.84</v>
      </c>
      <c r="G8" s="333">
        <f t="shared" si="2"/>
        <v>58563.060000000005</v>
      </c>
      <c r="H8" s="333">
        <f t="shared" si="2"/>
        <v>67272.930000000008</v>
      </c>
      <c r="I8" s="333">
        <f t="shared" si="2"/>
        <v>71127.569999999992</v>
      </c>
      <c r="J8" s="333">
        <f t="shared" si="2"/>
        <v>81381.959999999992</v>
      </c>
      <c r="K8" s="333">
        <f t="shared" si="2"/>
        <v>90593.19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566580</v>
      </c>
      <c r="C9" s="332">
        <v>484696</v>
      </c>
      <c r="D9" s="332">
        <v>604386</v>
      </c>
      <c r="E9" s="332">
        <v>587843</v>
      </c>
      <c r="F9" s="332">
        <v>549363</v>
      </c>
      <c r="G9" s="332">
        <v>567801</v>
      </c>
      <c r="H9" s="332">
        <v>448249</v>
      </c>
      <c r="I9" s="332">
        <v>409926</v>
      </c>
      <c r="J9" s="332">
        <v>583954</v>
      </c>
      <c r="K9" s="332">
        <v>567243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566.58000000000004</v>
      </c>
      <c r="C10" s="333">
        <f t="shared" ref="C10:M10" si="3">C9/1000+B10</f>
        <v>1051.2760000000001</v>
      </c>
      <c r="D10" s="333">
        <f t="shared" si="3"/>
        <v>1655.662</v>
      </c>
      <c r="E10" s="333">
        <f t="shared" si="3"/>
        <v>2243.5050000000001</v>
      </c>
      <c r="F10" s="333">
        <f t="shared" si="3"/>
        <v>2792.8680000000004</v>
      </c>
      <c r="G10" s="333">
        <f t="shared" si="3"/>
        <v>3360.6690000000003</v>
      </c>
      <c r="H10" s="333">
        <f t="shared" si="3"/>
        <v>3808.9180000000006</v>
      </c>
      <c r="I10" s="333">
        <f t="shared" si="3"/>
        <v>4218.844000000001</v>
      </c>
      <c r="J10" s="333">
        <f t="shared" si="3"/>
        <v>4802.7980000000007</v>
      </c>
      <c r="K10" s="333">
        <f t="shared" si="3"/>
        <v>5370.0410000000011</v>
      </c>
      <c r="L10" s="333">
        <f t="shared" si="3"/>
        <v>5370.0410000000011</v>
      </c>
      <c r="M10" s="333">
        <f t="shared" si="3"/>
        <v>5370.0410000000011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10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1.0161492132024221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1.0161492132024221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364.99999999999301</v>
      </c>
      <c r="C6" s="53">
        <v>30.416666666666</v>
      </c>
      <c r="D6" s="53">
        <v>47.7</v>
      </c>
      <c r="E6" s="53">
        <v>26.82</v>
      </c>
      <c r="F6" s="53">
        <v>0</v>
      </c>
      <c r="G6" s="53">
        <v>44.7</v>
      </c>
      <c r="H6" s="53">
        <v>66.492000000000004</v>
      </c>
      <c r="I6" s="53">
        <v>0</v>
      </c>
      <c r="J6" s="53">
        <v>132.166</v>
      </c>
      <c r="K6" s="53">
        <v>35.76</v>
      </c>
      <c r="L6" s="53">
        <v>0</v>
      </c>
      <c r="M6" s="53">
        <v>26.82</v>
      </c>
      <c r="N6" s="53">
        <v>0</v>
      </c>
      <c r="O6" s="53">
        <v>0</v>
      </c>
      <c r="P6" s="54">
        <v>380.45800000000003</v>
      </c>
      <c r="Q6" s="188">
        <v>1.2508208219170001</v>
      </c>
    </row>
    <row r="7" spans="1:17" ht="14.4" customHeight="1" x14ac:dyDescent="0.3">
      <c r="A7" s="19" t="s">
        <v>35</v>
      </c>
      <c r="B7" s="55">
        <v>3223.9082907206498</v>
      </c>
      <c r="C7" s="56">
        <v>268.65902422672099</v>
      </c>
      <c r="D7" s="56">
        <v>271.47515000000101</v>
      </c>
      <c r="E7" s="56">
        <v>335.06860999999998</v>
      </c>
      <c r="F7" s="56">
        <v>305.98549000000003</v>
      </c>
      <c r="G7" s="56">
        <v>294.06581</v>
      </c>
      <c r="H7" s="56">
        <v>214.96284</v>
      </c>
      <c r="I7" s="56">
        <v>271.78255999999999</v>
      </c>
      <c r="J7" s="56">
        <v>168.67909</v>
      </c>
      <c r="K7" s="56">
        <v>189.54907</v>
      </c>
      <c r="L7" s="56">
        <v>275.54340999999999</v>
      </c>
      <c r="M7" s="56">
        <v>317.19551000000001</v>
      </c>
      <c r="N7" s="56">
        <v>0</v>
      </c>
      <c r="O7" s="56">
        <v>0</v>
      </c>
      <c r="P7" s="57">
        <v>2644.3075399999998</v>
      </c>
      <c r="Q7" s="189">
        <v>0.98426157379599999</v>
      </c>
    </row>
    <row r="8" spans="1:17" ht="14.4" customHeight="1" x14ac:dyDescent="0.3">
      <c r="A8" s="19" t="s">
        <v>36</v>
      </c>
      <c r="B8" s="55">
        <v>1549.9908160760499</v>
      </c>
      <c r="C8" s="56">
        <v>129.165901339671</v>
      </c>
      <c r="D8" s="56">
        <v>138.745000000001</v>
      </c>
      <c r="E8" s="56">
        <v>111.55</v>
      </c>
      <c r="F8" s="56">
        <v>156.01599999999999</v>
      </c>
      <c r="G8" s="56">
        <v>126.958</v>
      </c>
      <c r="H8" s="56">
        <v>118.86199999999999</v>
      </c>
      <c r="I8" s="56">
        <v>154.69499999999999</v>
      </c>
      <c r="J8" s="56">
        <v>81.682000000000002</v>
      </c>
      <c r="K8" s="56">
        <v>74.709999999999994</v>
      </c>
      <c r="L8" s="56">
        <v>162.298</v>
      </c>
      <c r="M8" s="56">
        <v>143.30000000000001</v>
      </c>
      <c r="N8" s="56">
        <v>0</v>
      </c>
      <c r="O8" s="56">
        <v>0</v>
      </c>
      <c r="P8" s="57">
        <v>1268.816</v>
      </c>
      <c r="Q8" s="189">
        <v>0.98231498161599995</v>
      </c>
    </row>
    <row r="9" spans="1:17" ht="14.4" customHeight="1" x14ac:dyDescent="0.3">
      <c r="A9" s="19" t="s">
        <v>37</v>
      </c>
      <c r="B9" s="55">
        <v>47587.033318342597</v>
      </c>
      <c r="C9" s="56">
        <v>3965.5861098618798</v>
      </c>
      <c r="D9" s="56">
        <v>4877.9920000000202</v>
      </c>
      <c r="E9" s="56">
        <v>4470.3837599999897</v>
      </c>
      <c r="F9" s="56">
        <v>3883.9207000000001</v>
      </c>
      <c r="G9" s="56">
        <v>5026.4935500000001</v>
      </c>
      <c r="H9" s="56">
        <v>5811.2821700000004</v>
      </c>
      <c r="I9" s="56">
        <v>5593.8269200000004</v>
      </c>
      <c r="J9" s="56">
        <v>1785.1916699999999</v>
      </c>
      <c r="K9" s="56">
        <v>2817.2831900000001</v>
      </c>
      <c r="L9" s="56">
        <v>4722.19103</v>
      </c>
      <c r="M9" s="56">
        <v>4301.5250500000002</v>
      </c>
      <c r="N9" s="56">
        <v>0</v>
      </c>
      <c r="O9" s="56">
        <v>0</v>
      </c>
      <c r="P9" s="57">
        <v>43290.090040000003</v>
      </c>
      <c r="Q9" s="189">
        <v>1.091644181735</v>
      </c>
    </row>
    <row r="10" spans="1:17" ht="14.4" customHeight="1" x14ac:dyDescent="0.3">
      <c r="A10" s="19" t="s">
        <v>38</v>
      </c>
      <c r="B10" s="55">
        <v>928.99672361090995</v>
      </c>
      <c r="C10" s="56">
        <v>77.416393634241999</v>
      </c>
      <c r="D10" s="56">
        <v>89.59066</v>
      </c>
      <c r="E10" s="56">
        <v>90.631420000000006</v>
      </c>
      <c r="F10" s="56">
        <v>98.494219999999999</v>
      </c>
      <c r="G10" s="56">
        <v>92.210430000000002</v>
      </c>
      <c r="H10" s="56">
        <v>85.479510000000005</v>
      </c>
      <c r="I10" s="56">
        <v>95.148849999999996</v>
      </c>
      <c r="J10" s="56">
        <v>50.840150000000001</v>
      </c>
      <c r="K10" s="56">
        <v>57.170169999999999</v>
      </c>
      <c r="L10" s="56">
        <v>81.828140000000005</v>
      </c>
      <c r="M10" s="56">
        <v>73.572550000000007</v>
      </c>
      <c r="N10" s="56">
        <v>0</v>
      </c>
      <c r="O10" s="56">
        <v>0</v>
      </c>
      <c r="P10" s="57">
        <v>814.96609999999998</v>
      </c>
      <c r="Q10" s="189">
        <v>1.052704810624</v>
      </c>
    </row>
    <row r="11" spans="1:17" ht="14.4" customHeight="1" x14ac:dyDescent="0.3">
      <c r="A11" s="19" t="s">
        <v>39</v>
      </c>
      <c r="B11" s="55">
        <v>804.60400030618905</v>
      </c>
      <c r="C11" s="56">
        <v>67.050333358849002</v>
      </c>
      <c r="D11" s="56">
        <v>75.759429999999995</v>
      </c>
      <c r="E11" s="56">
        <v>56.22345</v>
      </c>
      <c r="F11" s="56">
        <v>61.562399999999997</v>
      </c>
      <c r="G11" s="56">
        <v>69.390050000000002</v>
      </c>
      <c r="H11" s="56">
        <v>47.50224</v>
      </c>
      <c r="I11" s="56">
        <v>83.575320000000005</v>
      </c>
      <c r="J11" s="56">
        <v>44.078069999999997</v>
      </c>
      <c r="K11" s="56">
        <v>57.072049999999997</v>
      </c>
      <c r="L11" s="56">
        <v>56.826920000000001</v>
      </c>
      <c r="M11" s="56">
        <v>59.672150000000002</v>
      </c>
      <c r="N11" s="56">
        <v>0</v>
      </c>
      <c r="O11" s="56">
        <v>0</v>
      </c>
      <c r="P11" s="57">
        <v>611.66207999999995</v>
      </c>
      <c r="Q11" s="189">
        <v>0.91224316026300001</v>
      </c>
    </row>
    <row r="12" spans="1:17" ht="14.4" customHeight="1" x14ac:dyDescent="0.3">
      <c r="A12" s="19" t="s">
        <v>40</v>
      </c>
      <c r="B12" s="55">
        <v>214.24797059469699</v>
      </c>
      <c r="C12" s="56">
        <v>17.853997549557999</v>
      </c>
      <c r="D12" s="56">
        <v>34.896419999999999</v>
      </c>
      <c r="E12" s="56">
        <v>2.7124100000000002</v>
      </c>
      <c r="F12" s="56">
        <v>10.116809999999999</v>
      </c>
      <c r="G12" s="56">
        <v>34.843670000000003</v>
      </c>
      <c r="H12" s="56">
        <v>2.23495</v>
      </c>
      <c r="I12" s="56">
        <v>18.138750000000002</v>
      </c>
      <c r="J12" s="56">
        <v>4.00413</v>
      </c>
      <c r="K12" s="56">
        <v>41.396880000000003</v>
      </c>
      <c r="L12" s="56">
        <v>22.518450000000001</v>
      </c>
      <c r="M12" s="56">
        <v>19.097200000000001</v>
      </c>
      <c r="N12" s="56">
        <v>0</v>
      </c>
      <c r="O12" s="56">
        <v>0</v>
      </c>
      <c r="P12" s="57">
        <v>189.95966999999999</v>
      </c>
      <c r="Q12" s="189">
        <v>1.0639615552349999</v>
      </c>
    </row>
    <row r="13" spans="1:17" ht="14.4" customHeight="1" x14ac:dyDescent="0.3">
      <c r="A13" s="19" t="s">
        <v>41</v>
      </c>
      <c r="B13" s="55">
        <v>2123.6077761309002</v>
      </c>
      <c r="C13" s="56">
        <v>176.96731467757499</v>
      </c>
      <c r="D13" s="56">
        <v>201.108540000001</v>
      </c>
      <c r="E13" s="56">
        <v>165.08329000000001</v>
      </c>
      <c r="F13" s="56">
        <v>157.05212</v>
      </c>
      <c r="G13" s="56">
        <v>163.47756000000001</v>
      </c>
      <c r="H13" s="56">
        <v>149.32674</v>
      </c>
      <c r="I13" s="56">
        <v>213.59895</v>
      </c>
      <c r="J13" s="56">
        <v>92.835380000000001</v>
      </c>
      <c r="K13" s="56">
        <v>123.85478999999999</v>
      </c>
      <c r="L13" s="56">
        <v>205.22550000000001</v>
      </c>
      <c r="M13" s="56">
        <v>220.97039000000001</v>
      </c>
      <c r="N13" s="56">
        <v>0</v>
      </c>
      <c r="O13" s="56">
        <v>0</v>
      </c>
      <c r="P13" s="57">
        <v>1692.5332599999999</v>
      </c>
      <c r="Q13" s="189">
        <v>0.956410093628</v>
      </c>
    </row>
    <row r="14" spans="1:17" ht="14.4" customHeight="1" x14ac:dyDescent="0.3">
      <c r="A14" s="19" t="s">
        <v>42</v>
      </c>
      <c r="B14" s="55">
        <v>2670.4719293298799</v>
      </c>
      <c r="C14" s="56">
        <v>222.53932744415701</v>
      </c>
      <c r="D14" s="56">
        <v>300.25700000000103</v>
      </c>
      <c r="E14" s="56">
        <v>247.20599999999999</v>
      </c>
      <c r="F14" s="56">
        <v>218.34299999999999</v>
      </c>
      <c r="G14" s="56">
        <v>173.49600000000001</v>
      </c>
      <c r="H14" s="56">
        <v>148.98500000000001</v>
      </c>
      <c r="I14" s="56">
        <v>117.71</v>
      </c>
      <c r="J14" s="56">
        <v>132.96100000000001</v>
      </c>
      <c r="K14" s="56">
        <v>110.33799999999999</v>
      </c>
      <c r="L14" s="56">
        <v>122.03</v>
      </c>
      <c r="M14" s="56">
        <v>189.21299999999999</v>
      </c>
      <c r="N14" s="56">
        <v>0</v>
      </c>
      <c r="O14" s="56">
        <v>0</v>
      </c>
      <c r="P14" s="57">
        <v>1760.539</v>
      </c>
      <c r="Q14" s="189">
        <v>0.79111365178399995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335</v>
      </c>
    </row>
    <row r="17" spans="1:17" ht="14.4" customHeight="1" x14ac:dyDescent="0.3">
      <c r="A17" s="19" t="s">
        <v>45</v>
      </c>
      <c r="B17" s="55">
        <v>1255.70970377557</v>
      </c>
      <c r="C17" s="56">
        <v>104.642475314631</v>
      </c>
      <c r="D17" s="56">
        <v>11.382160000000001</v>
      </c>
      <c r="E17" s="56">
        <v>101.37231</v>
      </c>
      <c r="F17" s="56">
        <v>63.030340000000002</v>
      </c>
      <c r="G17" s="56">
        <v>73.662739999999999</v>
      </c>
      <c r="H17" s="56">
        <v>124.22463</v>
      </c>
      <c r="I17" s="56">
        <v>86.676060000000007</v>
      </c>
      <c r="J17" s="56">
        <v>24.486260000000001</v>
      </c>
      <c r="K17" s="56">
        <v>195.82745</v>
      </c>
      <c r="L17" s="56">
        <v>151.94327999999999</v>
      </c>
      <c r="M17" s="56">
        <v>523.59414000000004</v>
      </c>
      <c r="N17" s="56">
        <v>0</v>
      </c>
      <c r="O17" s="56">
        <v>0</v>
      </c>
      <c r="P17" s="57">
        <v>1356.19937</v>
      </c>
      <c r="Q17" s="189">
        <v>1.296031430757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2.7570000000000001</v>
      </c>
      <c r="E18" s="56">
        <v>0</v>
      </c>
      <c r="F18" s="56">
        <v>12.557</v>
      </c>
      <c r="G18" s="56">
        <v>8.4740000000000002</v>
      </c>
      <c r="H18" s="56">
        <v>5.3730000000000002</v>
      </c>
      <c r="I18" s="56">
        <v>12.339</v>
      </c>
      <c r="J18" s="56">
        <v>8.7520000000000007</v>
      </c>
      <c r="K18" s="56">
        <v>17.431000000000001</v>
      </c>
      <c r="L18" s="56">
        <v>6.2039999999999997</v>
      </c>
      <c r="M18" s="56">
        <v>9.8800000000000008</v>
      </c>
      <c r="N18" s="56">
        <v>0</v>
      </c>
      <c r="O18" s="56">
        <v>0</v>
      </c>
      <c r="P18" s="57">
        <v>83.766999999999996</v>
      </c>
      <c r="Q18" s="189" t="s">
        <v>335</v>
      </c>
    </row>
    <row r="19" spans="1:17" ht="14.4" customHeight="1" x14ac:dyDescent="0.3">
      <c r="A19" s="19" t="s">
        <v>47</v>
      </c>
      <c r="B19" s="55">
        <v>2192.4921575254898</v>
      </c>
      <c r="C19" s="56">
        <v>182.70767979379099</v>
      </c>
      <c r="D19" s="56">
        <v>185.10374000000101</v>
      </c>
      <c r="E19" s="56">
        <v>90.344309999999993</v>
      </c>
      <c r="F19" s="56">
        <v>214.82683</v>
      </c>
      <c r="G19" s="56">
        <v>68.158299999999997</v>
      </c>
      <c r="H19" s="56">
        <v>284.78305</v>
      </c>
      <c r="I19" s="56">
        <v>321.39154000000002</v>
      </c>
      <c r="J19" s="56">
        <v>158.76739000000001</v>
      </c>
      <c r="K19" s="56">
        <v>240.92307</v>
      </c>
      <c r="L19" s="56">
        <v>189.42937000000001</v>
      </c>
      <c r="M19" s="56">
        <v>168.81291999999999</v>
      </c>
      <c r="N19" s="56">
        <v>0</v>
      </c>
      <c r="O19" s="56">
        <v>0</v>
      </c>
      <c r="P19" s="57">
        <v>1922.54052</v>
      </c>
      <c r="Q19" s="189">
        <v>1.052249430439</v>
      </c>
    </row>
    <row r="20" spans="1:17" ht="14.4" customHeight="1" x14ac:dyDescent="0.3">
      <c r="A20" s="19" t="s">
        <v>48</v>
      </c>
      <c r="B20" s="55">
        <v>46977.232205279899</v>
      </c>
      <c r="C20" s="56">
        <v>3914.7693504399899</v>
      </c>
      <c r="D20" s="56">
        <v>3700.18608000002</v>
      </c>
      <c r="E20" s="56">
        <v>3689.05924</v>
      </c>
      <c r="F20" s="56">
        <v>4116.73956</v>
      </c>
      <c r="G20" s="56">
        <v>3647.0941800000001</v>
      </c>
      <c r="H20" s="56">
        <v>3766.3822500000001</v>
      </c>
      <c r="I20" s="56">
        <v>3665.6302799999999</v>
      </c>
      <c r="J20" s="56">
        <v>5400.1187200000004</v>
      </c>
      <c r="K20" s="56">
        <v>3711.4128999999998</v>
      </c>
      <c r="L20" s="56">
        <v>3894.4702299999999</v>
      </c>
      <c r="M20" s="56">
        <v>3723.3127300000001</v>
      </c>
      <c r="N20" s="56">
        <v>0</v>
      </c>
      <c r="O20" s="56">
        <v>0</v>
      </c>
      <c r="P20" s="57">
        <v>39314.406170000002</v>
      </c>
      <c r="Q20" s="189">
        <v>1.0042585565240001</v>
      </c>
    </row>
    <row r="21" spans="1:17" ht="14.4" customHeight="1" x14ac:dyDescent="0.3">
      <c r="A21" s="20" t="s">
        <v>49</v>
      </c>
      <c r="B21" s="55">
        <v>2630.4743115903002</v>
      </c>
      <c r="C21" s="56">
        <v>219.20619263252499</v>
      </c>
      <c r="D21" s="56">
        <v>217.11800000000099</v>
      </c>
      <c r="E21" s="56">
        <v>220.352</v>
      </c>
      <c r="F21" s="56">
        <v>220.352</v>
      </c>
      <c r="G21" s="56">
        <v>220.351</v>
      </c>
      <c r="H21" s="56">
        <v>220.351</v>
      </c>
      <c r="I21" s="56">
        <v>256.49</v>
      </c>
      <c r="J21" s="56">
        <v>227.529</v>
      </c>
      <c r="K21" s="56">
        <v>227.6</v>
      </c>
      <c r="L21" s="56">
        <v>227.10599999999999</v>
      </c>
      <c r="M21" s="56">
        <v>227.10400000000001</v>
      </c>
      <c r="N21" s="56">
        <v>0</v>
      </c>
      <c r="O21" s="56">
        <v>0</v>
      </c>
      <c r="P21" s="57">
        <v>2264.3530000000001</v>
      </c>
      <c r="Q21" s="189">
        <v>1.032978572734</v>
      </c>
    </row>
    <row r="22" spans="1:17" ht="14.4" customHeight="1" x14ac:dyDescent="0.3">
      <c r="A22" s="19" t="s">
        <v>50</v>
      </c>
      <c r="B22" s="55">
        <v>54</v>
      </c>
      <c r="C22" s="56">
        <v>4.5</v>
      </c>
      <c r="D22" s="56">
        <v>0</v>
      </c>
      <c r="E22" s="56">
        <v>0</v>
      </c>
      <c r="F22" s="56">
        <v>0</v>
      </c>
      <c r="G22" s="56">
        <v>0</v>
      </c>
      <c r="H22" s="56">
        <v>4.3949999999999996</v>
      </c>
      <c r="I22" s="56">
        <v>0</v>
      </c>
      <c r="J22" s="56">
        <v>3.9929999999999999</v>
      </c>
      <c r="K22" s="56">
        <v>20.836020000000001</v>
      </c>
      <c r="L22" s="56">
        <v>0</v>
      </c>
      <c r="M22" s="56">
        <v>26.324000000000002</v>
      </c>
      <c r="N22" s="56">
        <v>0</v>
      </c>
      <c r="O22" s="56">
        <v>0</v>
      </c>
      <c r="P22" s="57">
        <v>55.548020000000001</v>
      </c>
      <c r="Q22" s="189">
        <v>1.234400444444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335</v>
      </c>
    </row>
    <row r="24" spans="1:17" ht="14.4" customHeight="1" x14ac:dyDescent="0.3">
      <c r="A24" s="20" t="s">
        <v>52</v>
      </c>
      <c r="B24" s="55">
        <v>4.3655745685100601E-11</v>
      </c>
      <c r="C24" s="56">
        <v>1.8189894035458601E-12</v>
      </c>
      <c r="D24" s="56">
        <v>5.5278100000009998</v>
      </c>
      <c r="E24" s="56">
        <v>88.625200000000007</v>
      </c>
      <c r="F24" s="56">
        <v>13.161739999999</v>
      </c>
      <c r="G24" s="56">
        <v>13.310959999998</v>
      </c>
      <c r="H24" s="56">
        <v>9.0886399999989997</v>
      </c>
      <c r="I24" s="56">
        <v>14.45102</v>
      </c>
      <c r="J24" s="56">
        <v>5.9807199999989997</v>
      </c>
      <c r="K24" s="56">
        <v>14.730279999998</v>
      </c>
      <c r="L24" s="56">
        <v>14.773420000001</v>
      </c>
      <c r="M24" s="56">
        <v>23.451279999996999</v>
      </c>
      <c r="N24" s="56">
        <v>0</v>
      </c>
      <c r="O24" s="56">
        <v>0</v>
      </c>
      <c r="P24" s="57">
        <v>203.101069999998</v>
      </c>
      <c r="Q24" s="189"/>
    </row>
    <row r="25" spans="1:17" ht="14.4" customHeight="1" x14ac:dyDescent="0.3">
      <c r="A25" s="21" t="s">
        <v>53</v>
      </c>
      <c r="B25" s="58">
        <v>112577.76920328299</v>
      </c>
      <c r="C25" s="59">
        <v>9381.4807669402599</v>
      </c>
      <c r="D25" s="59">
        <v>10159.5989900001</v>
      </c>
      <c r="E25" s="59">
        <v>9695.4319999999898</v>
      </c>
      <c r="F25" s="59">
        <v>9532.1582099999996</v>
      </c>
      <c r="G25" s="59">
        <v>10056.686250000001</v>
      </c>
      <c r="H25" s="59">
        <v>11059.72502</v>
      </c>
      <c r="I25" s="59">
        <v>10905.454250000001</v>
      </c>
      <c r="J25" s="59">
        <v>8322.0645800000002</v>
      </c>
      <c r="K25" s="59">
        <v>7935.8948700000001</v>
      </c>
      <c r="L25" s="59">
        <v>10132.38775</v>
      </c>
      <c r="M25" s="59">
        <v>10053.84492</v>
      </c>
      <c r="N25" s="59">
        <v>0</v>
      </c>
      <c r="O25" s="59">
        <v>0</v>
      </c>
      <c r="P25" s="60">
        <v>97853.246840000094</v>
      </c>
      <c r="Q25" s="190">
        <v>1.0430469269280001</v>
      </c>
    </row>
    <row r="26" spans="1:17" ht="14.4" customHeight="1" x14ac:dyDescent="0.3">
      <c r="A26" s="19" t="s">
        <v>54</v>
      </c>
      <c r="B26" s="55">
        <v>8825.0551460164406</v>
      </c>
      <c r="C26" s="56">
        <v>735.42126216803695</v>
      </c>
      <c r="D26" s="56">
        <v>784.47725000000003</v>
      </c>
      <c r="E26" s="56">
        <v>749.47001</v>
      </c>
      <c r="F26" s="56">
        <v>858.38140999999996</v>
      </c>
      <c r="G26" s="56">
        <v>725.50471000000005</v>
      </c>
      <c r="H26" s="56">
        <v>745.75040999999999</v>
      </c>
      <c r="I26" s="56">
        <v>707.84816999999998</v>
      </c>
      <c r="J26" s="56">
        <v>959.05501000000004</v>
      </c>
      <c r="K26" s="56">
        <v>595.05782999999997</v>
      </c>
      <c r="L26" s="56">
        <v>725.92151000000001</v>
      </c>
      <c r="M26" s="56">
        <v>775.39706000000001</v>
      </c>
      <c r="N26" s="56">
        <v>0</v>
      </c>
      <c r="O26" s="56">
        <v>0</v>
      </c>
      <c r="P26" s="57">
        <v>7626.86337</v>
      </c>
      <c r="Q26" s="189">
        <v>1.037074091047</v>
      </c>
    </row>
    <row r="27" spans="1:17" ht="14.4" customHeight="1" x14ac:dyDescent="0.3">
      <c r="A27" s="22" t="s">
        <v>55</v>
      </c>
      <c r="B27" s="58">
        <v>121402.8243493</v>
      </c>
      <c r="C27" s="59">
        <v>10116.9020291083</v>
      </c>
      <c r="D27" s="59">
        <v>10944.07624</v>
      </c>
      <c r="E27" s="59">
        <v>10444.90201</v>
      </c>
      <c r="F27" s="59">
        <v>10390.53962</v>
      </c>
      <c r="G27" s="59">
        <v>10782.19096</v>
      </c>
      <c r="H27" s="59">
        <v>11805.47543</v>
      </c>
      <c r="I27" s="59">
        <v>11613.30242</v>
      </c>
      <c r="J27" s="59">
        <v>9281.1195900000002</v>
      </c>
      <c r="K27" s="59">
        <v>8530.9526999999998</v>
      </c>
      <c r="L27" s="59">
        <v>10858.30926</v>
      </c>
      <c r="M27" s="59">
        <v>10829.241980000001</v>
      </c>
      <c r="N27" s="59">
        <v>0</v>
      </c>
      <c r="O27" s="59">
        <v>0</v>
      </c>
      <c r="P27" s="60">
        <v>105480.11021</v>
      </c>
      <c r="Q27" s="190">
        <v>1.0426127475239999</v>
      </c>
    </row>
    <row r="28" spans="1:17" ht="14.4" customHeight="1" x14ac:dyDescent="0.3">
      <c r="A28" s="20" t="s">
        <v>56</v>
      </c>
      <c r="B28" s="55">
        <v>335.34598472314701</v>
      </c>
      <c r="C28" s="56">
        <v>27.945498726928001</v>
      </c>
      <c r="D28" s="56">
        <v>17.919080000000001</v>
      </c>
      <c r="E28" s="56">
        <v>24.92745</v>
      </c>
      <c r="F28" s="56">
        <v>128.04123000000001</v>
      </c>
      <c r="G28" s="56">
        <v>26.472259999999999</v>
      </c>
      <c r="H28" s="56">
        <v>33.089869999999998</v>
      </c>
      <c r="I28" s="56">
        <v>21.66601</v>
      </c>
      <c r="J28" s="56">
        <v>32.699359999999999</v>
      </c>
      <c r="K28" s="56">
        <v>12.73296</v>
      </c>
      <c r="L28" s="56">
        <v>129.21458999999999</v>
      </c>
      <c r="M28" s="56">
        <v>47.995449999999998</v>
      </c>
      <c r="N28" s="56">
        <v>0</v>
      </c>
      <c r="O28" s="56">
        <v>0</v>
      </c>
      <c r="P28" s="57">
        <v>474.75826000000001</v>
      </c>
      <c r="Q28" s="189">
        <v>1.698872024575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103003.17256342599</v>
      </c>
      <c r="C6" s="615">
        <v>106132.89324999999</v>
      </c>
      <c r="D6" s="616">
        <v>3129.7206865736498</v>
      </c>
      <c r="E6" s="617">
        <v>1.0303847018359999</v>
      </c>
      <c r="F6" s="615">
        <v>112577.76920328299</v>
      </c>
      <c r="G6" s="616">
        <v>93814.807669402595</v>
      </c>
      <c r="H6" s="618">
        <v>10053.84492</v>
      </c>
      <c r="I6" s="615">
        <v>97853.246840000094</v>
      </c>
      <c r="J6" s="616">
        <v>4038.4391705974299</v>
      </c>
      <c r="K6" s="619">
        <v>0.86920577243999997</v>
      </c>
    </row>
    <row r="7" spans="1:11" ht="14.4" customHeight="1" thickBot="1" x14ac:dyDescent="0.35">
      <c r="A7" s="634" t="s">
        <v>338</v>
      </c>
      <c r="B7" s="615">
        <v>58675.909691921603</v>
      </c>
      <c r="C7" s="615">
        <v>56598.372329999998</v>
      </c>
      <c r="D7" s="616">
        <v>-2077.5373619216002</v>
      </c>
      <c r="E7" s="617">
        <v>0.96459300975700002</v>
      </c>
      <c r="F7" s="615">
        <v>59467.860825111798</v>
      </c>
      <c r="G7" s="616">
        <v>49556.550687593197</v>
      </c>
      <c r="H7" s="618">
        <v>5351.3671299999996</v>
      </c>
      <c r="I7" s="615">
        <v>52653.36232</v>
      </c>
      <c r="J7" s="616">
        <v>3096.8116324068301</v>
      </c>
      <c r="K7" s="619">
        <v>0.88540871639600005</v>
      </c>
    </row>
    <row r="8" spans="1:11" ht="14.4" customHeight="1" thickBot="1" x14ac:dyDescent="0.35">
      <c r="A8" s="635" t="s">
        <v>339</v>
      </c>
      <c r="B8" s="615">
        <v>55968.234353794498</v>
      </c>
      <c r="C8" s="615">
        <v>53949.712370000001</v>
      </c>
      <c r="D8" s="616">
        <v>-2018.5219837944701</v>
      </c>
      <c r="E8" s="617">
        <v>0.963934506651</v>
      </c>
      <c r="F8" s="615">
        <v>56797.388895782002</v>
      </c>
      <c r="G8" s="616">
        <v>47331.157413151603</v>
      </c>
      <c r="H8" s="618">
        <v>5162.1541299999999</v>
      </c>
      <c r="I8" s="615">
        <v>50892.823320000003</v>
      </c>
      <c r="J8" s="616">
        <v>3561.66590684839</v>
      </c>
      <c r="K8" s="619">
        <v>0.89604160172500003</v>
      </c>
    </row>
    <row r="9" spans="1:11" ht="14.4" customHeight="1" thickBot="1" x14ac:dyDescent="0.35">
      <c r="A9" s="636" t="s">
        <v>340</v>
      </c>
      <c r="B9" s="620">
        <v>0</v>
      </c>
      <c r="C9" s="620">
        <v>3.1329999999999997E-2</v>
      </c>
      <c r="D9" s="621">
        <v>3.1329999999999997E-2</v>
      </c>
      <c r="E9" s="622" t="s">
        <v>341</v>
      </c>
      <c r="F9" s="620">
        <v>0</v>
      </c>
      <c r="G9" s="621">
        <v>0</v>
      </c>
      <c r="H9" s="623">
        <v>1.2800000000000001E-3</v>
      </c>
      <c r="I9" s="620">
        <v>3.0630000000000001E-2</v>
      </c>
      <c r="J9" s="621">
        <v>3.0630000000000001E-2</v>
      </c>
      <c r="K9" s="624" t="s">
        <v>335</v>
      </c>
    </row>
    <row r="10" spans="1:11" ht="14.4" customHeight="1" thickBot="1" x14ac:dyDescent="0.35">
      <c r="A10" s="637" t="s">
        <v>342</v>
      </c>
      <c r="B10" s="615">
        <v>0</v>
      </c>
      <c r="C10" s="615">
        <v>3.1329999999999997E-2</v>
      </c>
      <c r="D10" s="616">
        <v>3.1329999999999997E-2</v>
      </c>
      <c r="E10" s="625" t="s">
        <v>341</v>
      </c>
      <c r="F10" s="615">
        <v>0</v>
      </c>
      <c r="G10" s="616">
        <v>0</v>
      </c>
      <c r="H10" s="618">
        <v>1.2800000000000001E-3</v>
      </c>
      <c r="I10" s="615">
        <v>3.0630000000000001E-2</v>
      </c>
      <c r="J10" s="616">
        <v>3.0630000000000001E-2</v>
      </c>
      <c r="K10" s="626" t="s">
        <v>335</v>
      </c>
    </row>
    <row r="11" spans="1:11" ht="14.4" customHeight="1" thickBot="1" x14ac:dyDescent="0.35">
      <c r="A11" s="636" t="s">
        <v>343</v>
      </c>
      <c r="B11" s="620">
        <v>305.023663589107</v>
      </c>
      <c r="C11" s="620">
        <v>366.36200000000002</v>
      </c>
      <c r="D11" s="621">
        <v>61.338336410893</v>
      </c>
      <c r="E11" s="627">
        <v>1.201093697745</v>
      </c>
      <c r="F11" s="620">
        <v>364.99999999999301</v>
      </c>
      <c r="G11" s="621">
        <v>304.166666666661</v>
      </c>
      <c r="H11" s="623">
        <v>26.82</v>
      </c>
      <c r="I11" s="620">
        <v>380.45800000000003</v>
      </c>
      <c r="J11" s="621">
        <v>76.291333333338997</v>
      </c>
      <c r="K11" s="628">
        <v>1.042350684931</v>
      </c>
    </row>
    <row r="12" spans="1:11" ht="14.4" customHeight="1" thickBot="1" x14ac:dyDescent="0.35">
      <c r="A12" s="637" t="s">
        <v>344</v>
      </c>
      <c r="B12" s="615">
        <v>305.023663589107</v>
      </c>
      <c r="C12" s="615">
        <v>366.36200000000002</v>
      </c>
      <c r="D12" s="616">
        <v>61.338336410893</v>
      </c>
      <c r="E12" s="617">
        <v>1.201093697745</v>
      </c>
      <c r="F12" s="615">
        <v>364.99999999999301</v>
      </c>
      <c r="G12" s="616">
        <v>304.166666666661</v>
      </c>
      <c r="H12" s="618">
        <v>26.82</v>
      </c>
      <c r="I12" s="615">
        <v>380.45800000000003</v>
      </c>
      <c r="J12" s="616">
        <v>76.291333333338997</v>
      </c>
      <c r="K12" s="619">
        <v>1.042350684931</v>
      </c>
    </row>
    <row r="13" spans="1:11" ht="14.4" customHeight="1" thickBot="1" x14ac:dyDescent="0.35">
      <c r="A13" s="636" t="s">
        <v>345</v>
      </c>
      <c r="B13" s="620">
        <v>3626.5329410946101</v>
      </c>
      <c r="C13" s="620">
        <v>3401.44697</v>
      </c>
      <c r="D13" s="621">
        <v>-225.08597109460399</v>
      </c>
      <c r="E13" s="627">
        <v>0.937933564991</v>
      </c>
      <c r="F13" s="620">
        <v>3223.9082907206498</v>
      </c>
      <c r="G13" s="621">
        <v>2686.5902422672102</v>
      </c>
      <c r="H13" s="623">
        <v>317.19551000000001</v>
      </c>
      <c r="I13" s="620">
        <v>2644.3075399999998</v>
      </c>
      <c r="J13" s="621">
        <v>-42.282702267205998</v>
      </c>
      <c r="K13" s="628">
        <v>0.82021797816300002</v>
      </c>
    </row>
    <row r="14" spans="1:11" ht="14.4" customHeight="1" thickBot="1" x14ac:dyDescent="0.35">
      <c r="A14" s="637" t="s">
        <v>346</v>
      </c>
      <c r="B14" s="615">
        <v>2376.4969483629602</v>
      </c>
      <c r="C14" s="615">
        <v>2269.6771100000001</v>
      </c>
      <c r="D14" s="616">
        <v>-106.819838362959</v>
      </c>
      <c r="E14" s="617">
        <v>0.95505155668800001</v>
      </c>
      <c r="F14" s="615">
        <v>2248.0061779830398</v>
      </c>
      <c r="G14" s="616">
        <v>1873.3384816525399</v>
      </c>
      <c r="H14" s="618">
        <v>216.26984999999999</v>
      </c>
      <c r="I14" s="615">
        <v>1793.8134299999999</v>
      </c>
      <c r="J14" s="616">
        <v>-79.525051652536007</v>
      </c>
      <c r="K14" s="619">
        <v>0.797957517896</v>
      </c>
    </row>
    <row r="15" spans="1:11" ht="14.4" customHeight="1" thickBot="1" x14ac:dyDescent="0.35">
      <c r="A15" s="637" t="s">
        <v>347</v>
      </c>
      <c r="B15" s="615">
        <v>42.332043057694001</v>
      </c>
      <c r="C15" s="615">
        <v>48.861069999999998</v>
      </c>
      <c r="D15" s="616">
        <v>6.5290269423050002</v>
      </c>
      <c r="E15" s="617">
        <v>1.15423368377</v>
      </c>
      <c r="F15" s="615">
        <v>48.788070835048003</v>
      </c>
      <c r="G15" s="616">
        <v>40.656725695873</v>
      </c>
      <c r="H15" s="618">
        <v>6.1156600000000001</v>
      </c>
      <c r="I15" s="615">
        <v>50.68439</v>
      </c>
      <c r="J15" s="616">
        <v>10.027664304126001</v>
      </c>
      <c r="K15" s="619">
        <v>1.03886850069</v>
      </c>
    </row>
    <row r="16" spans="1:11" ht="14.4" customHeight="1" thickBot="1" x14ac:dyDescent="0.35">
      <c r="A16" s="637" t="s">
        <v>348</v>
      </c>
      <c r="B16" s="615">
        <v>28.999109327793001</v>
      </c>
      <c r="C16" s="615">
        <v>24.351959999999998</v>
      </c>
      <c r="D16" s="616">
        <v>-4.6471493277929996</v>
      </c>
      <c r="E16" s="617">
        <v>0.83974854967900003</v>
      </c>
      <c r="F16" s="615">
        <v>24.407225389781999</v>
      </c>
      <c r="G16" s="616">
        <v>20.339354491485</v>
      </c>
      <c r="H16" s="618">
        <v>4.22262</v>
      </c>
      <c r="I16" s="615">
        <v>11.26032</v>
      </c>
      <c r="J16" s="616">
        <v>-9.0790344914850003</v>
      </c>
      <c r="K16" s="619">
        <v>0.46135190789500002</v>
      </c>
    </row>
    <row r="17" spans="1:11" ht="14.4" customHeight="1" thickBot="1" x14ac:dyDescent="0.35">
      <c r="A17" s="637" t="s">
        <v>349</v>
      </c>
      <c r="B17" s="615">
        <v>56.999407051776998</v>
      </c>
      <c r="C17" s="615">
        <v>0</v>
      </c>
      <c r="D17" s="616">
        <v>-56.999407051776998</v>
      </c>
      <c r="E17" s="617">
        <v>0</v>
      </c>
      <c r="F17" s="615">
        <v>0</v>
      </c>
      <c r="G17" s="616">
        <v>0</v>
      </c>
      <c r="H17" s="618">
        <v>0</v>
      </c>
      <c r="I17" s="615">
        <v>13.300990000000001</v>
      </c>
      <c r="J17" s="616">
        <v>13.300990000000001</v>
      </c>
      <c r="K17" s="626" t="s">
        <v>341</v>
      </c>
    </row>
    <row r="18" spans="1:11" ht="14.4" customHeight="1" thickBot="1" x14ac:dyDescent="0.35">
      <c r="A18" s="637" t="s">
        <v>350</v>
      </c>
      <c r="B18" s="615">
        <v>853.60866666666698</v>
      </c>
      <c r="C18" s="615">
        <v>809.44443000000001</v>
      </c>
      <c r="D18" s="616">
        <v>-44.164236666666</v>
      </c>
      <c r="E18" s="617">
        <v>0.94826172883199999</v>
      </c>
      <c r="F18" s="615">
        <v>664.09942932295701</v>
      </c>
      <c r="G18" s="616">
        <v>553.41619110246404</v>
      </c>
      <c r="H18" s="618">
        <v>59.536110000000001</v>
      </c>
      <c r="I18" s="615">
        <v>560.84644000000003</v>
      </c>
      <c r="J18" s="616">
        <v>7.4302488975359999</v>
      </c>
      <c r="K18" s="619">
        <v>0.84452179182200005</v>
      </c>
    </row>
    <row r="19" spans="1:11" ht="14.4" customHeight="1" thickBot="1" x14ac:dyDescent="0.35">
      <c r="A19" s="637" t="s">
        <v>351</v>
      </c>
      <c r="B19" s="615">
        <v>9.9113280505500008</v>
      </c>
      <c r="C19" s="615">
        <v>6.1578299999999997</v>
      </c>
      <c r="D19" s="616">
        <v>-3.7534980505500002</v>
      </c>
      <c r="E19" s="617">
        <v>0.62129211833099995</v>
      </c>
      <c r="F19" s="615">
        <v>6.1676030076690003</v>
      </c>
      <c r="G19" s="616">
        <v>5.1396691730570003</v>
      </c>
      <c r="H19" s="618">
        <v>0.74412</v>
      </c>
      <c r="I19" s="615">
        <v>7.30009</v>
      </c>
      <c r="J19" s="616">
        <v>2.160420826942</v>
      </c>
      <c r="K19" s="619">
        <v>1.183618658808</v>
      </c>
    </row>
    <row r="20" spans="1:11" ht="14.4" customHeight="1" thickBot="1" x14ac:dyDescent="0.35">
      <c r="A20" s="637" t="s">
        <v>352</v>
      </c>
      <c r="B20" s="615">
        <v>258.18543857716401</v>
      </c>
      <c r="C20" s="615">
        <v>242.95456999999999</v>
      </c>
      <c r="D20" s="616">
        <v>-15.230868577163999</v>
      </c>
      <c r="E20" s="617">
        <v>0.94100802639699999</v>
      </c>
      <c r="F20" s="615">
        <v>232.43978418214701</v>
      </c>
      <c r="G20" s="616">
        <v>193.69982015178999</v>
      </c>
      <c r="H20" s="618">
        <v>30.30715</v>
      </c>
      <c r="I20" s="615">
        <v>207.10187999999999</v>
      </c>
      <c r="J20" s="616">
        <v>13.40205984821</v>
      </c>
      <c r="K20" s="619">
        <v>0.89099153455400004</v>
      </c>
    </row>
    <row r="21" spans="1:11" ht="14.4" customHeight="1" thickBot="1" x14ac:dyDescent="0.35">
      <c r="A21" s="636" t="s">
        <v>353</v>
      </c>
      <c r="B21" s="620">
        <v>1704.0306072961801</v>
      </c>
      <c r="C21" s="620">
        <v>1545.1310000000001</v>
      </c>
      <c r="D21" s="621">
        <v>-158.899607296184</v>
      </c>
      <c r="E21" s="627">
        <v>0.90675073169700005</v>
      </c>
      <c r="F21" s="620">
        <v>1549.9908160760499</v>
      </c>
      <c r="G21" s="621">
        <v>1291.65901339671</v>
      </c>
      <c r="H21" s="623">
        <v>143.30000000000001</v>
      </c>
      <c r="I21" s="620">
        <v>1268.816</v>
      </c>
      <c r="J21" s="621">
        <v>-22.843013396705</v>
      </c>
      <c r="K21" s="628">
        <v>0.81859581801400005</v>
      </c>
    </row>
    <row r="22" spans="1:11" ht="14.4" customHeight="1" thickBot="1" x14ac:dyDescent="0.35">
      <c r="A22" s="637" t="s">
        <v>354</v>
      </c>
      <c r="B22" s="615">
        <v>1489.0545927511801</v>
      </c>
      <c r="C22" s="615">
        <v>1407.5160000000001</v>
      </c>
      <c r="D22" s="616">
        <v>-81.538592751178996</v>
      </c>
      <c r="E22" s="617">
        <v>0.94524136781199997</v>
      </c>
      <c r="F22" s="615">
        <v>1409.9916455917601</v>
      </c>
      <c r="G22" s="616">
        <v>1174.99303799313</v>
      </c>
      <c r="H22" s="618">
        <v>139.036</v>
      </c>
      <c r="I22" s="615">
        <v>1200.8119999999999</v>
      </c>
      <c r="J22" s="616">
        <v>25.818962006867999</v>
      </c>
      <c r="K22" s="619">
        <v>0.85164476240200004</v>
      </c>
    </row>
    <row r="23" spans="1:11" ht="14.4" customHeight="1" thickBot="1" x14ac:dyDescent="0.35">
      <c r="A23" s="637" t="s">
        <v>355</v>
      </c>
      <c r="B23" s="615">
        <v>214.976014545005</v>
      </c>
      <c r="C23" s="615">
        <v>137.61500000000001</v>
      </c>
      <c r="D23" s="616">
        <v>-77.361014545003997</v>
      </c>
      <c r="E23" s="617">
        <v>0.64014118175500001</v>
      </c>
      <c r="F23" s="615">
        <v>139.99917048428799</v>
      </c>
      <c r="G23" s="616">
        <v>116.665975403573</v>
      </c>
      <c r="H23" s="618">
        <v>4.2640000000000002</v>
      </c>
      <c r="I23" s="615">
        <v>68.004000000000005</v>
      </c>
      <c r="J23" s="616">
        <v>-48.661975403573003</v>
      </c>
      <c r="K23" s="619">
        <v>0.48574573523999998</v>
      </c>
    </row>
    <row r="24" spans="1:11" ht="14.4" customHeight="1" thickBot="1" x14ac:dyDescent="0.35">
      <c r="A24" s="636" t="s">
        <v>356</v>
      </c>
      <c r="B24" s="620">
        <v>47222.192997265003</v>
      </c>
      <c r="C24" s="620">
        <v>45282.95145</v>
      </c>
      <c r="D24" s="621">
        <v>-1939.24154726499</v>
      </c>
      <c r="E24" s="627">
        <v>0.95893368299500004</v>
      </c>
      <c r="F24" s="620">
        <v>47587.033318342597</v>
      </c>
      <c r="G24" s="621">
        <v>39655.8610986188</v>
      </c>
      <c r="H24" s="623">
        <v>4301.5250500000002</v>
      </c>
      <c r="I24" s="620">
        <v>43290.090040000003</v>
      </c>
      <c r="J24" s="621">
        <v>3634.22894138121</v>
      </c>
      <c r="K24" s="628">
        <v>0.90970348477899998</v>
      </c>
    </row>
    <row r="25" spans="1:11" ht="14.4" customHeight="1" thickBot="1" x14ac:dyDescent="0.35">
      <c r="A25" s="637" t="s">
        <v>357</v>
      </c>
      <c r="B25" s="615">
        <v>33199.999999998203</v>
      </c>
      <c r="C25" s="615">
        <v>31106.757979999998</v>
      </c>
      <c r="D25" s="616">
        <v>-2093.2420199981798</v>
      </c>
      <c r="E25" s="617">
        <v>0.93695054156599999</v>
      </c>
      <c r="F25" s="615">
        <v>31000.384825693302</v>
      </c>
      <c r="G25" s="616">
        <v>25833.654021411101</v>
      </c>
      <c r="H25" s="618">
        <v>3069.10979</v>
      </c>
      <c r="I25" s="615">
        <v>30725.748589999999</v>
      </c>
      <c r="J25" s="616">
        <v>4892.0945685889101</v>
      </c>
      <c r="K25" s="619">
        <v>0.99114087656500005</v>
      </c>
    </row>
    <row r="26" spans="1:11" ht="14.4" customHeight="1" thickBot="1" x14ac:dyDescent="0.35">
      <c r="A26" s="637" t="s">
        <v>358</v>
      </c>
      <c r="B26" s="615">
        <v>5850.0245441613897</v>
      </c>
      <c r="C26" s="615">
        <v>6585.8955500000002</v>
      </c>
      <c r="D26" s="616">
        <v>735.87100583861195</v>
      </c>
      <c r="E26" s="617">
        <v>1.1257893877680001</v>
      </c>
      <c r="F26" s="615">
        <v>5772.9968915877098</v>
      </c>
      <c r="G26" s="616">
        <v>4810.8307429897504</v>
      </c>
      <c r="H26" s="618">
        <v>587.63297</v>
      </c>
      <c r="I26" s="615">
        <v>5334.5439900000001</v>
      </c>
      <c r="J26" s="616">
        <v>523.71324701025003</v>
      </c>
      <c r="K26" s="619">
        <v>0.92405107610100001</v>
      </c>
    </row>
    <row r="27" spans="1:11" ht="14.4" customHeight="1" thickBot="1" x14ac:dyDescent="0.35">
      <c r="A27" s="637" t="s">
        <v>359</v>
      </c>
      <c r="B27" s="615">
        <v>0</v>
      </c>
      <c r="C27" s="615">
        <v>0</v>
      </c>
      <c r="D27" s="616">
        <v>0</v>
      </c>
      <c r="E27" s="617">
        <v>1</v>
      </c>
      <c r="F27" s="615">
        <v>1254.9993242582</v>
      </c>
      <c r="G27" s="616">
        <v>1045.8327702151601</v>
      </c>
      <c r="H27" s="618">
        <v>-25.647929999999999</v>
      </c>
      <c r="I27" s="615">
        <v>84.879260000000002</v>
      </c>
      <c r="J27" s="616">
        <v>-960.95351021516296</v>
      </c>
      <c r="K27" s="619">
        <v>6.7632912909999995E-2</v>
      </c>
    </row>
    <row r="28" spans="1:11" ht="14.4" customHeight="1" thickBot="1" x14ac:dyDescent="0.35">
      <c r="A28" s="637" t="s">
        <v>360</v>
      </c>
      <c r="B28" s="615">
        <v>20.909089401054999</v>
      </c>
      <c r="C28" s="615">
        <v>16.233809999999998</v>
      </c>
      <c r="D28" s="616">
        <v>-4.6752794010549996</v>
      </c>
      <c r="E28" s="617">
        <v>0.77639966469199995</v>
      </c>
      <c r="F28" s="615">
        <v>16.233792805930001</v>
      </c>
      <c r="G28" s="616">
        <v>13.528160671607999</v>
      </c>
      <c r="H28" s="618">
        <v>1.67706</v>
      </c>
      <c r="I28" s="615">
        <v>7.3924099999999999</v>
      </c>
      <c r="J28" s="616">
        <v>-6.1357506716080001</v>
      </c>
      <c r="K28" s="619">
        <v>0.45537171062600001</v>
      </c>
    </row>
    <row r="29" spans="1:11" ht="14.4" customHeight="1" thickBot="1" x14ac:dyDescent="0.35">
      <c r="A29" s="637" t="s">
        <v>361</v>
      </c>
      <c r="B29" s="615">
        <v>1090.1407862552001</v>
      </c>
      <c r="C29" s="615">
        <v>1096.6225899999999</v>
      </c>
      <c r="D29" s="616">
        <v>6.4818037447960002</v>
      </c>
      <c r="E29" s="617">
        <v>1.0059458409649999</v>
      </c>
      <c r="F29" s="615">
        <v>977.116395819736</v>
      </c>
      <c r="G29" s="616">
        <v>814.26366318311295</v>
      </c>
      <c r="H29" s="618">
        <v>114.52641</v>
      </c>
      <c r="I29" s="615">
        <v>897.23243000000002</v>
      </c>
      <c r="J29" s="616">
        <v>82.968766816886998</v>
      </c>
      <c r="K29" s="619">
        <v>0.918245189455</v>
      </c>
    </row>
    <row r="30" spans="1:11" ht="14.4" customHeight="1" thickBot="1" x14ac:dyDescent="0.35">
      <c r="A30" s="637" t="s">
        <v>362</v>
      </c>
      <c r="B30" s="615">
        <v>29.205701600270999</v>
      </c>
      <c r="C30" s="615">
        <v>14.1739</v>
      </c>
      <c r="D30" s="616">
        <v>-15.031801600271001</v>
      </c>
      <c r="E30" s="617">
        <v>0.48531277193700001</v>
      </c>
      <c r="F30" s="615">
        <v>0</v>
      </c>
      <c r="G30" s="616">
        <v>0</v>
      </c>
      <c r="H30" s="618">
        <v>0</v>
      </c>
      <c r="I30" s="615">
        <v>0</v>
      </c>
      <c r="J30" s="616">
        <v>0</v>
      </c>
      <c r="K30" s="626" t="s">
        <v>335</v>
      </c>
    </row>
    <row r="31" spans="1:11" ht="14.4" customHeight="1" thickBot="1" x14ac:dyDescent="0.35">
      <c r="A31" s="637" t="s">
        <v>363</v>
      </c>
      <c r="B31" s="615">
        <v>5202.0524386828802</v>
      </c>
      <c r="C31" s="615">
        <v>4638.9674000000005</v>
      </c>
      <c r="D31" s="616">
        <v>-563.08503868288096</v>
      </c>
      <c r="E31" s="617">
        <v>0.89175713906700005</v>
      </c>
      <c r="F31" s="615">
        <v>5959.13573954613</v>
      </c>
      <c r="G31" s="616">
        <v>4965.9464496217797</v>
      </c>
      <c r="H31" s="618">
        <v>396.22919999999999</v>
      </c>
      <c r="I31" s="615">
        <v>4840.1275100000003</v>
      </c>
      <c r="J31" s="616">
        <v>-125.81893962177401</v>
      </c>
      <c r="K31" s="619">
        <v>0.81221971130399995</v>
      </c>
    </row>
    <row r="32" spans="1:11" ht="14.4" customHeight="1" thickBot="1" x14ac:dyDescent="0.35">
      <c r="A32" s="637" t="s">
        <v>364</v>
      </c>
      <c r="B32" s="615">
        <v>398.10252284529201</v>
      </c>
      <c r="C32" s="615">
        <v>425.94300000000101</v>
      </c>
      <c r="D32" s="616">
        <v>27.840477154708001</v>
      </c>
      <c r="E32" s="617">
        <v>1.069932933244</v>
      </c>
      <c r="F32" s="615">
        <v>417.26414464730198</v>
      </c>
      <c r="G32" s="616">
        <v>347.72012053941899</v>
      </c>
      <c r="H32" s="618">
        <v>11.07</v>
      </c>
      <c r="I32" s="615">
        <v>229.85731999999999</v>
      </c>
      <c r="J32" s="616">
        <v>-117.862800539419</v>
      </c>
      <c r="K32" s="619">
        <v>0.55086765289700002</v>
      </c>
    </row>
    <row r="33" spans="1:11" ht="14.4" customHeight="1" thickBot="1" x14ac:dyDescent="0.35">
      <c r="A33" s="637" t="s">
        <v>365</v>
      </c>
      <c r="B33" s="615">
        <v>763.41666666666697</v>
      </c>
      <c r="C33" s="615">
        <v>768.87725</v>
      </c>
      <c r="D33" s="616">
        <v>5.4605833333330001</v>
      </c>
      <c r="E33" s="617">
        <v>1.007152821744</v>
      </c>
      <c r="F33" s="615">
        <v>745.82141118029006</v>
      </c>
      <c r="G33" s="616">
        <v>621.51784265024196</v>
      </c>
      <c r="H33" s="618">
        <v>77.411900000000003</v>
      </c>
      <c r="I33" s="615">
        <v>634.11369000000002</v>
      </c>
      <c r="J33" s="616">
        <v>12.595847349757999</v>
      </c>
      <c r="K33" s="619">
        <v>0.85022189024600003</v>
      </c>
    </row>
    <row r="34" spans="1:11" ht="14.4" customHeight="1" thickBot="1" x14ac:dyDescent="0.35">
      <c r="A34" s="637" t="s">
        <v>366</v>
      </c>
      <c r="B34" s="615">
        <v>276.12121864396102</v>
      </c>
      <c r="C34" s="615">
        <v>273.99687</v>
      </c>
      <c r="D34" s="616">
        <v>-2.1243486439599999</v>
      </c>
      <c r="E34" s="617">
        <v>0.99230646360899999</v>
      </c>
      <c r="F34" s="615">
        <v>1081.0703218372701</v>
      </c>
      <c r="G34" s="616">
        <v>900.89193486439297</v>
      </c>
      <c r="H34" s="618">
        <v>35.280320000000003</v>
      </c>
      <c r="I34" s="615">
        <v>243.89792</v>
      </c>
      <c r="J34" s="616">
        <v>-656.99401486439297</v>
      </c>
      <c r="K34" s="619">
        <v>0.22560782131599999</v>
      </c>
    </row>
    <row r="35" spans="1:11" ht="14.4" customHeight="1" thickBot="1" x14ac:dyDescent="0.35">
      <c r="A35" s="637" t="s">
        <v>367</v>
      </c>
      <c r="B35" s="615">
        <v>269.09992426169902</v>
      </c>
      <c r="C35" s="615">
        <v>294.87094000000002</v>
      </c>
      <c r="D35" s="616">
        <v>25.771015738300999</v>
      </c>
      <c r="E35" s="617">
        <v>1.0957674581620001</v>
      </c>
      <c r="F35" s="615">
        <v>301.043514363984</v>
      </c>
      <c r="G35" s="616">
        <v>250.86959530332001</v>
      </c>
      <c r="H35" s="618">
        <v>34.235329999999998</v>
      </c>
      <c r="I35" s="615">
        <v>247.27016</v>
      </c>
      <c r="J35" s="616">
        <v>-3.5994353033189999</v>
      </c>
      <c r="K35" s="619">
        <v>0.82137680501900001</v>
      </c>
    </row>
    <row r="36" spans="1:11" ht="14.4" customHeight="1" thickBot="1" x14ac:dyDescent="0.35">
      <c r="A36" s="637" t="s">
        <v>368</v>
      </c>
      <c r="B36" s="615">
        <v>32.979999999999997</v>
      </c>
      <c r="C36" s="615">
        <v>30.96716</v>
      </c>
      <c r="D36" s="616">
        <v>-2.0128399999990001</v>
      </c>
      <c r="E36" s="617">
        <v>0.93896785930799997</v>
      </c>
      <c r="F36" s="615">
        <v>30.967014487322999</v>
      </c>
      <c r="G36" s="616">
        <v>25.805845406102002</v>
      </c>
      <c r="H36" s="618">
        <v>0</v>
      </c>
      <c r="I36" s="615">
        <v>8.8477599999999992</v>
      </c>
      <c r="J36" s="616">
        <v>-16.958085406102001</v>
      </c>
      <c r="K36" s="619">
        <v>0.28571562827300001</v>
      </c>
    </row>
    <row r="37" spans="1:11" ht="14.4" customHeight="1" thickBot="1" x14ac:dyDescent="0.35">
      <c r="A37" s="637" t="s">
        <v>369</v>
      </c>
      <c r="B37" s="615">
        <v>90.140104748404994</v>
      </c>
      <c r="C37" s="615">
        <v>29.645</v>
      </c>
      <c r="D37" s="616">
        <v>-60.495104748406</v>
      </c>
      <c r="E37" s="617">
        <v>0.32887691979799999</v>
      </c>
      <c r="F37" s="615">
        <v>29.99994211536</v>
      </c>
      <c r="G37" s="616">
        <v>24.999951762799999</v>
      </c>
      <c r="H37" s="618">
        <v>0</v>
      </c>
      <c r="I37" s="615">
        <v>36.179000000000002</v>
      </c>
      <c r="J37" s="616">
        <v>11.179048237199</v>
      </c>
      <c r="K37" s="619">
        <v>1.2059689935689999</v>
      </c>
    </row>
    <row r="38" spans="1:11" ht="14.4" customHeight="1" thickBot="1" x14ac:dyDescent="0.35">
      <c r="A38" s="636" t="s">
        <v>370</v>
      </c>
      <c r="B38" s="620">
        <v>1110.06034978862</v>
      </c>
      <c r="C38" s="620">
        <v>1032.4593299999999</v>
      </c>
      <c r="D38" s="621">
        <v>-77.601019788613996</v>
      </c>
      <c r="E38" s="627">
        <v>0.930092972149</v>
      </c>
      <c r="F38" s="620">
        <v>928.99672361090995</v>
      </c>
      <c r="G38" s="621">
        <v>774.16393634242502</v>
      </c>
      <c r="H38" s="623">
        <v>73.572550000000007</v>
      </c>
      <c r="I38" s="620">
        <v>814.96609999999998</v>
      </c>
      <c r="J38" s="621">
        <v>40.802163657575001</v>
      </c>
      <c r="K38" s="628">
        <v>0.87725400885399996</v>
      </c>
    </row>
    <row r="39" spans="1:11" ht="14.4" customHeight="1" thickBot="1" x14ac:dyDescent="0.35">
      <c r="A39" s="637" t="s">
        <v>371</v>
      </c>
      <c r="B39" s="615">
        <v>967.06529763354399</v>
      </c>
      <c r="C39" s="615">
        <v>898.70385000000101</v>
      </c>
      <c r="D39" s="616">
        <v>-68.361447633542994</v>
      </c>
      <c r="E39" s="617">
        <v>0.92931041181899998</v>
      </c>
      <c r="F39" s="615">
        <v>824.99709039720199</v>
      </c>
      <c r="G39" s="616">
        <v>687.49757533100205</v>
      </c>
      <c r="H39" s="618">
        <v>60.815910000000002</v>
      </c>
      <c r="I39" s="615">
        <v>707.94829000000095</v>
      </c>
      <c r="J39" s="616">
        <v>20.450714668998</v>
      </c>
      <c r="K39" s="619">
        <v>0.85812216581099998</v>
      </c>
    </row>
    <row r="40" spans="1:11" ht="14.4" customHeight="1" thickBot="1" x14ac:dyDescent="0.35">
      <c r="A40" s="637" t="s">
        <v>372</v>
      </c>
      <c r="B40" s="615">
        <v>142.99505215507099</v>
      </c>
      <c r="C40" s="615">
        <v>127.26622</v>
      </c>
      <c r="D40" s="616">
        <v>-15.72883215507</v>
      </c>
      <c r="E40" s="617">
        <v>0.89000436086400003</v>
      </c>
      <c r="F40" s="615">
        <v>103.99963321370799</v>
      </c>
      <c r="G40" s="616">
        <v>86.666361011423007</v>
      </c>
      <c r="H40" s="618">
        <v>12.756640000000001</v>
      </c>
      <c r="I40" s="615">
        <v>105.59441</v>
      </c>
      <c r="J40" s="616">
        <v>18.928048988575998</v>
      </c>
      <c r="K40" s="619">
        <v>1.015334446257</v>
      </c>
    </row>
    <row r="41" spans="1:11" ht="14.4" customHeight="1" thickBot="1" x14ac:dyDescent="0.35">
      <c r="A41" s="637" t="s">
        <v>373</v>
      </c>
      <c r="B41" s="615">
        <v>0</v>
      </c>
      <c r="C41" s="615">
        <v>6.4892599999999998</v>
      </c>
      <c r="D41" s="616">
        <v>6.4892599999999998</v>
      </c>
      <c r="E41" s="625" t="s">
        <v>335</v>
      </c>
      <c r="F41" s="615">
        <v>0</v>
      </c>
      <c r="G41" s="616">
        <v>0</v>
      </c>
      <c r="H41" s="618">
        <v>0</v>
      </c>
      <c r="I41" s="615">
        <v>1.4234</v>
      </c>
      <c r="J41" s="616">
        <v>1.4234</v>
      </c>
      <c r="K41" s="626" t="s">
        <v>335</v>
      </c>
    </row>
    <row r="42" spans="1:11" ht="14.4" customHeight="1" thickBot="1" x14ac:dyDescent="0.35">
      <c r="A42" s="636" t="s">
        <v>374</v>
      </c>
      <c r="B42" s="620">
        <v>715.16310398821099</v>
      </c>
      <c r="C42" s="620">
        <v>832.02329999999995</v>
      </c>
      <c r="D42" s="621">
        <v>116.860196011789</v>
      </c>
      <c r="E42" s="627">
        <v>1.1634035583769999</v>
      </c>
      <c r="F42" s="620">
        <v>804.60400030618905</v>
      </c>
      <c r="G42" s="621">
        <v>670.50333358849105</v>
      </c>
      <c r="H42" s="623">
        <v>59.672150000000002</v>
      </c>
      <c r="I42" s="620">
        <v>611.66207999999995</v>
      </c>
      <c r="J42" s="621">
        <v>-58.841253588489998</v>
      </c>
      <c r="K42" s="628">
        <v>0.76020263355200002</v>
      </c>
    </row>
    <row r="43" spans="1:11" ht="14.4" customHeight="1" thickBot="1" x14ac:dyDescent="0.35">
      <c r="A43" s="637" t="s">
        <v>375</v>
      </c>
      <c r="B43" s="615">
        <v>163.77045119042</v>
      </c>
      <c r="C43" s="615">
        <v>35.361420000000003</v>
      </c>
      <c r="D43" s="616">
        <v>-128.40903119042</v>
      </c>
      <c r="E43" s="617">
        <v>0.21592063612699999</v>
      </c>
      <c r="F43" s="615">
        <v>40.810798166398001</v>
      </c>
      <c r="G43" s="616">
        <v>34.008998471997998</v>
      </c>
      <c r="H43" s="618">
        <v>0</v>
      </c>
      <c r="I43" s="615">
        <v>2.9</v>
      </c>
      <c r="J43" s="616">
        <v>-31.108998471998</v>
      </c>
      <c r="K43" s="619">
        <v>7.1059624665000001E-2</v>
      </c>
    </row>
    <row r="44" spans="1:11" ht="14.4" customHeight="1" thickBot="1" x14ac:dyDescent="0.35">
      <c r="A44" s="637" t="s">
        <v>376</v>
      </c>
      <c r="B44" s="615">
        <v>11.027409468648001</v>
      </c>
      <c r="C44" s="615">
        <v>22.880019999999998</v>
      </c>
      <c r="D44" s="616">
        <v>11.852610531351001</v>
      </c>
      <c r="E44" s="617">
        <v>2.074831814765</v>
      </c>
      <c r="F44" s="615">
        <v>19.774139036636999</v>
      </c>
      <c r="G44" s="616">
        <v>16.478449197198</v>
      </c>
      <c r="H44" s="618">
        <v>1.6412800000000001</v>
      </c>
      <c r="I44" s="615">
        <v>19.297160000000002</v>
      </c>
      <c r="J44" s="616">
        <v>2.8187108028010002</v>
      </c>
      <c r="K44" s="619">
        <v>0.97587864453899997</v>
      </c>
    </row>
    <row r="45" spans="1:11" ht="14.4" customHeight="1" thickBot="1" x14ac:dyDescent="0.35">
      <c r="A45" s="637" t="s">
        <v>377</v>
      </c>
      <c r="B45" s="615">
        <v>325.22934853476499</v>
      </c>
      <c r="C45" s="615">
        <v>372.12669</v>
      </c>
      <c r="D45" s="616">
        <v>46.897341465234</v>
      </c>
      <c r="E45" s="617">
        <v>1.1441977536050001</v>
      </c>
      <c r="F45" s="615">
        <v>382.78743152310602</v>
      </c>
      <c r="G45" s="616">
        <v>318.98952626925501</v>
      </c>
      <c r="H45" s="618">
        <v>32.941299999999998</v>
      </c>
      <c r="I45" s="615">
        <v>298.12437</v>
      </c>
      <c r="J45" s="616">
        <v>-20.865156269254001</v>
      </c>
      <c r="K45" s="619">
        <v>0.77882486583599997</v>
      </c>
    </row>
    <row r="46" spans="1:11" ht="14.4" customHeight="1" thickBot="1" x14ac:dyDescent="0.35">
      <c r="A46" s="637" t="s">
        <v>378</v>
      </c>
      <c r="B46" s="615">
        <v>125.239827948396</v>
      </c>
      <c r="C46" s="615">
        <v>113.50389</v>
      </c>
      <c r="D46" s="616">
        <v>-11.735937948395</v>
      </c>
      <c r="E46" s="617">
        <v>0.90629228624199998</v>
      </c>
      <c r="F46" s="615">
        <v>117.80999539366201</v>
      </c>
      <c r="G46" s="616">
        <v>98.174996161384996</v>
      </c>
      <c r="H46" s="618">
        <v>7.0676399999999999</v>
      </c>
      <c r="I46" s="615">
        <v>78.947789999999998</v>
      </c>
      <c r="J46" s="616">
        <v>-19.227206161384998</v>
      </c>
      <c r="K46" s="619">
        <v>0.67012811380000004</v>
      </c>
    </row>
    <row r="47" spans="1:11" ht="14.4" customHeight="1" thickBot="1" x14ac:dyDescent="0.35">
      <c r="A47" s="637" t="s">
        <v>379</v>
      </c>
      <c r="B47" s="615">
        <v>19.734467695976001</v>
      </c>
      <c r="C47" s="615">
        <v>28.606339999999999</v>
      </c>
      <c r="D47" s="616">
        <v>8.8718723040230003</v>
      </c>
      <c r="E47" s="617">
        <v>1.4495622806090001</v>
      </c>
      <c r="F47" s="615">
        <v>32.997326138391998</v>
      </c>
      <c r="G47" s="616">
        <v>27.497771781992999</v>
      </c>
      <c r="H47" s="618">
        <v>4.5287100000000002</v>
      </c>
      <c r="I47" s="615">
        <v>26.099139999999998</v>
      </c>
      <c r="J47" s="616">
        <v>-1.3986317819930001</v>
      </c>
      <c r="K47" s="619">
        <v>0.79094711767000003</v>
      </c>
    </row>
    <row r="48" spans="1:11" ht="14.4" customHeight="1" thickBot="1" x14ac:dyDescent="0.35">
      <c r="A48" s="637" t="s">
        <v>380</v>
      </c>
      <c r="B48" s="615">
        <v>9.4803021038850002</v>
      </c>
      <c r="C48" s="615">
        <v>7.6315299999999997</v>
      </c>
      <c r="D48" s="616">
        <v>-1.848772103885</v>
      </c>
      <c r="E48" s="617">
        <v>0.80498806012400004</v>
      </c>
      <c r="F48" s="615">
        <v>13.252433634940999</v>
      </c>
      <c r="G48" s="616">
        <v>11.043694695784</v>
      </c>
      <c r="H48" s="618">
        <v>0</v>
      </c>
      <c r="I48" s="615">
        <v>7.5375800000000002</v>
      </c>
      <c r="J48" s="616">
        <v>-3.5061146957839999</v>
      </c>
      <c r="K48" s="619">
        <v>0.56876949605100002</v>
      </c>
    </row>
    <row r="49" spans="1:11" ht="14.4" customHeight="1" thickBot="1" x14ac:dyDescent="0.35">
      <c r="A49" s="637" t="s">
        <v>381</v>
      </c>
      <c r="B49" s="615">
        <v>9.5886342590669997</v>
      </c>
      <c r="C49" s="615">
        <v>21.962980000000002</v>
      </c>
      <c r="D49" s="616">
        <v>12.374345740932</v>
      </c>
      <c r="E49" s="617">
        <v>2.2905222377449999</v>
      </c>
      <c r="F49" s="615">
        <v>12.260192754021</v>
      </c>
      <c r="G49" s="616">
        <v>10.216827295018</v>
      </c>
      <c r="H49" s="618">
        <v>2.7951999999999999</v>
      </c>
      <c r="I49" s="615">
        <v>22.549600000000002</v>
      </c>
      <c r="J49" s="616">
        <v>12.332772704981</v>
      </c>
      <c r="K49" s="619">
        <v>1.839253301511</v>
      </c>
    </row>
    <row r="50" spans="1:11" ht="14.4" customHeight="1" thickBot="1" x14ac:dyDescent="0.35">
      <c r="A50" s="637" t="s">
        <v>382</v>
      </c>
      <c r="B50" s="615">
        <v>10.618543102722001</v>
      </c>
      <c r="C50" s="615">
        <v>8.3261599999999998</v>
      </c>
      <c r="D50" s="616">
        <v>-2.2923831027219999</v>
      </c>
      <c r="E50" s="617">
        <v>0.78411510123799999</v>
      </c>
      <c r="F50" s="615">
        <v>35.529766757895999</v>
      </c>
      <c r="G50" s="616">
        <v>29.608138964913</v>
      </c>
      <c r="H50" s="618">
        <v>0</v>
      </c>
      <c r="I50" s="615">
        <v>24.451049999999999</v>
      </c>
      <c r="J50" s="616">
        <v>-5.1570889649130001</v>
      </c>
      <c r="K50" s="619">
        <v>0.68818492861500002</v>
      </c>
    </row>
    <row r="51" spans="1:11" ht="14.4" customHeight="1" thickBot="1" x14ac:dyDescent="0.35">
      <c r="A51" s="637" t="s">
        <v>383</v>
      </c>
      <c r="B51" s="615">
        <v>40.474119684329999</v>
      </c>
      <c r="C51" s="615">
        <v>58.34769</v>
      </c>
      <c r="D51" s="616">
        <v>17.873570315668999</v>
      </c>
      <c r="E51" s="617">
        <v>1.4416049182799999</v>
      </c>
      <c r="F51" s="615">
        <v>65.238019351668996</v>
      </c>
      <c r="G51" s="616">
        <v>54.365016126390998</v>
      </c>
      <c r="H51" s="618">
        <v>3.78301</v>
      </c>
      <c r="I51" s="615">
        <v>39.81447</v>
      </c>
      <c r="J51" s="616">
        <v>-14.550546126391</v>
      </c>
      <c r="K51" s="619">
        <v>0.61029550552900003</v>
      </c>
    </row>
    <row r="52" spans="1:11" ht="14.4" customHeight="1" thickBot="1" x14ac:dyDescent="0.35">
      <c r="A52" s="637" t="s">
        <v>384</v>
      </c>
      <c r="B52" s="615">
        <v>0</v>
      </c>
      <c r="C52" s="615">
        <v>60.680999999999997</v>
      </c>
      <c r="D52" s="616">
        <v>60.680999999999997</v>
      </c>
      <c r="E52" s="625" t="s">
        <v>341</v>
      </c>
      <c r="F52" s="615">
        <v>0</v>
      </c>
      <c r="G52" s="616">
        <v>0</v>
      </c>
      <c r="H52" s="618">
        <v>0</v>
      </c>
      <c r="I52" s="615">
        <v>0</v>
      </c>
      <c r="J52" s="616">
        <v>0</v>
      </c>
      <c r="K52" s="626" t="s">
        <v>335</v>
      </c>
    </row>
    <row r="53" spans="1:11" ht="14.4" customHeight="1" thickBot="1" x14ac:dyDescent="0.35">
      <c r="A53" s="637" t="s">
        <v>385</v>
      </c>
      <c r="B53" s="615">
        <v>0</v>
      </c>
      <c r="C53" s="615">
        <v>0.52600000000000002</v>
      </c>
      <c r="D53" s="616">
        <v>0.52600000000000002</v>
      </c>
      <c r="E53" s="625" t="s">
        <v>341</v>
      </c>
      <c r="F53" s="615">
        <v>0</v>
      </c>
      <c r="G53" s="616">
        <v>0</v>
      </c>
      <c r="H53" s="618">
        <v>0</v>
      </c>
      <c r="I53" s="615">
        <v>0</v>
      </c>
      <c r="J53" s="616">
        <v>0</v>
      </c>
      <c r="K53" s="626" t="s">
        <v>335</v>
      </c>
    </row>
    <row r="54" spans="1:11" ht="14.4" customHeight="1" thickBot="1" x14ac:dyDescent="0.35">
      <c r="A54" s="637" t="s">
        <v>386</v>
      </c>
      <c r="B54" s="615">
        <v>0</v>
      </c>
      <c r="C54" s="615">
        <v>0.14852000000000001</v>
      </c>
      <c r="D54" s="616">
        <v>0.14852000000000001</v>
      </c>
      <c r="E54" s="625" t="s">
        <v>341</v>
      </c>
      <c r="F54" s="615">
        <v>0.15102875006399999</v>
      </c>
      <c r="G54" s="616">
        <v>0.12585729171999999</v>
      </c>
      <c r="H54" s="618">
        <v>0</v>
      </c>
      <c r="I54" s="615">
        <v>0</v>
      </c>
      <c r="J54" s="616">
        <v>-0.12585729171999999</v>
      </c>
      <c r="K54" s="619">
        <v>0</v>
      </c>
    </row>
    <row r="55" spans="1:11" ht="14.4" customHeight="1" thickBot="1" x14ac:dyDescent="0.35">
      <c r="A55" s="637" t="s">
        <v>387</v>
      </c>
      <c r="B55" s="615">
        <v>0</v>
      </c>
      <c r="C55" s="615">
        <v>0.49937999999999999</v>
      </c>
      <c r="D55" s="616">
        <v>0.49937999999999999</v>
      </c>
      <c r="E55" s="625" t="s">
        <v>341</v>
      </c>
      <c r="F55" s="615">
        <v>0</v>
      </c>
      <c r="G55" s="616">
        <v>0</v>
      </c>
      <c r="H55" s="618">
        <v>0</v>
      </c>
      <c r="I55" s="615">
        <v>0</v>
      </c>
      <c r="J55" s="616">
        <v>0</v>
      </c>
      <c r="K55" s="626" t="s">
        <v>335</v>
      </c>
    </row>
    <row r="56" spans="1:11" ht="14.4" customHeight="1" thickBot="1" x14ac:dyDescent="0.35">
      <c r="A56" s="637" t="s">
        <v>388</v>
      </c>
      <c r="B56" s="615">
        <v>0</v>
      </c>
      <c r="C56" s="615">
        <v>101.38068</v>
      </c>
      <c r="D56" s="616">
        <v>101.38068</v>
      </c>
      <c r="E56" s="625" t="s">
        <v>341</v>
      </c>
      <c r="F56" s="615">
        <v>83.992868799397996</v>
      </c>
      <c r="G56" s="616">
        <v>69.994057332831005</v>
      </c>
      <c r="H56" s="618">
        <v>6.9150099999999997</v>
      </c>
      <c r="I56" s="615">
        <v>91.940920000000006</v>
      </c>
      <c r="J56" s="616">
        <v>21.946862667167998</v>
      </c>
      <c r="K56" s="619">
        <v>1.094627690591</v>
      </c>
    </row>
    <row r="57" spans="1:11" ht="14.4" customHeight="1" thickBot="1" x14ac:dyDescent="0.35">
      <c r="A57" s="637" t="s">
        <v>389</v>
      </c>
      <c r="B57" s="615">
        <v>0</v>
      </c>
      <c r="C57" s="615">
        <v>4.1000000000000002E-2</v>
      </c>
      <c r="D57" s="616">
        <v>4.1000000000000002E-2</v>
      </c>
      <c r="E57" s="625" t="s">
        <v>341</v>
      </c>
      <c r="F57" s="615">
        <v>0</v>
      </c>
      <c r="G57" s="616">
        <v>0</v>
      </c>
      <c r="H57" s="618">
        <v>0</v>
      </c>
      <c r="I57" s="615">
        <v>0</v>
      </c>
      <c r="J57" s="616">
        <v>0</v>
      </c>
      <c r="K57" s="626" t="s">
        <v>335</v>
      </c>
    </row>
    <row r="58" spans="1:11" ht="14.4" customHeight="1" thickBot="1" x14ac:dyDescent="0.35">
      <c r="A58" s="636" t="s">
        <v>390</v>
      </c>
      <c r="B58" s="620">
        <v>206.94841885839099</v>
      </c>
      <c r="C58" s="620">
        <v>304.70373999999998</v>
      </c>
      <c r="D58" s="621">
        <v>97.755321141609002</v>
      </c>
      <c r="E58" s="627">
        <v>1.4723656343</v>
      </c>
      <c r="F58" s="620">
        <v>214.24797059469699</v>
      </c>
      <c r="G58" s="621">
        <v>178.53997549558099</v>
      </c>
      <c r="H58" s="623">
        <v>19.097200000000001</v>
      </c>
      <c r="I58" s="620">
        <v>189.95966999999999</v>
      </c>
      <c r="J58" s="621">
        <v>11.419694504419001</v>
      </c>
      <c r="K58" s="628">
        <v>0.88663462936199999</v>
      </c>
    </row>
    <row r="59" spans="1:11" ht="14.4" customHeight="1" thickBot="1" x14ac:dyDescent="0.35">
      <c r="A59" s="637" t="s">
        <v>391</v>
      </c>
      <c r="B59" s="615">
        <v>1.999454249944</v>
      </c>
      <c r="C59" s="615">
        <v>3.2719999999999998</v>
      </c>
      <c r="D59" s="616">
        <v>1.2725457500549999</v>
      </c>
      <c r="E59" s="617">
        <v>1.636446545396</v>
      </c>
      <c r="F59" s="615">
        <v>5.1711039595760004</v>
      </c>
      <c r="G59" s="616">
        <v>4.3092532996469997</v>
      </c>
      <c r="H59" s="618">
        <v>0</v>
      </c>
      <c r="I59" s="615">
        <v>1.3160000000000001</v>
      </c>
      <c r="J59" s="616">
        <v>-2.9932532996469998</v>
      </c>
      <c r="K59" s="619">
        <v>0.25449111259099999</v>
      </c>
    </row>
    <row r="60" spans="1:11" ht="14.4" customHeight="1" thickBot="1" x14ac:dyDescent="0.35">
      <c r="A60" s="637" t="s">
        <v>392</v>
      </c>
      <c r="B60" s="615">
        <v>6.1286654433600001</v>
      </c>
      <c r="C60" s="615">
        <v>0.71623999999999999</v>
      </c>
      <c r="D60" s="616">
        <v>-5.4124254433600001</v>
      </c>
      <c r="E60" s="617">
        <v>0.11686720487799999</v>
      </c>
      <c r="F60" s="615">
        <v>0</v>
      </c>
      <c r="G60" s="616">
        <v>0</v>
      </c>
      <c r="H60" s="618">
        <v>2.5250000000000002E-2</v>
      </c>
      <c r="I60" s="615">
        <v>0.47054000000000001</v>
      </c>
      <c r="J60" s="616">
        <v>0.47054000000000001</v>
      </c>
      <c r="K60" s="626" t="s">
        <v>335</v>
      </c>
    </row>
    <row r="61" spans="1:11" ht="14.4" customHeight="1" thickBot="1" x14ac:dyDescent="0.35">
      <c r="A61" s="637" t="s">
        <v>393</v>
      </c>
      <c r="B61" s="615">
        <v>5.4980020372189999</v>
      </c>
      <c r="C61" s="615">
        <v>10.8734</v>
      </c>
      <c r="D61" s="616">
        <v>5.3753979627800001</v>
      </c>
      <c r="E61" s="617">
        <v>1.9777002493610001</v>
      </c>
      <c r="F61" s="615">
        <v>8.8080194175940001</v>
      </c>
      <c r="G61" s="616">
        <v>7.340016181328</v>
      </c>
      <c r="H61" s="618">
        <v>0</v>
      </c>
      <c r="I61" s="615">
        <v>0.185</v>
      </c>
      <c r="J61" s="616">
        <v>-7.1550161813280004</v>
      </c>
      <c r="K61" s="619">
        <v>2.1003586756999999E-2</v>
      </c>
    </row>
    <row r="62" spans="1:11" ht="14.4" customHeight="1" thickBot="1" x14ac:dyDescent="0.35">
      <c r="A62" s="637" t="s">
        <v>394</v>
      </c>
      <c r="B62" s="615">
        <v>181.32633347918599</v>
      </c>
      <c r="C62" s="615">
        <v>279.43063000000001</v>
      </c>
      <c r="D62" s="616">
        <v>98.104296520814003</v>
      </c>
      <c r="E62" s="617">
        <v>1.5410372263000001</v>
      </c>
      <c r="F62" s="615">
        <v>186.26623624531601</v>
      </c>
      <c r="G62" s="616">
        <v>155.221863537763</v>
      </c>
      <c r="H62" s="618">
        <v>16.812760000000001</v>
      </c>
      <c r="I62" s="615">
        <v>173.97281000000001</v>
      </c>
      <c r="J62" s="616">
        <v>18.750946462236001</v>
      </c>
      <c r="K62" s="619">
        <v>0.93400078031699996</v>
      </c>
    </row>
    <row r="63" spans="1:11" ht="14.4" customHeight="1" thickBot="1" x14ac:dyDescent="0.35">
      <c r="A63" s="637" t="s">
        <v>395</v>
      </c>
      <c r="B63" s="615">
        <v>0</v>
      </c>
      <c r="C63" s="615">
        <v>0.78649999999999998</v>
      </c>
      <c r="D63" s="616">
        <v>0.78649999999999998</v>
      </c>
      <c r="E63" s="625" t="s">
        <v>335</v>
      </c>
      <c r="F63" s="615">
        <v>0</v>
      </c>
      <c r="G63" s="616">
        <v>0</v>
      </c>
      <c r="H63" s="618">
        <v>0</v>
      </c>
      <c r="I63" s="615">
        <v>2.0594399999999999</v>
      </c>
      <c r="J63" s="616">
        <v>2.0594399999999999</v>
      </c>
      <c r="K63" s="626" t="s">
        <v>335</v>
      </c>
    </row>
    <row r="64" spans="1:11" ht="14.4" customHeight="1" thickBot="1" x14ac:dyDescent="0.35">
      <c r="A64" s="637" t="s">
        <v>396</v>
      </c>
      <c r="B64" s="615">
        <v>11.99596364868</v>
      </c>
      <c r="C64" s="615">
        <v>9.6249699999999994</v>
      </c>
      <c r="D64" s="616">
        <v>-2.3709936486799998</v>
      </c>
      <c r="E64" s="617">
        <v>0.80235071411299996</v>
      </c>
      <c r="F64" s="615">
        <v>14.00261097221</v>
      </c>
      <c r="G64" s="616">
        <v>11.668842476841</v>
      </c>
      <c r="H64" s="618">
        <v>2.2591899999999998</v>
      </c>
      <c r="I64" s="615">
        <v>11.955880000000001</v>
      </c>
      <c r="J64" s="616">
        <v>0.28703752315800002</v>
      </c>
      <c r="K64" s="619">
        <v>0.85383219056199999</v>
      </c>
    </row>
    <row r="65" spans="1:11" ht="14.4" customHeight="1" thickBot="1" x14ac:dyDescent="0.35">
      <c r="A65" s="636" t="s">
        <v>397</v>
      </c>
      <c r="B65" s="620">
        <v>1078.2822719143701</v>
      </c>
      <c r="C65" s="620">
        <v>1184.6032499999999</v>
      </c>
      <c r="D65" s="621">
        <v>106.32097808563</v>
      </c>
      <c r="E65" s="627">
        <v>1.0986021757519999</v>
      </c>
      <c r="F65" s="620">
        <v>2123.6077761309002</v>
      </c>
      <c r="G65" s="621">
        <v>1769.67314677575</v>
      </c>
      <c r="H65" s="623">
        <v>220.97039000000001</v>
      </c>
      <c r="I65" s="620">
        <v>1692.5332599999999</v>
      </c>
      <c r="J65" s="621">
        <v>-77.139886775752004</v>
      </c>
      <c r="K65" s="628">
        <v>0.79700841135699996</v>
      </c>
    </row>
    <row r="66" spans="1:11" ht="14.4" customHeight="1" thickBot="1" x14ac:dyDescent="0.35">
      <c r="A66" s="637" t="s">
        <v>398</v>
      </c>
      <c r="B66" s="615">
        <v>47.926595373623002</v>
      </c>
      <c r="C66" s="615">
        <v>37.865540000000003</v>
      </c>
      <c r="D66" s="616">
        <v>-10.061055373623001</v>
      </c>
      <c r="E66" s="617">
        <v>0.79007364710100003</v>
      </c>
      <c r="F66" s="615">
        <v>33.871876411679999</v>
      </c>
      <c r="G66" s="616">
        <v>28.226563676400001</v>
      </c>
      <c r="H66" s="618">
        <v>2.7962199999999999</v>
      </c>
      <c r="I66" s="615">
        <v>30.102609999999999</v>
      </c>
      <c r="J66" s="616">
        <v>1.8760463235989999</v>
      </c>
      <c r="K66" s="619">
        <v>0.88871988177200001</v>
      </c>
    </row>
    <row r="67" spans="1:11" ht="14.4" customHeight="1" thickBot="1" x14ac:dyDescent="0.35">
      <c r="A67" s="637" t="s">
        <v>399</v>
      </c>
      <c r="B67" s="615">
        <v>0</v>
      </c>
      <c r="C67" s="615">
        <v>0</v>
      </c>
      <c r="D67" s="616">
        <v>0</v>
      </c>
      <c r="E67" s="617">
        <v>1</v>
      </c>
      <c r="F67" s="615">
        <v>0</v>
      </c>
      <c r="G67" s="616">
        <v>0</v>
      </c>
      <c r="H67" s="618">
        <v>0</v>
      </c>
      <c r="I67" s="615">
        <v>0.74009999999999998</v>
      </c>
      <c r="J67" s="616">
        <v>0.74009999999999998</v>
      </c>
      <c r="K67" s="626" t="s">
        <v>341</v>
      </c>
    </row>
    <row r="68" spans="1:11" ht="14.4" customHeight="1" thickBot="1" x14ac:dyDescent="0.35">
      <c r="A68" s="637" t="s">
        <v>400</v>
      </c>
      <c r="B68" s="615">
        <v>4.9799740078620003</v>
      </c>
      <c r="C68" s="615">
        <v>1.0291699999999999</v>
      </c>
      <c r="D68" s="616">
        <v>-3.9508040078620001</v>
      </c>
      <c r="E68" s="617">
        <v>0.20666172120000001</v>
      </c>
      <c r="F68" s="615">
        <v>0</v>
      </c>
      <c r="G68" s="616">
        <v>0</v>
      </c>
      <c r="H68" s="618">
        <v>0</v>
      </c>
      <c r="I68" s="615">
        <v>0.25555</v>
      </c>
      <c r="J68" s="616">
        <v>0.25555</v>
      </c>
      <c r="K68" s="626" t="s">
        <v>335</v>
      </c>
    </row>
    <row r="69" spans="1:11" ht="14.4" customHeight="1" thickBot="1" x14ac:dyDescent="0.35">
      <c r="A69" s="637" t="s">
        <v>401</v>
      </c>
      <c r="B69" s="615">
        <v>1025.37570253288</v>
      </c>
      <c r="C69" s="615">
        <v>1145.7085400000001</v>
      </c>
      <c r="D69" s="616">
        <v>120.33283746711599</v>
      </c>
      <c r="E69" s="617">
        <v>1.1173548750660001</v>
      </c>
      <c r="F69" s="615">
        <v>0</v>
      </c>
      <c r="G69" s="616">
        <v>0</v>
      </c>
      <c r="H69" s="618">
        <v>0</v>
      </c>
      <c r="I69" s="615">
        <v>0</v>
      </c>
      <c r="J69" s="616">
        <v>0</v>
      </c>
      <c r="K69" s="626" t="s">
        <v>335</v>
      </c>
    </row>
    <row r="70" spans="1:11" ht="14.4" customHeight="1" thickBot="1" x14ac:dyDescent="0.35">
      <c r="A70" s="637" t="s">
        <v>402</v>
      </c>
      <c r="B70" s="615">
        <v>0</v>
      </c>
      <c r="C70" s="615">
        <v>0</v>
      </c>
      <c r="D70" s="616">
        <v>0</v>
      </c>
      <c r="E70" s="617">
        <v>1</v>
      </c>
      <c r="F70" s="615">
        <v>386.000288582172</v>
      </c>
      <c r="G70" s="616">
        <v>321.66690715180999</v>
      </c>
      <c r="H70" s="618">
        <v>34.030630000000002</v>
      </c>
      <c r="I70" s="615">
        <v>178.09085999999999</v>
      </c>
      <c r="J70" s="616">
        <v>-143.57604715181</v>
      </c>
      <c r="K70" s="619">
        <v>0.46137494003899998</v>
      </c>
    </row>
    <row r="71" spans="1:11" ht="14.4" customHeight="1" thickBot="1" x14ac:dyDescent="0.35">
      <c r="A71" s="637" t="s">
        <v>403</v>
      </c>
      <c r="B71" s="615">
        <v>0</v>
      </c>
      <c r="C71" s="615">
        <v>0</v>
      </c>
      <c r="D71" s="616">
        <v>0</v>
      </c>
      <c r="E71" s="617">
        <v>1</v>
      </c>
      <c r="F71" s="615">
        <v>1607.7425425643601</v>
      </c>
      <c r="G71" s="616">
        <v>1339.78545213697</v>
      </c>
      <c r="H71" s="618">
        <v>172.20932999999999</v>
      </c>
      <c r="I71" s="615">
        <v>1421.04702</v>
      </c>
      <c r="J71" s="616">
        <v>81.261567863029995</v>
      </c>
      <c r="K71" s="619">
        <v>0.88387722684299996</v>
      </c>
    </row>
    <row r="72" spans="1:11" ht="14.4" customHeight="1" thickBot="1" x14ac:dyDescent="0.35">
      <c r="A72" s="637" t="s">
        <v>404</v>
      </c>
      <c r="B72" s="615">
        <v>0</v>
      </c>
      <c r="C72" s="615">
        <v>0</v>
      </c>
      <c r="D72" s="616">
        <v>0</v>
      </c>
      <c r="E72" s="617">
        <v>1</v>
      </c>
      <c r="F72" s="615">
        <v>95.993068572688003</v>
      </c>
      <c r="G72" s="616">
        <v>79.994223810573004</v>
      </c>
      <c r="H72" s="618">
        <v>11.93421</v>
      </c>
      <c r="I72" s="615">
        <v>62.29712</v>
      </c>
      <c r="J72" s="616">
        <v>-17.697103810573001</v>
      </c>
      <c r="K72" s="619">
        <v>0.64897519087800004</v>
      </c>
    </row>
    <row r="73" spans="1:11" ht="14.4" customHeight="1" thickBot="1" x14ac:dyDescent="0.35">
      <c r="A73" s="635" t="s">
        <v>42</v>
      </c>
      <c r="B73" s="615">
        <v>2707.6753381271401</v>
      </c>
      <c r="C73" s="615">
        <v>2648.65996</v>
      </c>
      <c r="D73" s="616">
        <v>-59.015378127136998</v>
      </c>
      <c r="E73" s="617">
        <v>0.97820441125400004</v>
      </c>
      <c r="F73" s="615">
        <v>2670.4719293298799</v>
      </c>
      <c r="G73" s="616">
        <v>2225.3932744415702</v>
      </c>
      <c r="H73" s="618">
        <v>189.21299999999999</v>
      </c>
      <c r="I73" s="615">
        <v>1760.539</v>
      </c>
      <c r="J73" s="616">
        <v>-464.85427444156699</v>
      </c>
      <c r="K73" s="619">
        <v>0.65926137648700001</v>
      </c>
    </row>
    <row r="74" spans="1:11" ht="14.4" customHeight="1" thickBot="1" x14ac:dyDescent="0.35">
      <c r="A74" s="636" t="s">
        <v>405</v>
      </c>
      <c r="B74" s="620">
        <v>2707.6753381271401</v>
      </c>
      <c r="C74" s="620">
        <v>2648.65996</v>
      </c>
      <c r="D74" s="621">
        <v>-59.015378127136998</v>
      </c>
      <c r="E74" s="627">
        <v>0.97820441125400004</v>
      </c>
      <c r="F74" s="620">
        <v>2670.4719293298799</v>
      </c>
      <c r="G74" s="621">
        <v>2225.3932744415702</v>
      </c>
      <c r="H74" s="623">
        <v>189.21299999999999</v>
      </c>
      <c r="I74" s="620">
        <v>1760.539</v>
      </c>
      <c r="J74" s="621">
        <v>-464.85427444156699</v>
      </c>
      <c r="K74" s="628">
        <v>0.65926137648700001</v>
      </c>
    </row>
    <row r="75" spans="1:11" ht="14.4" customHeight="1" thickBot="1" x14ac:dyDescent="0.35">
      <c r="A75" s="637" t="s">
        <v>406</v>
      </c>
      <c r="B75" s="615">
        <v>800.12148747481797</v>
      </c>
      <c r="C75" s="615">
        <v>830.58600000000001</v>
      </c>
      <c r="D75" s="616">
        <v>30.464512525181998</v>
      </c>
      <c r="E75" s="617">
        <v>1.038074858633</v>
      </c>
      <c r="F75" s="615">
        <v>824.37837587111903</v>
      </c>
      <c r="G75" s="616">
        <v>686.98197989259904</v>
      </c>
      <c r="H75" s="618">
        <v>44.134</v>
      </c>
      <c r="I75" s="615">
        <v>472.53300000000002</v>
      </c>
      <c r="J75" s="616">
        <v>-214.448979892599</v>
      </c>
      <c r="K75" s="619">
        <v>0.57319916901099999</v>
      </c>
    </row>
    <row r="76" spans="1:11" ht="14.4" customHeight="1" thickBot="1" x14ac:dyDescent="0.35">
      <c r="A76" s="637" t="s">
        <v>407</v>
      </c>
      <c r="B76" s="615">
        <v>215.00924068817201</v>
      </c>
      <c r="C76" s="615">
        <v>210.49799999999999</v>
      </c>
      <c r="D76" s="616">
        <v>-4.5112406881710001</v>
      </c>
      <c r="E76" s="617">
        <v>0.97901838695900001</v>
      </c>
      <c r="F76" s="615">
        <v>215.03233011364199</v>
      </c>
      <c r="G76" s="616">
        <v>179.19360842803499</v>
      </c>
      <c r="H76" s="618">
        <v>17.864999999999998</v>
      </c>
      <c r="I76" s="615">
        <v>168.61600000000001</v>
      </c>
      <c r="J76" s="616">
        <v>-10.577608428034999</v>
      </c>
      <c r="K76" s="619">
        <v>0.78414255154500001</v>
      </c>
    </row>
    <row r="77" spans="1:11" ht="14.4" customHeight="1" thickBot="1" x14ac:dyDescent="0.35">
      <c r="A77" s="637" t="s">
        <v>408</v>
      </c>
      <c r="B77" s="615">
        <v>1684.19374939914</v>
      </c>
      <c r="C77" s="615">
        <v>1601.97</v>
      </c>
      <c r="D77" s="616">
        <v>-82.223749399135002</v>
      </c>
      <c r="E77" s="617">
        <v>0.95117916247500001</v>
      </c>
      <c r="F77" s="615">
        <v>1624.3679502837799</v>
      </c>
      <c r="G77" s="616">
        <v>1353.63995856982</v>
      </c>
      <c r="H77" s="618">
        <v>127.114</v>
      </c>
      <c r="I77" s="615">
        <v>1122.4169999999999</v>
      </c>
      <c r="J77" s="616">
        <v>-231.22295856981501</v>
      </c>
      <c r="K77" s="619">
        <v>0.69098691574399995</v>
      </c>
    </row>
    <row r="78" spans="1:11" ht="14.4" customHeight="1" thickBot="1" x14ac:dyDescent="0.35">
      <c r="A78" s="637" t="s">
        <v>409</v>
      </c>
      <c r="B78" s="615">
        <v>8.3508605650130008</v>
      </c>
      <c r="C78" s="615">
        <v>5.6059599999999996</v>
      </c>
      <c r="D78" s="616">
        <v>-2.7449005650129998</v>
      </c>
      <c r="E78" s="617">
        <v>0.67130326944800001</v>
      </c>
      <c r="F78" s="615">
        <v>6.6932730613410003</v>
      </c>
      <c r="G78" s="616">
        <v>5.5777275511179996</v>
      </c>
      <c r="H78" s="618">
        <v>0.1</v>
      </c>
      <c r="I78" s="615">
        <v>-3.0270000000000001</v>
      </c>
      <c r="J78" s="616">
        <v>-8.6047275511179997</v>
      </c>
      <c r="K78" s="619">
        <v>-0.45224510822399999</v>
      </c>
    </row>
    <row r="79" spans="1:11" ht="14.4" customHeight="1" thickBot="1" x14ac:dyDescent="0.35">
      <c r="A79" s="638" t="s">
        <v>410</v>
      </c>
      <c r="B79" s="620">
        <v>3526.2734658362301</v>
      </c>
      <c r="C79" s="620">
        <v>3648.4528599999999</v>
      </c>
      <c r="D79" s="621">
        <v>122.179394163767</v>
      </c>
      <c r="E79" s="627">
        <v>1.0346483037530001</v>
      </c>
      <c r="F79" s="620">
        <v>3448.20186130106</v>
      </c>
      <c r="G79" s="621">
        <v>2873.50155108422</v>
      </c>
      <c r="H79" s="623">
        <v>702.28706</v>
      </c>
      <c r="I79" s="620">
        <v>3362.5068900000001</v>
      </c>
      <c r="J79" s="621">
        <v>489.00533891578198</v>
      </c>
      <c r="K79" s="628">
        <v>0.975147924991</v>
      </c>
    </row>
    <row r="80" spans="1:11" ht="14.4" customHeight="1" thickBot="1" x14ac:dyDescent="0.35">
      <c r="A80" s="635" t="s">
        <v>45</v>
      </c>
      <c r="B80" s="615">
        <v>1428.7308744368499</v>
      </c>
      <c r="C80" s="615">
        <v>1371.8728799999999</v>
      </c>
      <c r="D80" s="616">
        <v>-56.857994436852998</v>
      </c>
      <c r="E80" s="617">
        <v>0.96020384562600003</v>
      </c>
      <c r="F80" s="615">
        <v>1255.70970377557</v>
      </c>
      <c r="G80" s="616">
        <v>1046.42475314631</v>
      </c>
      <c r="H80" s="618">
        <v>523.59414000000004</v>
      </c>
      <c r="I80" s="615">
        <v>1356.19937</v>
      </c>
      <c r="J80" s="616">
        <v>309.77461685369099</v>
      </c>
      <c r="K80" s="619">
        <v>1.080026192297</v>
      </c>
    </row>
    <row r="81" spans="1:11" ht="14.4" customHeight="1" thickBot="1" x14ac:dyDescent="0.35">
      <c r="A81" s="636" t="s">
        <v>411</v>
      </c>
      <c r="B81" s="620">
        <v>349.99999999998101</v>
      </c>
      <c r="C81" s="620">
        <v>248.51813000000001</v>
      </c>
      <c r="D81" s="621">
        <v>-101.481869999981</v>
      </c>
      <c r="E81" s="627">
        <v>0.71005180000000001</v>
      </c>
      <c r="F81" s="620">
        <v>0</v>
      </c>
      <c r="G81" s="621">
        <v>0</v>
      </c>
      <c r="H81" s="623">
        <v>0</v>
      </c>
      <c r="I81" s="620">
        <v>0</v>
      </c>
      <c r="J81" s="621">
        <v>0</v>
      </c>
      <c r="K81" s="624" t="s">
        <v>335</v>
      </c>
    </row>
    <row r="82" spans="1:11" ht="14.4" customHeight="1" thickBot="1" x14ac:dyDescent="0.35">
      <c r="A82" s="637" t="s">
        <v>412</v>
      </c>
      <c r="B82" s="615">
        <v>349.99999999998101</v>
      </c>
      <c r="C82" s="615">
        <v>248.51813000000001</v>
      </c>
      <c r="D82" s="616">
        <v>-101.481869999981</v>
      </c>
      <c r="E82" s="617">
        <v>0.71005180000000001</v>
      </c>
      <c r="F82" s="615">
        <v>0</v>
      </c>
      <c r="G82" s="616">
        <v>0</v>
      </c>
      <c r="H82" s="618">
        <v>0</v>
      </c>
      <c r="I82" s="615">
        <v>0</v>
      </c>
      <c r="J82" s="616">
        <v>0</v>
      </c>
      <c r="K82" s="626" t="s">
        <v>335</v>
      </c>
    </row>
    <row r="83" spans="1:11" ht="14.4" customHeight="1" thickBot="1" x14ac:dyDescent="0.35">
      <c r="A83" s="639" t="s">
        <v>413</v>
      </c>
      <c r="B83" s="615">
        <v>1078.73087443687</v>
      </c>
      <c r="C83" s="615">
        <v>1123.35475</v>
      </c>
      <c r="D83" s="616">
        <v>44.623875563125999</v>
      </c>
      <c r="E83" s="617">
        <v>1.04136701435</v>
      </c>
      <c r="F83" s="615">
        <v>1255.70970377557</v>
      </c>
      <c r="G83" s="616">
        <v>1046.42475314631</v>
      </c>
      <c r="H83" s="618">
        <v>523.59414000000004</v>
      </c>
      <c r="I83" s="615">
        <v>1356.19937</v>
      </c>
      <c r="J83" s="616">
        <v>309.77461685369099</v>
      </c>
      <c r="K83" s="619">
        <v>1.080026192297</v>
      </c>
    </row>
    <row r="84" spans="1:11" ht="14.4" customHeight="1" thickBot="1" x14ac:dyDescent="0.35">
      <c r="A84" s="637" t="s">
        <v>414</v>
      </c>
      <c r="B84" s="615">
        <v>508.94520539273799</v>
      </c>
      <c r="C84" s="615">
        <v>536.48139000000003</v>
      </c>
      <c r="D84" s="616">
        <v>27.536184607260999</v>
      </c>
      <c r="E84" s="617">
        <v>1.0541044189340001</v>
      </c>
      <c r="F84" s="615">
        <v>494.71087481315402</v>
      </c>
      <c r="G84" s="616">
        <v>412.25906234429499</v>
      </c>
      <c r="H84" s="618">
        <v>478.16870999999998</v>
      </c>
      <c r="I84" s="615">
        <v>788.66003999999998</v>
      </c>
      <c r="J84" s="616">
        <v>376.40097765570499</v>
      </c>
      <c r="K84" s="619">
        <v>1.5941837549010001</v>
      </c>
    </row>
    <row r="85" spans="1:11" ht="14.4" customHeight="1" thickBot="1" x14ac:dyDescent="0.35">
      <c r="A85" s="637" t="s">
        <v>415</v>
      </c>
      <c r="B85" s="615">
        <v>0</v>
      </c>
      <c r="C85" s="615">
        <v>1.452</v>
      </c>
      <c r="D85" s="616">
        <v>1.452</v>
      </c>
      <c r="E85" s="625" t="s">
        <v>335</v>
      </c>
      <c r="F85" s="615">
        <v>0</v>
      </c>
      <c r="G85" s="616">
        <v>0</v>
      </c>
      <c r="H85" s="618">
        <v>5.4935</v>
      </c>
      <c r="I85" s="615">
        <v>18.32</v>
      </c>
      <c r="J85" s="616">
        <v>18.32</v>
      </c>
      <c r="K85" s="626" t="s">
        <v>335</v>
      </c>
    </row>
    <row r="86" spans="1:11" ht="14.4" customHeight="1" thickBot="1" x14ac:dyDescent="0.35">
      <c r="A86" s="637" t="s">
        <v>416</v>
      </c>
      <c r="B86" s="615">
        <v>51.076060316252999</v>
      </c>
      <c r="C86" s="615">
        <v>182.792</v>
      </c>
      <c r="D86" s="616">
        <v>131.715939683747</v>
      </c>
      <c r="E86" s="617">
        <v>3.5788194874110002</v>
      </c>
      <c r="F86" s="615">
        <v>237.68349800000999</v>
      </c>
      <c r="G86" s="616">
        <v>198.06958166667499</v>
      </c>
      <c r="H86" s="618">
        <v>0</v>
      </c>
      <c r="I86" s="615">
        <v>102.56476000000001</v>
      </c>
      <c r="J86" s="616">
        <v>-95.504821666674999</v>
      </c>
      <c r="K86" s="619">
        <v>0.43151822008200003</v>
      </c>
    </row>
    <row r="87" spans="1:11" ht="14.4" customHeight="1" thickBot="1" x14ac:dyDescent="0.35">
      <c r="A87" s="637" t="s">
        <v>417</v>
      </c>
      <c r="B87" s="615">
        <v>283.97709797556502</v>
      </c>
      <c r="C87" s="615">
        <v>215.56804</v>
      </c>
      <c r="D87" s="616">
        <v>-68.409057975563996</v>
      </c>
      <c r="E87" s="617">
        <v>0.75910360918800002</v>
      </c>
      <c r="F87" s="615">
        <v>329.99944285986902</v>
      </c>
      <c r="G87" s="616">
        <v>274.99953571655698</v>
      </c>
      <c r="H87" s="618">
        <v>26.361879999999999</v>
      </c>
      <c r="I87" s="615">
        <v>281.49354</v>
      </c>
      <c r="J87" s="616">
        <v>6.494004283442</v>
      </c>
      <c r="K87" s="619">
        <v>0.85301216741599994</v>
      </c>
    </row>
    <row r="88" spans="1:11" ht="14.4" customHeight="1" thickBot="1" x14ac:dyDescent="0.35">
      <c r="A88" s="637" t="s">
        <v>418</v>
      </c>
      <c r="B88" s="615">
        <v>232.98281401647</v>
      </c>
      <c r="C88" s="615">
        <v>187.06131999999999</v>
      </c>
      <c r="D88" s="616">
        <v>-45.92149401647</v>
      </c>
      <c r="E88" s="617">
        <v>0.802897504649</v>
      </c>
      <c r="F88" s="615">
        <v>193.315888102537</v>
      </c>
      <c r="G88" s="616">
        <v>161.09657341878099</v>
      </c>
      <c r="H88" s="618">
        <v>13.57005</v>
      </c>
      <c r="I88" s="615">
        <v>165.16103000000001</v>
      </c>
      <c r="J88" s="616">
        <v>4.0644565812179998</v>
      </c>
      <c r="K88" s="619">
        <v>0.85435828177899997</v>
      </c>
    </row>
    <row r="89" spans="1:11" ht="14.4" customHeight="1" thickBot="1" x14ac:dyDescent="0.35">
      <c r="A89" s="640" t="s">
        <v>46</v>
      </c>
      <c r="B89" s="620">
        <v>0</v>
      </c>
      <c r="C89" s="620">
        <v>88.197999999999993</v>
      </c>
      <c r="D89" s="621">
        <v>88.197999999999993</v>
      </c>
      <c r="E89" s="622" t="s">
        <v>335</v>
      </c>
      <c r="F89" s="620">
        <v>0</v>
      </c>
      <c r="G89" s="621">
        <v>0</v>
      </c>
      <c r="H89" s="623">
        <v>9.8800000000000008</v>
      </c>
      <c r="I89" s="620">
        <v>83.766999999999996</v>
      </c>
      <c r="J89" s="621">
        <v>83.766999999999996</v>
      </c>
      <c r="K89" s="624" t="s">
        <v>335</v>
      </c>
    </row>
    <row r="90" spans="1:11" ht="14.4" customHeight="1" thickBot="1" x14ac:dyDescent="0.35">
      <c r="A90" s="636" t="s">
        <v>419</v>
      </c>
      <c r="B90" s="620">
        <v>0</v>
      </c>
      <c r="C90" s="620">
        <v>68.204999999999998</v>
      </c>
      <c r="D90" s="621">
        <v>68.204999999999998</v>
      </c>
      <c r="E90" s="622" t="s">
        <v>335</v>
      </c>
      <c r="F90" s="620">
        <v>0</v>
      </c>
      <c r="G90" s="621">
        <v>0</v>
      </c>
      <c r="H90" s="623">
        <v>9.8800000000000008</v>
      </c>
      <c r="I90" s="620">
        <v>66.335999999999999</v>
      </c>
      <c r="J90" s="621">
        <v>66.335999999999999</v>
      </c>
      <c r="K90" s="624" t="s">
        <v>335</v>
      </c>
    </row>
    <row r="91" spans="1:11" ht="14.4" customHeight="1" thickBot="1" x14ac:dyDescent="0.35">
      <c r="A91" s="637" t="s">
        <v>420</v>
      </c>
      <c r="B91" s="615">
        <v>0</v>
      </c>
      <c r="C91" s="615">
        <v>59.311999999999998</v>
      </c>
      <c r="D91" s="616">
        <v>59.311999999999998</v>
      </c>
      <c r="E91" s="625" t="s">
        <v>335</v>
      </c>
      <c r="F91" s="615">
        <v>0</v>
      </c>
      <c r="G91" s="616">
        <v>0</v>
      </c>
      <c r="H91" s="618">
        <v>8.34</v>
      </c>
      <c r="I91" s="615">
        <v>49.780999999999999</v>
      </c>
      <c r="J91" s="616">
        <v>49.780999999999999</v>
      </c>
      <c r="K91" s="626" t="s">
        <v>335</v>
      </c>
    </row>
    <row r="92" spans="1:11" ht="14.4" customHeight="1" thickBot="1" x14ac:dyDescent="0.35">
      <c r="A92" s="637" t="s">
        <v>421</v>
      </c>
      <c r="B92" s="615">
        <v>0</v>
      </c>
      <c r="C92" s="615">
        <v>8.8930000000000007</v>
      </c>
      <c r="D92" s="616">
        <v>8.8930000000000007</v>
      </c>
      <c r="E92" s="625" t="s">
        <v>335</v>
      </c>
      <c r="F92" s="615">
        <v>0</v>
      </c>
      <c r="G92" s="616">
        <v>0</v>
      </c>
      <c r="H92" s="618">
        <v>1.54</v>
      </c>
      <c r="I92" s="615">
        <v>16.555</v>
      </c>
      <c r="J92" s="616">
        <v>16.555</v>
      </c>
      <c r="K92" s="626" t="s">
        <v>335</v>
      </c>
    </row>
    <row r="93" spans="1:11" ht="14.4" customHeight="1" thickBot="1" x14ac:dyDescent="0.35">
      <c r="A93" s="636" t="s">
        <v>422</v>
      </c>
      <c r="B93" s="620">
        <v>0</v>
      </c>
      <c r="C93" s="620">
        <v>19.992999999999999</v>
      </c>
      <c r="D93" s="621">
        <v>19.992999999999999</v>
      </c>
      <c r="E93" s="622" t="s">
        <v>341</v>
      </c>
      <c r="F93" s="620">
        <v>0</v>
      </c>
      <c r="G93" s="621">
        <v>0</v>
      </c>
      <c r="H93" s="623">
        <v>0</v>
      </c>
      <c r="I93" s="620">
        <v>17.431000000000001</v>
      </c>
      <c r="J93" s="621">
        <v>17.431000000000001</v>
      </c>
      <c r="K93" s="624" t="s">
        <v>335</v>
      </c>
    </row>
    <row r="94" spans="1:11" ht="14.4" customHeight="1" thickBot="1" x14ac:dyDescent="0.35">
      <c r="A94" s="637" t="s">
        <v>423</v>
      </c>
      <c r="B94" s="615">
        <v>0</v>
      </c>
      <c r="C94" s="615">
        <v>19.992999999999999</v>
      </c>
      <c r="D94" s="616">
        <v>19.992999999999999</v>
      </c>
      <c r="E94" s="625" t="s">
        <v>341</v>
      </c>
      <c r="F94" s="615">
        <v>0</v>
      </c>
      <c r="G94" s="616">
        <v>0</v>
      </c>
      <c r="H94" s="618">
        <v>0</v>
      </c>
      <c r="I94" s="615">
        <v>17.431000000000001</v>
      </c>
      <c r="J94" s="616">
        <v>17.431000000000001</v>
      </c>
      <c r="K94" s="626" t="s">
        <v>335</v>
      </c>
    </row>
    <row r="95" spans="1:11" ht="14.4" customHeight="1" thickBot="1" x14ac:dyDescent="0.35">
      <c r="A95" s="635" t="s">
        <v>47</v>
      </c>
      <c r="B95" s="615">
        <v>2097.5425913993799</v>
      </c>
      <c r="C95" s="615">
        <v>2188.3819800000001</v>
      </c>
      <c r="D95" s="616">
        <v>90.839388600621007</v>
      </c>
      <c r="E95" s="617">
        <v>1.043307529951</v>
      </c>
      <c r="F95" s="615">
        <v>2192.4921575254898</v>
      </c>
      <c r="G95" s="616">
        <v>1827.07679793791</v>
      </c>
      <c r="H95" s="618">
        <v>168.81291999999999</v>
      </c>
      <c r="I95" s="615">
        <v>1922.54052</v>
      </c>
      <c r="J95" s="616">
        <v>95.46372206209</v>
      </c>
      <c r="K95" s="619">
        <v>0.87687452536599997</v>
      </c>
    </row>
    <row r="96" spans="1:11" ht="14.4" customHeight="1" thickBot="1" x14ac:dyDescent="0.35">
      <c r="A96" s="636" t="s">
        <v>424</v>
      </c>
      <c r="B96" s="620">
        <v>3.742143861507</v>
      </c>
      <c r="C96" s="620">
        <v>1.351</v>
      </c>
      <c r="D96" s="621">
        <v>-2.391143861507</v>
      </c>
      <c r="E96" s="627">
        <v>0.36102299911399999</v>
      </c>
      <c r="F96" s="620">
        <v>0.53999305906999995</v>
      </c>
      <c r="G96" s="621">
        <v>0.449994215892</v>
      </c>
      <c r="H96" s="623">
        <v>0</v>
      </c>
      <c r="I96" s="620">
        <v>1.633</v>
      </c>
      <c r="J96" s="621">
        <v>1.1830057841070001</v>
      </c>
      <c r="K96" s="628">
        <v>3.0241129447290001</v>
      </c>
    </row>
    <row r="97" spans="1:11" ht="14.4" customHeight="1" thickBot="1" x14ac:dyDescent="0.35">
      <c r="A97" s="637" t="s">
        <v>425</v>
      </c>
      <c r="B97" s="615">
        <v>3.742143861507</v>
      </c>
      <c r="C97" s="615">
        <v>1.351</v>
      </c>
      <c r="D97" s="616">
        <v>-2.391143861507</v>
      </c>
      <c r="E97" s="617">
        <v>0.36102299911399999</v>
      </c>
      <c r="F97" s="615">
        <v>0.53999305906999995</v>
      </c>
      <c r="G97" s="616">
        <v>0.449994215892</v>
      </c>
      <c r="H97" s="618">
        <v>0</v>
      </c>
      <c r="I97" s="615">
        <v>1.633</v>
      </c>
      <c r="J97" s="616">
        <v>1.1830057841070001</v>
      </c>
      <c r="K97" s="619">
        <v>3.0241129447290001</v>
      </c>
    </row>
    <row r="98" spans="1:11" ht="14.4" customHeight="1" thickBot="1" x14ac:dyDescent="0.35">
      <c r="A98" s="636" t="s">
        <v>426</v>
      </c>
      <c r="B98" s="620">
        <v>40.500226091373001</v>
      </c>
      <c r="C98" s="620">
        <v>46.896140000000003</v>
      </c>
      <c r="D98" s="621">
        <v>6.3959139086260004</v>
      </c>
      <c r="E98" s="627">
        <v>1.1579229186069999</v>
      </c>
      <c r="F98" s="620">
        <v>45.952300224498998</v>
      </c>
      <c r="G98" s="621">
        <v>38.293583520416</v>
      </c>
      <c r="H98" s="623">
        <v>3.98705</v>
      </c>
      <c r="I98" s="620">
        <v>38.12585</v>
      </c>
      <c r="J98" s="621">
        <v>-0.16773352041600001</v>
      </c>
      <c r="K98" s="628">
        <v>0.82968316740900006</v>
      </c>
    </row>
    <row r="99" spans="1:11" ht="14.4" customHeight="1" thickBot="1" x14ac:dyDescent="0.35">
      <c r="A99" s="637" t="s">
        <v>427</v>
      </c>
      <c r="B99" s="615">
        <v>22.082016778665</v>
      </c>
      <c r="C99" s="615">
        <v>22.768000000000001</v>
      </c>
      <c r="D99" s="616">
        <v>0.68598322133400003</v>
      </c>
      <c r="E99" s="617">
        <v>1.0310652431889999</v>
      </c>
      <c r="F99" s="615">
        <v>23.291350433207</v>
      </c>
      <c r="G99" s="616">
        <v>19.409458694339001</v>
      </c>
      <c r="H99" s="618">
        <v>2.1318999999999999</v>
      </c>
      <c r="I99" s="615">
        <v>19.238099999999999</v>
      </c>
      <c r="J99" s="616">
        <v>-0.171358694339</v>
      </c>
      <c r="K99" s="619">
        <v>0.82597615175500005</v>
      </c>
    </row>
    <row r="100" spans="1:11" ht="14.4" customHeight="1" thickBot="1" x14ac:dyDescent="0.35">
      <c r="A100" s="637" t="s">
        <v>428</v>
      </c>
      <c r="B100" s="615">
        <v>18.418209312706999</v>
      </c>
      <c r="C100" s="615">
        <v>24.128139999999998</v>
      </c>
      <c r="D100" s="616">
        <v>5.7099306872920002</v>
      </c>
      <c r="E100" s="617">
        <v>1.310015517271</v>
      </c>
      <c r="F100" s="615">
        <v>22.660949791292001</v>
      </c>
      <c r="G100" s="616">
        <v>18.884124826076999</v>
      </c>
      <c r="H100" s="618">
        <v>1.8551500000000001</v>
      </c>
      <c r="I100" s="615">
        <v>18.88775</v>
      </c>
      <c r="J100" s="616">
        <v>3.625173923E-3</v>
      </c>
      <c r="K100" s="619">
        <v>0.833493307824</v>
      </c>
    </row>
    <row r="101" spans="1:11" ht="14.4" customHeight="1" thickBot="1" x14ac:dyDescent="0.35">
      <c r="A101" s="636" t="s">
        <v>429</v>
      </c>
      <c r="B101" s="620">
        <v>30.617372610377</v>
      </c>
      <c r="C101" s="620">
        <v>62.375830000000001</v>
      </c>
      <c r="D101" s="621">
        <v>31.758457389623</v>
      </c>
      <c r="E101" s="627">
        <v>2.0372691933349998</v>
      </c>
      <c r="F101" s="620">
        <v>58.619374288244003</v>
      </c>
      <c r="G101" s="621">
        <v>48.849478573536999</v>
      </c>
      <c r="H101" s="623">
        <v>9.3434000000000008</v>
      </c>
      <c r="I101" s="620">
        <v>61.780639999999998</v>
      </c>
      <c r="J101" s="621">
        <v>12.931161426461999</v>
      </c>
      <c r="K101" s="628">
        <v>1.053928683991</v>
      </c>
    </row>
    <row r="102" spans="1:11" ht="14.4" customHeight="1" thickBot="1" x14ac:dyDescent="0.35">
      <c r="A102" s="637" t="s">
        <v>430</v>
      </c>
      <c r="B102" s="615">
        <v>14.996106772155001</v>
      </c>
      <c r="C102" s="615">
        <v>17.55</v>
      </c>
      <c r="D102" s="616">
        <v>2.5538932278440001</v>
      </c>
      <c r="E102" s="617">
        <v>1.1703037506089999</v>
      </c>
      <c r="F102" s="615">
        <v>17.585785256783002</v>
      </c>
      <c r="G102" s="616">
        <v>14.654821047319</v>
      </c>
      <c r="H102" s="618">
        <v>4.4550000000000001</v>
      </c>
      <c r="I102" s="615">
        <v>18.09</v>
      </c>
      <c r="J102" s="616">
        <v>3.4351789526799998</v>
      </c>
      <c r="K102" s="619">
        <v>1.028671721839</v>
      </c>
    </row>
    <row r="103" spans="1:11" ht="14.4" customHeight="1" thickBot="1" x14ac:dyDescent="0.35">
      <c r="A103" s="637" t="s">
        <v>431</v>
      </c>
      <c r="B103" s="615">
        <v>15.621265838220999</v>
      </c>
      <c r="C103" s="615">
        <v>44.825830000000003</v>
      </c>
      <c r="D103" s="616">
        <v>29.204564161777999</v>
      </c>
      <c r="E103" s="617">
        <v>2.8695389006390002</v>
      </c>
      <c r="F103" s="615">
        <v>41.033589031460998</v>
      </c>
      <c r="G103" s="616">
        <v>34.194657526217</v>
      </c>
      <c r="H103" s="618">
        <v>4.8883999999999999</v>
      </c>
      <c r="I103" s="615">
        <v>43.690640000000002</v>
      </c>
      <c r="J103" s="616">
        <v>9.495982473782</v>
      </c>
      <c r="K103" s="619">
        <v>1.064753072574</v>
      </c>
    </row>
    <row r="104" spans="1:11" ht="14.4" customHeight="1" thickBot="1" x14ac:dyDescent="0.35">
      <c r="A104" s="636" t="s">
        <v>432</v>
      </c>
      <c r="B104" s="620">
        <v>1764.66260695964</v>
      </c>
      <c r="C104" s="620">
        <v>1763.49712</v>
      </c>
      <c r="D104" s="621">
        <v>-1.1654869596399999</v>
      </c>
      <c r="E104" s="627">
        <v>0.99933954119299995</v>
      </c>
      <c r="F104" s="620">
        <v>1770.68839899357</v>
      </c>
      <c r="G104" s="621">
        <v>1475.57366582797</v>
      </c>
      <c r="H104" s="623">
        <v>147.64297999999999</v>
      </c>
      <c r="I104" s="620">
        <v>1484.17941</v>
      </c>
      <c r="J104" s="621">
        <v>8.6057441720270003</v>
      </c>
      <c r="K104" s="628">
        <v>0.83819344546600005</v>
      </c>
    </row>
    <row r="105" spans="1:11" ht="14.4" customHeight="1" thickBot="1" x14ac:dyDescent="0.35">
      <c r="A105" s="637" t="s">
        <v>433</v>
      </c>
      <c r="B105" s="615">
        <v>1439.0014611890799</v>
      </c>
      <c r="C105" s="615">
        <v>1432.64858</v>
      </c>
      <c r="D105" s="616">
        <v>-6.3528811890829999</v>
      </c>
      <c r="E105" s="617">
        <v>0.99558521560900004</v>
      </c>
      <c r="F105" s="615">
        <v>1437.4589147602201</v>
      </c>
      <c r="G105" s="616">
        <v>1197.8824289668501</v>
      </c>
      <c r="H105" s="618">
        <v>115.84061</v>
      </c>
      <c r="I105" s="615">
        <v>1205.3021699999999</v>
      </c>
      <c r="J105" s="616">
        <v>7.4197410331500002</v>
      </c>
      <c r="K105" s="619">
        <v>0.83849503983899998</v>
      </c>
    </row>
    <row r="106" spans="1:11" ht="14.4" customHeight="1" thickBot="1" x14ac:dyDescent="0.35">
      <c r="A106" s="637" t="s">
        <v>434</v>
      </c>
      <c r="B106" s="615">
        <v>1.011883101996</v>
      </c>
      <c r="C106" s="615">
        <v>1.768</v>
      </c>
      <c r="D106" s="616">
        <v>0.75611689800299997</v>
      </c>
      <c r="E106" s="617">
        <v>1.7472373997649999</v>
      </c>
      <c r="F106" s="615">
        <v>1.514293457053</v>
      </c>
      <c r="G106" s="616">
        <v>1.26191121421</v>
      </c>
      <c r="H106" s="618">
        <v>0</v>
      </c>
      <c r="I106" s="615">
        <v>0.84299999999999997</v>
      </c>
      <c r="J106" s="616">
        <v>-0.41891121420999999</v>
      </c>
      <c r="K106" s="619">
        <v>0.55669526674199998</v>
      </c>
    </row>
    <row r="107" spans="1:11" ht="14.4" customHeight="1" thickBot="1" x14ac:dyDescent="0.35">
      <c r="A107" s="637" t="s">
        <v>435</v>
      </c>
      <c r="B107" s="615">
        <v>324.64926266856003</v>
      </c>
      <c r="C107" s="615">
        <v>329.08053999999998</v>
      </c>
      <c r="D107" s="616">
        <v>4.4312773314399996</v>
      </c>
      <c r="E107" s="617">
        <v>1.0136494298330001</v>
      </c>
      <c r="F107" s="615">
        <v>331.71519077629398</v>
      </c>
      <c r="G107" s="616">
        <v>276.42932564691199</v>
      </c>
      <c r="H107" s="618">
        <v>31.80237</v>
      </c>
      <c r="I107" s="615">
        <v>278.03424000000001</v>
      </c>
      <c r="J107" s="616">
        <v>1.6049143530879999</v>
      </c>
      <c r="K107" s="619">
        <v>0.83817156322899999</v>
      </c>
    </row>
    <row r="108" spans="1:11" ht="14.4" customHeight="1" thickBot="1" x14ac:dyDescent="0.35">
      <c r="A108" s="636" t="s">
        <v>436</v>
      </c>
      <c r="B108" s="620">
        <v>258.02024187648198</v>
      </c>
      <c r="C108" s="620">
        <v>314.26188999999999</v>
      </c>
      <c r="D108" s="621">
        <v>56.241648123517997</v>
      </c>
      <c r="E108" s="627">
        <v>1.2179737826549999</v>
      </c>
      <c r="F108" s="620">
        <v>316.692090960109</v>
      </c>
      <c r="G108" s="621">
        <v>263.91007580009102</v>
      </c>
      <c r="H108" s="623">
        <v>7.8394899999999996</v>
      </c>
      <c r="I108" s="620">
        <v>316.70262000000002</v>
      </c>
      <c r="J108" s="621">
        <v>52.792544199909003</v>
      </c>
      <c r="K108" s="628">
        <v>1.00003324693</v>
      </c>
    </row>
    <row r="109" spans="1:11" ht="14.4" customHeight="1" thickBot="1" x14ac:dyDescent="0.35">
      <c r="A109" s="637" t="s">
        <v>437</v>
      </c>
      <c r="B109" s="615">
        <v>0</v>
      </c>
      <c r="C109" s="615">
        <v>3.66</v>
      </c>
      <c r="D109" s="616">
        <v>3.66</v>
      </c>
      <c r="E109" s="625" t="s">
        <v>335</v>
      </c>
      <c r="F109" s="615">
        <v>0</v>
      </c>
      <c r="G109" s="616">
        <v>0</v>
      </c>
      <c r="H109" s="618">
        <v>0</v>
      </c>
      <c r="I109" s="615">
        <v>41.235909999999997</v>
      </c>
      <c r="J109" s="616">
        <v>41.235909999999997</v>
      </c>
      <c r="K109" s="626" t="s">
        <v>341</v>
      </c>
    </row>
    <row r="110" spans="1:11" ht="14.4" customHeight="1" thickBot="1" x14ac:dyDescent="0.35">
      <c r="A110" s="637" t="s">
        <v>438</v>
      </c>
      <c r="B110" s="615">
        <v>210.27994403248999</v>
      </c>
      <c r="C110" s="615">
        <v>244.01215999999999</v>
      </c>
      <c r="D110" s="616">
        <v>33.732215967510001</v>
      </c>
      <c r="E110" s="617">
        <v>1.160415754924</v>
      </c>
      <c r="F110" s="615">
        <v>241.24592981266699</v>
      </c>
      <c r="G110" s="616">
        <v>201.03827484388901</v>
      </c>
      <c r="H110" s="618">
        <v>2.8229299999999999</v>
      </c>
      <c r="I110" s="615">
        <v>220.69576000000001</v>
      </c>
      <c r="J110" s="616">
        <v>19.657485156109999</v>
      </c>
      <c r="K110" s="619">
        <v>0.91481651181099999</v>
      </c>
    </row>
    <row r="111" spans="1:11" ht="14.4" customHeight="1" thickBot="1" x14ac:dyDescent="0.35">
      <c r="A111" s="637" t="s">
        <v>439</v>
      </c>
      <c r="B111" s="615">
        <v>5.9969067419539996</v>
      </c>
      <c r="C111" s="615">
        <v>8.1601999999989996</v>
      </c>
      <c r="D111" s="616">
        <v>2.1632932580449999</v>
      </c>
      <c r="E111" s="617">
        <v>1.3607348506700001</v>
      </c>
      <c r="F111" s="615">
        <v>8.0029153339239993</v>
      </c>
      <c r="G111" s="616">
        <v>6.6690961116040004</v>
      </c>
      <c r="H111" s="618">
        <v>1.089</v>
      </c>
      <c r="I111" s="615">
        <v>10.523</v>
      </c>
      <c r="J111" s="616">
        <v>3.8539038883950001</v>
      </c>
      <c r="K111" s="619">
        <v>1.3148958299469999</v>
      </c>
    </row>
    <row r="112" spans="1:11" ht="14.4" customHeight="1" thickBot="1" x14ac:dyDescent="0.35">
      <c r="A112" s="637" t="s">
        <v>440</v>
      </c>
      <c r="B112" s="615">
        <v>2.0032809742770001</v>
      </c>
      <c r="C112" s="615">
        <v>6.2765300000000002</v>
      </c>
      <c r="D112" s="616">
        <v>4.2732490257220004</v>
      </c>
      <c r="E112" s="617">
        <v>3.13312514849</v>
      </c>
      <c r="F112" s="615">
        <v>5.9298818447419999</v>
      </c>
      <c r="G112" s="616">
        <v>4.9415682039520004</v>
      </c>
      <c r="H112" s="618">
        <v>0</v>
      </c>
      <c r="I112" s="615">
        <v>2.9927299999999999</v>
      </c>
      <c r="J112" s="616">
        <v>-1.948838203952</v>
      </c>
      <c r="K112" s="619">
        <v>0.504686278471</v>
      </c>
    </row>
    <row r="113" spans="1:11" ht="14.4" customHeight="1" thickBot="1" x14ac:dyDescent="0.35">
      <c r="A113" s="637" t="s">
        <v>441</v>
      </c>
      <c r="B113" s="615">
        <v>39.740110127759998</v>
      </c>
      <c r="C113" s="615">
        <v>52.152999999999999</v>
      </c>
      <c r="D113" s="616">
        <v>12.412889872239001</v>
      </c>
      <c r="E113" s="617">
        <v>1.312351672713</v>
      </c>
      <c r="F113" s="615">
        <v>61.513363968774001</v>
      </c>
      <c r="G113" s="616">
        <v>51.261136640644999</v>
      </c>
      <c r="H113" s="618">
        <v>3.9275600000000002</v>
      </c>
      <c r="I113" s="615">
        <v>41.255220000000001</v>
      </c>
      <c r="J113" s="616">
        <v>-10.005916640644999</v>
      </c>
      <c r="K113" s="619">
        <v>0.67067084838500002</v>
      </c>
    </row>
    <row r="114" spans="1:11" ht="14.4" customHeight="1" thickBot="1" x14ac:dyDescent="0.35">
      <c r="A114" s="636" t="s">
        <v>442</v>
      </c>
      <c r="B114" s="620">
        <v>0</v>
      </c>
      <c r="C114" s="620">
        <v>0</v>
      </c>
      <c r="D114" s="621">
        <v>0</v>
      </c>
      <c r="E114" s="622" t="s">
        <v>335</v>
      </c>
      <c r="F114" s="620">
        <v>0</v>
      </c>
      <c r="G114" s="621">
        <v>0</v>
      </c>
      <c r="H114" s="623">
        <v>0</v>
      </c>
      <c r="I114" s="620">
        <v>20.119</v>
      </c>
      <c r="J114" s="621">
        <v>20.119</v>
      </c>
      <c r="K114" s="624" t="s">
        <v>341</v>
      </c>
    </row>
    <row r="115" spans="1:11" ht="14.4" customHeight="1" thickBot="1" x14ac:dyDescent="0.35">
      <c r="A115" s="637" t="s">
        <v>443</v>
      </c>
      <c r="B115" s="615">
        <v>0</v>
      </c>
      <c r="C115" s="615">
        <v>0</v>
      </c>
      <c r="D115" s="616">
        <v>0</v>
      </c>
      <c r="E115" s="617">
        <v>1</v>
      </c>
      <c r="F115" s="615">
        <v>0</v>
      </c>
      <c r="G115" s="616">
        <v>0</v>
      </c>
      <c r="H115" s="618">
        <v>0</v>
      </c>
      <c r="I115" s="615">
        <v>0.72599999999999998</v>
      </c>
      <c r="J115" s="616">
        <v>0.72599999999999998</v>
      </c>
      <c r="K115" s="626" t="s">
        <v>341</v>
      </c>
    </row>
    <row r="116" spans="1:11" ht="14.4" customHeight="1" thickBot="1" x14ac:dyDescent="0.35">
      <c r="A116" s="637" t="s">
        <v>444</v>
      </c>
      <c r="B116" s="615">
        <v>0</v>
      </c>
      <c r="C116" s="615">
        <v>0</v>
      </c>
      <c r="D116" s="616">
        <v>0</v>
      </c>
      <c r="E116" s="617">
        <v>1</v>
      </c>
      <c r="F116" s="615">
        <v>0</v>
      </c>
      <c r="G116" s="616">
        <v>0</v>
      </c>
      <c r="H116" s="618">
        <v>0</v>
      </c>
      <c r="I116" s="615">
        <v>19.393000000000001</v>
      </c>
      <c r="J116" s="616">
        <v>19.393000000000001</v>
      </c>
      <c r="K116" s="626" t="s">
        <v>341</v>
      </c>
    </row>
    <row r="117" spans="1:11" ht="14.4" customHeight="1" thickBot="1" x14ac:dyDescent="0.35">
      <c r="A117" s="634" t="s">
        <v>48</v>
      </c>
      <c r="B117" s="615">
        <v>39233.989405668603</v>
      </c>
      <c r="C117" s="615">
        <v>43560.828849999998</v>
      </c>
      <c r="D117" s="616">
        <v>4326.8394443314201</v>
      </c>
      <c r="E117" s="617">
        <v>1.1102829334940001</v>
      </c>
      <c r="F117" s="615">
        <v>46977.232205279899</v>
      </c>
      <c r="G117" s="616">
        <v>39147.693504399896</v>
      </c>
      <c r="H117" s="618">
        <v>3723.3127300000001</v>
      </c>
      <c r="I117" s="615">
        <v>39314.406170000002</v>
      </c>
      <c r="J117" s="616">
        <v>166.71266560009099</v>
      </c>
      <c r="K117" s="619">
        <v>0.83688213043699999</v>
      </c>
    </row>
    <row r="118" spans="1:11" ht="14.4" customHeight="1" thickBot="1" x14ac:dyDescent="0.35">
      <c r="A118" s="640" t="s">
        <v>445</v>
      </c>
      <c r="B118" s="620">
        <v>29072.999999998399</v>
      </c>
      <c r="C118" s="620">
        <v>32406.166000000001</v>
      </c>
      <c r="D118" s="621">
        <v>3333.1660000016</v>
      </c>
      <c r="E118" s="627">
        <v>1.114648161524</v>
      </c>
      <c r="F118" s="620">
        <v>34836.999999999403</v>
      </c>
      <c r="G118" s="621">
        <v>29030.833333332801</v>
      </c>
      <c r="H118" s="623">
        <v>2777.73</v>
      </c>
      <c r="I118" s="620">
        <v>29229.789000000001</v>
      </c>
      <c r="J118" s="621">
        <v>198.95566666721399</v>
      </c>
      <c r="K118" s="628">
        <v>0.83904437810300003</v>
      </c>
    </row>
    <row r="119" spans="1:11" ht="14.4" customHeight="1" thickBot="1" x14ac:dyDescent="0.35">
      <c r="A119" s="636" t="s">
        <v>446</v>
      </c>
      <c r="B119" s="620">
        <v>29029.999999998399</v>
      </c>
      <c r="C119" s="620">
        <v>32259.512999999999</v>
      </c>
      <c r="D119" s="621">
        <v>3229.5130000015902</v>
      </c>
      <c r="E119" s="627">
        <v>1.1112474336889999</v>
      </c>
      <c r="F119" s="620">
        <v>34679.999999999403</v>
      </c>
      <c r="G119" s="621">
        <v>28899.999999999502</v>
      </c>
      <c r="H119" s="623">
        <v>2759.5259999999998</v>
      </c>
      <c r="I119" s="620">
        <v>28848.748</v>
      </c>
      <c r="J119" s="621">
        <v>-51.251999999462001</v>
      </c>
      <c r="K119" s="628">
        <v>0.83185547866200005</v>
      </c>
    </row>
    <row r="120" spans="1:11" ht="14.4" customHeight="1" thickBot="1" x14ac:dyDescent="0.35">
      <c r="A120" s="637" t="s">
        <v>447</v>
      </c>
      <c r="B120" s="615">
        <v>29029.999999998399</v>
      </c>
      <c r="C120" s="615">
        <v>32259.512999999999</v>
      </c>
      <c r="D120" s="616">
        <v>3229.5130000015902</v>
      </c>
      <c r="E120" s="617">
        <v>1.1112474336889999</v>
      </c>
      <c r="F120" s="615">
        <v>34679.999999999403</v>
      </c>
      <c r="G120" s="616">
        <v>28899.999999999502</v>
      </c>
      <c r="H120" s="618">
        <v>2759.5259999999998</v>
      </c>
      <c r="I120" s="615">
        <v>28848.748</v>
      </c>
      <c r="J120" s="616">
        <v>-51.251999999462001</v>
      </c>
      <c r="K120" s="619">
        <v>0.83185547866200005</v>
      </c>
    </row>
    <row r="121" spans="1:11" ht="14.4" customHeight="1" thickBot="1" x14ac:dyDescent="0.35">
      <c r="A121" s="636" t="s">
        <v>448</v>
      </c>
      <c r="B121" s="620">
        <v>42.999999999997002</v>
      </c>
      <c r="C121" s="620">
        <v>43.2</v>
      </c>
      <c r="D121" s="621">
        <v>0.20000000000199999</v>
      </c>
      <c r="E121" s="627">
        <v>1.0046511627900001</v>
      </c>
      <c r="F121" s="620">
        <v>42.999999999998998</v>
      </c>
      <c r="G121" s="621">
        <v>35.833333333332</v>
      </c>
      <c r="H121" s="623">
        <v>3.6</v>
      </c>
      <c r="I121" s="620">
        <v>36</v>
      </c>
      <c r="J121" s="621">
        <v>0.166666666667</v>
      </c>
      <c r="K121" s="628">
        <v>0.83720930232500002</v>
      </c>
    </row>
    <row r="122" spans="1:11" ht="14.4" customHeight="1" thickBot="1" x14ac:dyDescent="0.35">
      <c r="A122" s="637" t="s">
        <v>449</v>
      </c>
      <c r="B122" s="615">
        <v>42.999999999997002</v>
      </c>
      <c r="C122" s="615">
        <v>43.2</v>
      </c>
      <c r="D122" s="616">
        <v>0.20000000000199999</v>
      </c>
      <c r="E122" s="617">
        <v>1.0046511627900001</v>
      </c>
      <c r="F122" s="615">
        <v>42.999999999998998</v>
      </c>
      <c r="G122" s="616">
        <v>35.833333333332</v>
      </c>
      <c r="H122" s="618">
        <v>3.6</v>
      </c>
      <c r="I122" s="615">
        <v>36</v>
      </c>
      <c r="J122" s="616">
        <v>0.166666666667</v>
      </c>
      <c r="K122" s="619">
        <v>0.83720930232500002</v>
      </c>
    </row>
    <row r="123" spans="1:11" ht="14.4" customHeight="1" thickBot="1" x14ac:dyDescent="0.35">
      <c r="A123" s="636" t="s">
        <v>450</v>
      </c>
      <c r="B123" s="620">
        <v>0</v>
      </c>
      <c r="C123" s="620">
        <v>0</v>
      </c>
      <c r="D123" s="621">
        <v>0</v>
      </c>
      <c r="E123" s="627">
        <v>1</v>
      </c>
      <c r="F123" s="620">
        <v>0</v>
      </c>
      <c r="G123" s="621">
        <v>0</v>
      </c>
      <c r="H123" s="623">
        <v>0</v>
      </c>
      <c r="I123" s="620">
        <v>284.214</v>
      </c>
      <c r="J123" s="621">
        <v>284.214</v>
      </c>
      <c r="K123" s="624" t="s">
        <v>341</v>
      </c>
    </row>
    <row r="124" spans="1:11" ht="14.4" customHeight="1" thickBot="1" x14ac:dyDescent="0.35">
      <c r="A124" s="637" t="s">
        <v>451</v>
      </c>
      <c r="B124" s="615">
        <v>0</v>
      </c>
      <c r="C124" s="615">
        <v>0</v>
      </c>
      <c r="D124" s="616">
        <v>0</v>
      </c>
      <c r="E124" s="617">
        <v>1</v>
      </c>
      <c r="F124" s="615">
        <v>0</v>
      </c>
      <c r="G124" s="616">
        <v>0</v>
      </c>
      <c r="H124" s="618">
        <v>0</v>
      </c>
      <c r="I124" s="615">
        <v>284.214</v>
      </c>
      <c r="J124" s="616">
        <v>284.214</v>
      </c>
      <c r="K124" s="626" t="s">
        <v>341</v>
      </c>
    </row>
    <row r="125" spans="1:11" ht="14.4" customHeight="1" thickBot="1" x14ac:dyDescent="0.35">
      <c r="A125" s="636" t="s">
        <v>452</v>
      </c>
      <c r="B125" s="620">
        <v>0</v>
      </c>
      <c r="C125" s="620">
        <v>103.453</v>
      </c>
      <c r="D125" s="621">
        <v>103.453</v>
      </c>
      <c r="E125" s="622" t="s">
        <v>335</v>
      </c>
      <c r="F125" s="620">
        <v>113.999999999998</v>
      </c>
      <c r="G125" s="621">
        <v>94.999999999997996</v>
      </c>
      <c r="H125" s="623">
        <v>14.603999999999999</v>
      </c>
      <c r="I125" s="620">
        <v>60.826999999999998</v>
      </c>
      <c r="J125" s="621">
        <v>-34.172999999997998</v>
      </c>
      <c r="K125" s="628">
        <v>0.53357017543800001</v>
      </c>
    </row>
    <row r="126" spans="1:11" ht="14.4" customHeight="1" thickBot="1" x14ac:dyDescent="0.35">
      <c r="A126" s="637" t="s">
        <v>453</v>
      </c>
      <c r="B126" s="615">
        <v>0</v>
      </c>
      <c r="C126" s="615">
        <v>103.453</v>
      </c>
      <c r="D126" s="616">
        <v>103.453</v>
      </c>
      <c r="E126" s="625" t="s">
        <v>335</v>
      </c>
      <c r="F126" s="615">
        <v>113.999999999998</v>
      </c>
      <c r="G126" s="616">
        <v>94.999999999997996</v>
      </c>
      <c r="H126" s="618">
        <v>14.603999999999999</v>
      </c>
      <c r="I126" s="615">
        <v>60.826999999999998</v>
      </c>
      <c r="J126" s="616">
        <v>-34.172999999997998</v>
      </c>
      <c r="K126" s="619">
        <v>0.53357017543800001</v>
      </c>
    </row>
    <row r="127" spans="1:11" ht="14.4" customHeight="1" thickBot="1" x14ac:dyDescent="0.35">
      <c r="A127" s="635" t="s">
        <v>454</v>
      </c>
      <c r="B127" s="615">
        <v>9870.9894056701996</v>
      </c>
      <c r="C127" s="615">
        <v>10831.03134</v>
      </c>
      <c r="D127" s="616">
        <v>960.04193432980901</v>
      </c>
      <c r="E127" s="617">
        <v>1.0972589367559999</v>
      </c>
      <c r="F127" s="615">
        <v>11793.232205280599</v>
      </c>
      <c r="G127" s="616">
        <v>9827.6935044004604</v>
      </c>
      <c r="H127" s="618">
        <v>917.84020999999996</v>
      </c>
      <c r="I127" s="615">
        <v>9795.3654499999993</v>
      </c>
      <c r="J127" s="616">
        <v>-32.328054400452999</v>
      </c>
      <c r="K127" s="619">
        <v>0.83059209549099999</v>
      </c>
    </row>
    <row r="128" spans="1:11" ht="14.4" customHeight="1" thickBot="1" x14ac:dyDescent="0.35">
      <c r="A128" s="636" t="s">
        <v>455</v>
      </c>
      <c r="B128" s="620">
        <v>2612.9999798879599</v>
      </c>
      <c r="C128" s="620">
        <v>2907.9953799999998</v>
      </c>
      <c r="D128" s="621">
        <v>294.99540011204499</v>
      </c>
      <c r="E128" s="627">
        <v>1.1128952936780001</v>
      </c>
      <c r="F128" s="620">
        <v>3122.2322052807199</v>
      </c>
      <c r="G128" s="621">
        <v>2601.8601710672701</v>
      </c>
      <c r="H128" s="623">
        <v>248.68006</v>
      </c>
      <c r="I128" s="620">
        <v>2599.6645800000001</v>
      </c>
      <c r="J128" s="621">
        <v>-2.1955910672679999</v>
      </c>
      <c r="K128" s="628">
        <v>0.83263012136000003</v>
      </c>
    </row>
    <row r="129" spans="1:11" ht="14.4" customHeight="1" thickBot="1" x14ac:dyDescent="0.35">
      <c r="A129" s="637" t="s">
        <v>456</v>
      </c>
      <c r="B129" s="615">
        <v>2612.9999798879599</v>
      </c>
      <c r="C129" s="615">
        <v>2907.9953799999998</v>
      </c>
      <c r="D129" s="616">
        <v>294.99540011204499</v>
      </c>
      <c r="E129" s="617">
        <v>1.1128952936780001</v>
      </c>
      <c r="F129" s="615">
        <v>3122.2322052807199</v>
      </c>
      <c r="G129" s="616">
        <v>2601.8601710672701</v>
      </c>
      <c r="H129" s="618">
        <v>248.68006</v>
      </c>
      <c r="I129" s="615">
        <v>2599.6645800000001</v>
      </c>
      <c r="J129" s="616">
        <v>-2.1955910672679999</v>
      </c>
      <c r="K129" s="619">
        <v>0.83263012136000003</v>
      </c>
    </row>
    <row r="130" spans="1:11" ht="14.4" customHeight="1" thickBot="1" x14ac:dyDescent="0.35">
      <c r="A130" s="636" t="s">
        <v>457</v>
      </c>
      <c r="B130" s="620">
        <v>7257.9894257822398</v>
      </c>
      <c r="C130" s="620">
        <v>7923.0359600000002</v>
      </c>
      <c r="D130" s="621">
        <v>665.046534217763</v>
      </c>
      <c r="E130" s="627">
        <v>1.0916295815820001</v>
      </c>
      <c r="F130" s="620">
        <v>8670.9999999998308</v>
      </c>
      <c r="G130" s="621">
        <v>7225.8333333331902</v>
      </c>
      <c r="H130" s="623">
        <v>669.16015000000004</v>
      </c>
      <c r="I130" s="620">
        <v>7195.7008699999997</v>
      </c>
      <c r="J130" s="621">
        <v>-30.132463333185999</v>
      </c>
      <c r="K130" s="628">
        <v>0.82985824818300002</v>
      </c>
    </row>
    <row r="131" spans="1:11" ht="14.4" customHeight="1" thickBot="1" x14ac:dyDescent="0.35">
      <c r="A131" s="637" t="s">
        <v>458</v>
      </c>
      <c r="B131" s="615">
        <v>7257.9894257822398</v>
      </c>
      <c r="C131" s="615">
        <v>7923.0359600000002</v>
      </c>
      <c r="D131" s="616">
        <v>665.046534217763</v>
      </c>
      <c r="E131" s="617">
        <v>1.0916295815820001</v>
      </c>
      <c r="F131" s="615">
        <v>8670.9999999998308</v>
      </c>
      <c r="G131" s="616">
        <v>7225.8333333331902</v>
      </c>
      <c r="H131" s="618">
        <v>669.16015000000004</v>
      </c>
      <c r="I131" s="615">
        <v>7195.7008699999997</v>
      </c>
      <c r="J131" s="616">
        <v>-30.132463333185999</v>
      </c>
      <c r="K131" s="619">
        <v>0.82985824818300002</v>
      </c>
    </row>
    <row r="132" spans="1:11" ht="14.4" customHeight="1" thickBot="1" x14ac:dyDescent="0.35">
      <c r="A132" s="635" t="s">
        <v>459</v>
      </c>
      <c r="B132" s="615">
        <v>289.99999999998403</v>
      </c>
      <c r="C132" s="615">
        <v>323.63150999999999</v>
      </c>
      <c r="D132" s="616">
        <v>33.631510000016</v>
      </c>
      <c r="E132" s="617">
        <v>1.115970724137</v>
      </c>
      <c r="F132" s="615">
        <v>346.99999999999301</v>
      </c>
      <c r="G132" s="616">
        <v>289.166666666661</v>
      </c>
      <c r="H132" s="618">
        <v>27.742519999999999</v>
      </c>
      <c r="I132" s="615">
        <v>289.25171999999998</v>
      </c>
      <c r="J132" s="616">
        <v>8.5053333339000003E-2</v>
      </c>
      <c r="K132" s="619">
        <v>0.83357844380400004</v>
      </c>
    </row>
    <row r="133" spans="1:11" ht="14.4" customHeight="1" thickBot="1" x14ac:dyDescent="0.35">
      <c r="A133" s="636" t="s">
        <v>460</v>
      </c>
      <c r="B133" s="620">
        <v>289.99999999998403</v>
      </c>
      <c r="C133" s="620">
        <v>323.63150999999999</v>
      </c>
      <c r="D133" s="621">
        <v>33.631510000016</v>
      </c>
      <c r="E133" s="627">
        <v>1.115970724137</v>
      </c>
      <c r="F133" s="620">
        <v>346.99999999999301</v>
      </c>
      <c r="G133" s="621">
        <v>289.166666666661</v>
      </c>
      <c r="H133" s="623">
        <v>27.742519999999999</v>
      </c>
      <c r="I133" s="620">
        <v>289.25171999999998</v>
      </c>
      <c r="J133" s="621">
        <v>8.5053333339000003E-2</v>
      </c>
      <c r="K133" s="628">
        <v>0.83357844380400004</v>
      </c>
    </row>
    <row r="134" spans="1:11" ht="14.4" customHeight="1" thickBot="1" x14ac:dyDescent="0.35">
      <c r="A134" s="637" t="s">
        <v>461</v>
      </c>
      <c r="B134" s="615">
        <v>289.99999999998403</v>
      </c>
      <c r="C134" s="615">
        <v>323.63150999999999</v>
      </c>
      <c r="D134" s="616">
        <v>33.631510000016</v>
      </c>
      <c r="E134" s="617">
        <v>1.115970724137</v>
      </c>
      <c r="F134" s="615">
        <v>346.99999999999301</v>
      </c>
      <c r="G134" s="616">
        <v>289.166666666661</v>
      </c>
      <c r="H134" s="618">
        <v>27.742519999999999</v>
      </c>
      <c r="I134" s="615">
        <v>289.25171999999998</v>
      </c>
      <c r="J134" s="616">
        <v>8.5053333339000003E-2</v>
      </c>
      <c r="K134" s="619">
        <v>0.83357844380400004</v>
      </c>
    </row>
    <row r="135" spans="1:11" ht="14.4" customHeight="1" thickBot="1" x14ac:dyDescent="0.35">
      <c r="A135" s="634" t="s">
        <v>462</v>
      </c>
      <c r="B135" s="615">
        <v>0</v>
      </c>
      <c r="C135" s="615">
        <v>119.74531</v>
      </c>
      <c r="D135" s="616">
        <v>119.74531</v>
      </c>
      <c r="E135" s="625" t="s">
        <v>335</v>
      </c>
      <c r="F135" s="615">
        <v>0</v>
      </c>
      <c r="G135" s="616">
        <v>0</v>
      </c>
      <c r="H135" s="618">
        <v>23.45</v>
      </c>
      <c r="I135" s="615">
        <v>203.07043999999999</v>
      </c>
      <c r="J135" s="616">
        <v>203.07043999999999</v>
      </c>
      <c r="K135" s="626" t="s">
        <v>335</v>
      </c>
    </row>
    <row r="136" spans="1:11" ht="14.4" customHeight="1" thickBot="1" x14ac:dyDescent="0.35">
      <c r="A136" s="635" t="s">
        <v>463</v>
      </c>
      <c r="B136" s="615">
        <v>0</v>
      </c>
      <c r="C136" s="615">
        <v>119.74531</v>
      </c>
      <c r="D136" s="616">
        <v>119.74531</v>
      </c>
      <c r="E136" s="625" t="s">
        <v>335</v>
      </c>
      <c r="F136" s="615">
        <v>0</v>
      </c>
      <c r="G136" s="616">
        <v>0</v>
      </c>
      <c r="H136" s="618">
        <v>23.45</v>
      </c>
      <c r="I136" s="615">
        <v>203.07043999999999</v>
      </c>
      <c r="J136" s="616">
        <v>203.07043999999999</v>
      </c>
      <c r="K136" s="626" t="s">
        <v>335</v>
      </c>
    </row>
    <row r="137" spans="1:11" ht="14.4" customHeight="1" thickBot="1" x14ac:dyDescent="0.35">
      <c r="A137" s="636" t="s">
        <v>464</v>
      </c>
      <c r="B137" s="620">
        <v>0</v>
      </c>
      <c r="C137" s="620">
        <v>71.451310000000007</v>
      </c>
      <c r="D137" s="621">
        <v>71.451310000000007</v>
      </c>
      <c r="E137" s="622" t="s">
        <v>335</v>
      </c>
      <c r="F137" s="620">
        <v>0</v>
      </c>
      <c r="G137" s="621">
        <v>0</v>
      </c>
      <c r="H137" s="623">
        <v>20.55</v>
      </c>
      <c r="I137" s="620">
        <v>169.16753</v>
      </c>
      <c r="J137" s="621">
        <v>169.16753</v>
      </c>
      <c r="K137" s="624" t="s">
        <v>335</v>
      </c>
    </row>
    <row r="138" spans="1:11" ht="14.4" customHeight="1" thickBot="1" x14ac:dyDescent="0.35">
      <c r="A138" s="637" t="s">
        <v>465</v>
      </c>
      <c r="B138" s="615">
        <v>0</v>
      </c>
      <c r="C138" s="615">
        <v>16.112290000000002</v>
      </c>
      <c r="D138" s="616">
        <v>16.112290000000002</v>
      </c>
      <c r="E138" s="625" t="s">
        <v>335</v>
      </c>
      <c r="F138" s="615">
        <v>0</v>
      </c>
      <c r="G138" s="616">
        <v>0</v>
      </c>
      <c r="H138" s="618">
        <v>0</v>
      </c>
      <c r="I138" s="615">
        <v>23.948530000000002</v>
      </c>
      <c r="J138" s="616">
        <v>23.948530000000002</v>
      </c>
      <c r="K138" s="626" t="s">
        <v>335</v>
      </c>
    </row>
    <row r="139" spans="1:11" ht="14.4" customHeight="1" thickBot="1" x14ac:dyDescent="0.35">
      <c r="A139" s="637" t="s">
        <v>466</v>
      </c>
      <c r="B139" s="615">
        <v>0</v>
      </c>
      <c r="C139" s="615">
        <v>21.17802</v>
      </c>
      <c r="D139" s="616">
        <v>21.17802</v>
      </c>
      <c r="E139" s="625" t="s">
        <v>335</v>
      </c>
      <c r="F139" s="615">
        <v>0</v>
      </c>
      <c r="G139" s="616">
        <v>0</v>
      </c>
      <c r="H139" s="618">
        <v>12.9</v>
      </c>
      <c r="I139" s="615">
        <v>37.25</v>
      </c>
      <c r="J139" s="616">
        <v>37.25</v>
      </c>
      <c r="K139" s="626" t="s">
        <v>335</v>
      </c>
    </row>
    <row r="140" spans="1:11" ht="14.4" customHeight="1" thickBot="1" x14ac:dyDescent="0.35">
      <c r="A140" s="637" t="s">
        <v>467</v>
      </c>
      <c r="B140" s="615">
        <v>0</v>
      </c>
      <c r="C140" s="615">
        <v>34.161000000000001</v>
      </c>
      <c r="D140" s="616">
        <v>34.161000000000001</v>
      </c>
      <c r="E140" s="625" t="s">
        <v>335</v>
      </c>
      <c r="F140" s="615">
        <v>0</v>
      </c>
      <c r="G140" s="616">
        <v>0</v>
      </c>
      <c r="H140" s="618">
        <v>7.65</v>
      </c>
      <c r="I140" s="615">
        <v>83.164000000000001</v>
      </c>
      <c r="J140" s="616">
        <v>83.164000000000001</v>
      </c>
      <c r="K140" s="626" t="s">
        <v>335</v>
      </c>
    </row>
    <row r="141" spans="1:11" ht="14.4" customHeight="1" thickBot="1" x14ac:dyDescent="0.35">
      <c r="A141" s="637" t="s">
        <v>468</v>
      </c>
      <c r="B141" s="615">
        <v>0</v>
      </c>
      <c r="C141" s="615">
        <v>0</v>
      </c>
      <c r="D141" s="616">
        <v>0</v>
      </c>
      <c r="E141" s="617">
        <v>1</v>
      </c>
      <c r="F141" s="615">
        <v>0</v>
      </c>
      <c r="G141" s="616">
        <v>0</v>
      </c>
      <c r="H141" s="618">
        <v>0</v>
      </c>
      <c r="I141" s="615">
        <v>24.805</v>
      </c>
      <c r="J141" s="616">
        <v>24.805</v>
      </c>
      <c r="K141" s="626" t="s">
        <v>341</v>
      </c>
    </row>
    <row r="142" spans="1:11" ht="14.4" customHeight="1" thickBot="1" x14ac:dyDescent="0.35">
      <c r="A142" s="636" t="s">
        <v>469</v>
      </c>
      <c r="B142" s="620">
        <v>0</v>
      </c>
      <c r="C142" s="620">
        <v>2.4119999999999999</v>
      </c>
      <c r="D142" s="621">
        <v>2.4119999999999999</v>
      </c>
      <c r="E142" s="622" t="s">
        <v>341</v>
      </c>
      <c r="F142" s="620">
        <v>0</v>
      </c>
      <c r="G142" s="621">
        <v>0</v>
      </c>
      <c r="H142" s="623">
        <v>0</v>
      </c>
      <c r="I142" s="620">
        <v>0</v>
      </c>
      <c r="J142" s="621">
        <v>0</v>
      </c>
      <c r="K142" s="624" t="s">
        <v>335</v>
      </c>
    </row>
    <row r="143" spans="1:11" ht="14.4" customHeight="1" thickBot="1" x14ac:dyDescent="0.35">
      <c r="A143" s="637" t="s">
        <v>470</v>
      </c>
      <c r="B143" s="615">
        <v>0</v>
      </c>
      <c r="C143" s="615">
        <v>2.4119999999999999</v>
      </c>
      <c r="D143" s="616">
        <v>2.4119999999999999</v>
      </c>
      <c r="E143" s="625" t="s">
        <v>341</v>
      </c>
      <c r="F143" s="615">
        <v>0</v>
      </c>
      <c r="G143" s="616">
        <v>0</v>
      </c>
      <c r="H143" s="618">
        <v>0</v>
      </c>
      <c r="I143" s="615">
        <v>0</v>
      </c>
      <c r="J143" s="616">
        <v>0</v>
      </c>
      <c r="K143" s="626" t="s">
        <v>335</v>
      </c>
    </row>
    <row r="144" spans="1:11" ht="14.4" customHeight="1" thickBot="1" x14ac:dyDescent="0.35">
      <c r="A144" s="636" t="s">
        <v>471</v>
      </c>
      <c r="B144" s="620">
        <v>0</v>
      </c>
      <c r="C144" s="620">
        <v>0</v>
      </c>
      <c r="D144" s="621">
        <v>0</v>
      </c>
      <c r="E144" s="627">
        <v>1</v>
      </c>
      <c r="F144" s="620">
        <v>0</v>
      </c>
      <c r="G144" s="621">
        <v>0</v>
      </c>
      <c r="H144" s="623">
        <v>0</v>
      </c>
      <c r="I144" s="620">
        <v>0.98690999999899998</v>
      </c>
      <c r="J144" s="621">
        <v>0.98690999999899998</v>
      </c>
      <c r="K144" s="624" t="s">
        <v>341</v>
      </c>
    </row>
    <row r="145" spans="1:11" ht="14.4" customHeight="1" thickBot="1" x14ac:dyDescent="0.35">
      <c r="A145" s="637" t="s">
        <v>472</v>
      </c>
      <c r="B145" s="615">
        <v>0</v>
      </c>
      <c r="C145" s="615">
        <v>0</v>
      </c>
      <c r="D145" s="616">
        <v>0</v>
      </c>
      <c r="E145" s="617">
        <v>1</v>
      </c>
      <c r="F145" s="615">
        <v>0</v>
      </c>
      <c r="G145" s="616">
        <v>0</v>
      </c>
      <c r="H145" s="618">
        <v>0</v>
      </c>
      <c r="I145" s="615">
        <v>0.98690999999899998</v>
      </c>
      <c r="J145" s="616">
        <v>0.98690999999899998</v>
      </c>
      <c r="K145" s="626" t="s">
        <v>341</v>
      </c>
    </row>
    <row r="146" spans="1:11" ht="14.4" customHeight="1" thickBot="1" x14ac:dyDescent="0.35">
      <c r="A146" s="639" t="s">
        <v>473</v>
      </c>
      <c r="B146" s="615">
        <v>0</v>
      </c>
      <c r="C146" s="615">
        <v>45.381999999999998</v>
      </c>
      <c r="D146" s="616">
        <v>45.381999999999998</v>
      </c>
      <c r="E146" s="625" t="s">
        <v>335</v>
      </c>
      <c r="F146" s="615">
        <v>0</v>
      </c>
      <c r="G146" s="616">
        <v>0</v>
      </c>
      <c r="H146" s="618">
        <v>0</v>
      </c>
      <c r="I146" s="615">
        <v>14.68</v>
      </c>
      <c r="J146" s="616">
        <v>14.68</v>
      </c>
      <c r="K146" s="626" t="s">
        <v>335</v>
      </c>
    </row>
    <row r="147" spans="1:11" ht="14.4" customHeight="1" thickBot="1" x14ac:dyDescent="0.35">
      <c r="A147" s="637" t="s">
        <v>474</v>
      </c>
      <c r="B147" s="615">
        <v>0</v>
      </c>
      <c r="C147" s="615">
        <v>45.381999999999998</v>
      </c>
      <c r="D147" s="616">
        <v>45.381999999999998</v>
      </c>
      <c r="E147" s="625" t="s">
        <v>335</v>
      </c>
      <c r="F147" s="615">
        <v>0</v>
      </c>
      <c r="G147" s="616">
        <v>0</v>
      </c>
      <c r="H147" s="618">
        <v>0</v>
      </c>
      <c r="I147" s="615">
        <v>14.68</v>
      </c>
      <c r="J147" s="616">
        <v>14.68</v>
      </c>
      <c r="K147" s="626" t="s">
        <v>335</v>
      </c>
    </row>
    <row r="148" spans="1:11" ht="14.4" customHeight="1" thickBot="1" x14ac:dyDescent="0.35">
      <c r="A148" s="639" t="s">
        <v>475</v>
      </c>
      <c r="B148" s="615">
        <v>0</v>
      </c>
      <c r="C148" s="615">
        <v>0.49999999999900002</v>
      </c>
      <c r="D148" s="616">
        <v>0.49999999999900002</v>
      </c>
      <c r="E148" s="625" t="s">
        <v>341</v>
      </c>
      <c r="F148" s="615">
        <v>0</v>
      </c>
      <c r="G148" s="616">
        <v>0</v>
      </c>
      <c r="H148" s="618">
        <v>2.9</v>
      </c>
      <c r="I148" s="615">
        <v>5.6</v>
      </c>
      <c r="J148" s="616">
        <v>5.6</v>
      </c>
      <c r="K148" s="626" t="s">
        <v>335</v>
      </c>
    </row>
    <row r="149" spans="1:11" ht="14.4" customHeight="1" thickBot="1" x14ac:dyDescent="0.35">
      <c r="A149" s="637" t="s">
        <v>476</v>
      </c>
      <c r="B149" s="615">
        <v>0</v>
      </c>
      <c r="C149" s="615">
        <v>0.49999999999900002</v>
      </c>
      <c r="D149" s="616">
        <v>0.49999999999900002</v>
      </c>
      <c r="E149" s="625" t="s">
        <v>341</v>
      </c>
      <c r="F149" s="615">
        <v>0</v>
      </c>
      <c r="G149" s="616">
        <v>0</v>
      </c>
      <c r="H149" s="618">
        <v>2.9</v>
      </c>
      <c r="I149" s="615">
        <v>5.6</v>
      </c>
      <c r="J149" s="616">
        <v>5.6</v>
      </c>
      <c r="K149" s="626" t="s">
        <v>335</v>
      </c>
    </row>
    <row r="150" spans="1:11" ht="14.4" customHeight="1" thickBot="1" x14ac:dyDescent="0.35">
      <c r="A150" s="639" t="s">
        <v>477</v>
      </c>
      <c r="B150" s="615">
        <v>0</v>
      </c>
      <c r="C150" s="615">
        <v>0</v>
      </c>
      <c r="D150" s="616">
        <v>0</v>
      </c>
      <c r="E150" s="617">
        <v>1</v>
      </c>
      <c r="F150" s="615">
        <v>0</v>
      </c>
      <c r="G150" s="616">
        <v>0</v>
      </c>
      <c r="H150" s="618">
        <v>0</v>
      </c>
      <c r="I150" s="615">
        <v>12.635999999999999</v>
      </c>
      <c r="J150" s="616">
        <v>12.635999999999999</v>
      </c>
      <c r="K150" s="626" t="s">
        <v>341</v>
      </c>
    </row>
    <row r="151" spans="1:11" ht="14.4" customHeight="1" thickBot="1" x14ac:dyDescent="0.35">
      <c r="A151" s="637" t="s">
        <v>478</v>
      </c>
      <c r="B151" s="615">
        <v>0</v>
      </c>
      <c r="C151" s="615">
        <v>0</v>
      </c>
      <c r="D151" s="616">
        <v>0</v>
      </c>
      <c r="E151" s="617">
        <v>1</v>
      </c>
      <c r="F151" s="615">
        <v>0</v>
      </c>
      <c r="G151" s="616">
        <v>0</v>
      </c>
      <c r="H151" s="618">
        <v>0</v>
      </c>
      <c r="I151" s="615">
        <v>12.635999999999999</v>
      </c>
      <c r="J151" s="616">
        <v>12.635999999999999</v>
      </c>
      <c r="K151" s="626" t="s">
        <v>341</v>
      </c>
    </row>
    <row r="152" spans="1:11" ht="14.4" customHeight="1" thickBot="1" x14ac:dyDescent="0.35">
      <c r="A152" s="634" t="s">
        <v>479</v>
      </c>
      <c r="B152" s="615">
        <v>1566.99999999991</v>
      </c>
      <c r="C152" s="615">
        <v>2202.7312900000002</v>
      </c>
      <c r="D152" s="616">
        <v>635.73129000008805</v>
      </c>
      <c r="E152" s="617">
        <v>1.405699610721</v>
      </c>
      <c r="F152" s="615">
        <v>2684.4743115903002</v>
      </c>
      <c r="G152" s="616">
        <v>2237.0619263252502</v>
      </c>
      <c r="H152" s="618">
        <v>253.428</v>
      </c>
      <c r="I152" s="615">
        <v>2319.9010199999998</v>
      </c>
      <c r="J152" s="616">
        <v>82.839093674748995</v>
      </c>
      <c r="K152" s="619">
        <v>0.86419192390199995</v>
      </c>
    </row>
    <row r="153" spans="1:11" ht="14.4" customHeight="1" thickBot="1" x14ac:dyDescent="0.35">
      <c r="A153" s="635" t="s">
        <v>480</v>
      </c>
      <c r="B153" s="615">
        <v>1566.99999999991</v>
      </c>
      <c r="C153" s="615">
        <v>1768.143</v>
      </c>
      <c r="D153" s="616">
        <v>201.143000000087</v>
      </c>
      <c r="E153" s="617">
        <v>1.1283618379060001</v>
      </c>
      <c r="F153" s="615">
        <v>2630.4743115903002</v>
      </c>
      <c r="G153" s="616">
        <v>2192.0619263252502</v>
      </c>
      <c r="H153" s="618">
        <v>227.10400000000001</v>
      </c>
      <c r="I153" s="615">
        <v>2264.3530000000001</v>
      </c>
      <c r="J153" s="616">
        <v>72.291073674749001</v>
      </c>
      <c r="K153" s="619">
        <v>0.86081547727800001</v>
      </c>
    </row>
    <row r="154" spans="1:11" ht="14.4" customHeight="1" thickBot="1" x14ac:dyDescent="0.35">
      <c r="A154" s="636" t="s">
        <v>481</v>
      </c>
      <c r="B154" s="620">
        <v>1566.99999999991</v>
      </c>
      <c r="C154" s="620">
        <v>1768.143</v>
      </c>
      <c r="D154" s="621">
        <v>201.143000000087</v>
      </c>
      <c r="E154" s="627">
        <v>1.1283618379060001</v>
      </c>
      <c r="F154" s="620">
        <v>2630.4743115903002</v>
      </c>
      <c r="G154" s="621">
        <v>2192.0619263252502</v>
      </c>
      <c r="H154" s="623">
        <v>227.10400000000001</v>
      </c>
      <c r="I154" s="620">
        <v>2232.3910000000001</v>
      </c>
      <c r="J154" s="621">
        <v>40.329073674748997</v>
      </c>
      <c r="K154" s="628">
        <v>0.84866481689700002</v>
      </c>
    </row>
    <row r="155" spans="1:11" ht="14.4" customHeight="1" thickBot="1" x14ac:dyDescent="0.35">
      <c r="A155" s="637" t="s">
        <v>482</v>
      </c>
      <c r="B155" s="615">
        <v>309.999999999983</v>
      </c>
      <c r="C155" s="615">
        <v>285.25900000000001</v>
      </c>
      <c r="D155" s="616">
        <v>-24.740999999982002</v>
      </c>
      <c r="E155" s="617">
        <v>0.92019032258</v>
      </c>
      <c r="F155" s="615">
        <v>284.98867701314799</v>
      </c>
      <c r="G155" s="616">
        <v>237.49056417762301</v>
      </c>
      <c r="H155" s="618">
        <v>23.858000000000001</v>
      </c>
      <c r="I155" s="615">
        <v>238.11</v>
      </c>
      <c r="J155" s="616">
        <v>0.61943582237600003</v>
      </c>
      <c r="K155" s="619">
        <v>0.835506878713</v>
      </c>
    </row>
    <row r="156" spans="1:11" ht="14.4" customHeight="1" thickBot="1" x14ac:dyDescent="0.35">
      <c r="A156" s="637" t="s">
        <v>483</v>
      </c>
      <c r="B156" s="615">
        <v>877.99999999995202</v>
      </c>
      <c r="C156" s="615">
        <v>934.79100000000096</v>
      </c>
      <c r="D156" s="616">
        <v>56.791000000048001</v>
      </c>
      <c r="E156" s="617">
        <v>1.0646822323459999</v>
      </c>
      <c r="F156" s="615">
        <v>1233.99999999998</v>
      </c>
      <c r="G156" s="616">
        <v>1028.3333333333101</v>
      </c>
      <c r="H156" s="618">
        <v>101.988</v>
      </c>
      <c r="I156" s="615">
        <v>1024.5409999999999</v>
      </c>
      <c r="J156" s="616">
        <v>-3.792333333313</v>
      </c>
      <c r="K156" s="619">
        <v>0.83026012965899998</v>
      </c>
    </row>
    <row r="157" spans="1:11" ht="14.4" customHeight="1" thickBot="1" x14ac:dyDescent="0.35">
      <c r="A157" s="637" t="s">
        <v>484</v>
      </c>
      <c r="B157" s="615">
        <v>78.999999999994998</v>
      </c>
      <c r="C157" s="615">
        <v>79.164000000000001</v>
      </c>
      <c r="D157" s="616">
        <v>0.164000000004</v>
      </c>
      <c r="E157" s="617">
        <v>1.002075949367</v>
      </c>
      <c r="F157" s="615">
        <v>80.485671530744</v>
      </c>
      <c r="G157" s="616">
        <v>67.071392942287005</v>
      </c>
      <c r="H157" s="618">
        <v>12.009</v>
      </c>
      <c r="I157" s="615">
        <v>95.308000000000007</v>
      </c>
      <c r="J157" s="616">
        <v>28.236607057712</v>
      </c>
      <c r="K157" s="619">
        <v>1.1841610834239999</v>
      </c>
    </row>
    <row r="158" spans="1:11" ht="14.4" customHeight="1" thickBot="1" x14ac:dyDescent="0.35">
      <c r="A158" s="637" t="s">
        <v>485</v>
      </c>
      <c r="B158" s="615">
        <v>4.9999999999989999</v>
      </c>
      <c r="C158" s="615">
        <v>4.3390000000000004</v>
      </c>
      <c r="D158" s="616">
        <v>-0.66099999999900005</v>
      </c>
      <c r="E158" s="617">
        <v>0.86780000000000002</v>
      </c>
      <c r="F158" s="615">
        <v>2.99996304645</v>
      </c>
      <c r="G158" s="616">
        <v>2.4999692053749998</v>
      </c>
      <c r="H158" s="618">
        <v>0.36799999999999999</v>
      </c>
      <c r="I158" s="615">
        <v>3.645</v>
      </c>
      <c r="J158" s="616">
        <v>1.1450307946239999</v>
      </c>
      <c r="K158" s="619">
        <v>1.215014966372</v>
      </c>
    </row>
    <row r="159" spans="1:11" ht="14.4" customHeight="1" thickBot="1" x14ac:dyDescent="0.35">
      <c r="A159" s="637" t="s">
        <v>486</v>
      </c>
      <c r="B159" s="615">
        <v>294.99999999998403</v>
      </c>
      <c r="C159" s="615">
        <v>464.59</v>
      </c>
      <c r="D159" s="616">
        <v>169.590000000016</v>
      </c>
      <c r="E159" s="617">
        <v>1.5748813559320001</v>
      </c>
      <c r="F159" s="615">
        <v>1027.99999999998</v>
      </c>
      <c r="G159" s="616">
        <v>856.66666666665105</v>
      </c>
      <c r="H159" s="618">
        <v>88.881</v>
      </c>
      <c r="I159" s="615">
        <v>870.78700000000003</v>
      </c>
      <c r="J159" s="616">
        <v>14.120333333348</v>
      </c>
      <c r="K159" s="619">
        <v>0.84706906614699995</v>
      </c>
    </row>
    <row r="160" spans="1:11" ht="14.4" customHeight="1" thickBot="1" x14ac:dyDescent="0.35">
      <c r="A160" s="636" t="s">
        <v>487</v>
      </c>
      <c r="B160" s="620">
        <v>0</v>
      </c>
      <c r="C160" s="620">
        <v>0</v>
      </c>
      <c r="D160" s="621">
        <v>0</v>
      </c>
      <c r="E160" s="627">
        <v>1</v>
      </c>
      <c r="F160" s="620">
        <v>0</v>
      </c>
      <c r="G160" s="621">
        <v>0</v>
      </c>
      <c r="H160" s="623">
        <v>0</v>
      </c>
      <c r="I160" s="620">
        <v>31.962</v>
      </c>
      <c r="J160" s="621">
        <v>31.962</v>
      </c>
      <c r="K160" s="624" t="s">
        <v>341</v>
      </c>
    </row>
    <row r="161" spans="1:11" ht="14.4" customHeight="1" thickBot="1" x14ac:dyDescent="0.35">
      <c r="A161" s="637" t="s">
        <v>488</v>
      </c>
      <c r="B161" s="615">
        <v>0</v>
      </c>
      <c r="C161" s="615">
        <v>0</v>
      </c>
      <c r="D161" s="616">
        <v>0</v>
      </c>
      <c r="E161" s="617">
        <v>1</v>
      </c>
      <c r="F161" s="615">
        <v>0</v>
      </c>
      <c r="G161" s="616">
        <v>0</v>
      </c>
      <c r="H161" s="618">
        <v>0</v>
      </c>
      <c r="I161" s="615">
        <v>31.962</v>
      </c>
      <c r="J161" s="616">
        <v>31.962</v>
      </c>
      <c r="K161" s="626" t="s">
        <v>341</v>
      </c>
    </row>
    <row r="162" spans="1:11" ht="14.4" customHeight="1" thickBot="1" x14ac:dyDescent="0.35">
      <c r="A162" s="635" t="s">
        <v>489</v>
      </c>
      <c r="B162" s="615">
        <v>0</v>
      </c>
      <c r="C162" s="615">
        <v>0.82</v>
      </c>
      <c r="D162" s="616">
        <v>0.82</v>
      </c>
      <c r="E162" s="625" t="s">
        <v>341</v>
      </c>
      <c r="F162" s="615">
        <v>0</v>
      </c>
      <c r="G162" s="616">
        <v>0</v>
      </c>
      <c r="H162" s="618">
        <v>0</v>
      </c>
      <c r="I162" s="615">
        <v>0</v>
      </c>
      <c r="J162" s="616">
        <v>0</v>
      </c>
      <c r="K162" s="626" t="s">
        <v>335</v>
      </c>
    </row>
    <row r="163" spans="1:11" ht="14.4" customHeight="1" thickBot="1" x14ac:dyDescent="0.35">
      <c r="A163" s="636" t="s">
        <v>490</v>
      </c>
      <c r="B163" s="620">
        <v>0</v>
      </c>
      <c r="C163" s="620">
        <v>0.82</v>
      </c>
      <c r="D163" s="621">
        <v>0.82</v>
      </c>
      <c r="E163" s="622" t="s">
        <v>341</v>
      </c>
      <c r="F163" s="620">
        <v>0</v>
      </c>
      <c r="G163" s="621">
        <v>0</v>
      </c>
      <c r="H163" s="623">
        <v>0</v>
      </c>
      <c r="I163" s="620">
        <v>0</v>
      </c>
      <c r="J163" s="621">
        <v>0</v>
      </c>
      <c r="K163" s="624" t="s">
        <v>335</v>
      </c>
    </row>
    <row r="164" spans="1:11" ht="14.4" customHeight="1" thickBot="1" x14ac:dyDescent="0.35">
      <c r="A164" s="637" t="s">
        <v>491</v>
      </c>
      <c r="B164" s="615">
        <v>0</v>
      </c>
      <c r="C164" s="615">
        <v>0.82</v>
      </c>
      <c r="D164" s="616">
        <v>0.82</v>
      </c>
      <c r="E164" s="625" t="s">
        <v>341</v>
      </c>
      <c r="F164" s="615">
        <v>0</v>
      </c>
      <c r="G164" s="616">
        <v>0</v>
      </c>
      <c r="H164" s="618">
        <v>0</v>
      </c>
      <c r="I164" s="615">
        <v>0</v>
      </c>
      <c r="J164" s="616">
        <v>0</v>
      </c>
      <c r="K164" s="626" t="s">
        <v>335</v>
      </c>
    </row>
    <row r="165" spans="1:11" ht="14.4" customHeight="1" thickBot="1" x14ac:dyDescent="0.35">
      <c r="A165" s="635" t="s">
        <v>492</v>
      </c>
      <c r="B165" s="615">
        <v>0</v>
      </c>
      <c r="C165" s="615">
        <v>433.768290000001</v>
      </c>
      <c r="D165" s="616">
        <v>433.768290000001</v>
      </c>
      <c r="E165" s="625" t="s">
        <v>335</v>
      </c>
      <c r="F165" s="615">
        <v>54</v>
      </c>
      <c r="G165" s="616">
        <v>45</v>
      </c>
      <c r="H165" s="618">
        <v>26.324000000000002</v>
      </c>
      <c r="I165" s="615">
        <v>55.548020000000001</v>
      </c>
      <c r="J165" s="616">
        <v>10.548019999999999</v>
      </c>
      <c r="K165" s="619">
        <v>1.0286670370369999</v>
      </c>
    </row>
    <row r="166" spans="1:11" ht="14.4" customHeight="1" thickBot="1" x14ac:dyDescent="0.35">
      <c r="A166" s="636" t="s">
        <v>493</v>
      </c>
      <c r="B166" s="620">
        <v>0</v>
      </c>
      <c r="C166" s="620">
        <v>42.631900000000002</v>
      </c>
      <c r="D166" s="621">
        <v>42.631900000000002</v>
      </c>
      <c r="E166" s="622" t="s">
        <v>335</v>
      </c>
      <c r="F166" s="620">
        <v>54</v>
      </c>
      <c r="G166" s="621">
        <v>45</v>
      </c>
      <c r="H166" s="623">
        <v>26.324000000000002</v>
      </c>
      <c r="I166" s="620">
        <v>43.167020000000001</v>
      </c>
      <c r="J166" s="621">
        <v>-1.8329800000000001</v>
      </c>
      <c r="K166" s="628">
        <v>0.79938925925899995</v>
      </c>
    </row>
    <row r="167" spans="1:11" ht="14.4" customHeight="1" thickBot="1" x14ac:dyDescent="0.35">
      <c r="A167" s="637" t="s">
        <v>494</v>
      </c>
      <c r="B167" s="615">
        <v>0</v>
      </c>
      <c r="C167" s="615">
        <v>0</v>
      </c>
      <c r="D167" s="616">
        <v>0</v>
      </c>
      <c r="E167" s="625" t="s">
        <v>335</v>
      </c>
      <c r="F167" s="615">
        <v>54</v>
      </c>
      <c r="G167" s="616">
        <v>45</v>
      </c>
      <c r="H167" s="618">
        <v>26.324000000000002</v>
      </c>
      <c r="I167" s="615">
        <v>26.324000000000002</v>
      </c>
      <c r="J167" s="616">
        <v>-18.675999999999998</v>
      </c>
      <c r="K167" s="619">
        <v>0.48748148148100001</v>
      </c>
    </row>
    <row r="168" spans="1:11" ht="14.4" customHeight="1" thickBot="1" x14ac:dyDescent="0.35">
      <c r="A168" s="637" t="s">
        <v>495</v>
      </c>
      <c r="B168" s="615">
        <v>0</v>
      </c>
      <c r="C168" s="615">
        <v>42.631900000000002</v>
      </c>
      <c r="D168" s="616">
        <v>42.631900000000002</v>
      </c>
      <c r="E168" s="625" t="s">
        <v>335</v>
      </c>
      <c r="F168" s="615">
        <v>0</v>
      </c>
      <c r="G168" s="616">
        <v>0</v>
      </c>
      <c r="H168" s="618">
        <v>0</v>
      </c>
      <c r="I168" s="615">
        <v>16.843019999999999</v>
      </c>
      <c r="J168" s="616">
        <v>16.843019999999999</v>
      </c>
      <c r="K168" s="626" t="s">
        <v>335</v>
      </c>
    </row>
    <row r="169" spans="1:11" ht="14.4" customHeight="1" thickBot="1" x14ac:dyDescent="0.35">
      <c r="A169" s="636" t="s">
        <v>496</v>
      </c>
      <c r="B169" s="620">
        <v>0</v>
      </c>
      <c r="C169" s="620">
        <v>6.5582000000000003</v>
      </c>
      <c r="D169" s="621">
        <v>6.5582000000000003</v>
      </c>
      <c r="E169" s="622" t="s">
        <v>335</v>
      </c>
      <c r="F169" s="620">
        <v>0</v>
      </c>
      <c r="G169" s="621">
        <v>0</v>
      </c>
      <c r="H169" s="623">
        <v>0</v>
      </c>
      <c r="I169" s="620">
        <v>4.3949999999999996</v>
      </c>
      <c r="J169" s="621">
        <v>4.3949999999999996</v>
      </c>
      <c r="K169" s="624" t="s">
        <v>335</v>
      </c>
    </row>
    <row r="170" spans="1:11" ht="14.4" customHeight="1" thickBot="1" x14ac:dyDescent="0.35">
      <c r="A170" s="637" t="s">
        <v>497</v>
      </c>
      <c r="B170" s="615">
        <v>0</v>
      </c>
      <c r="C170" s="615">
        <v>1.0164</v>
      </c>
      <c r="D170" s="616">
        <v>1.0164</v>
      </c>
      <c r="E170" s="625" t="s">
        <v>335</v>
      </c>
      <c r="F170" s="615">
        <v>0</v>
      </c>
      <c r="G170" s="616">
        <v>0</v>
      </c>
      <c r="H170" s="618">
        <v>0</v>
      </c>
      <c r="I170" s="615">
        <v>0</v>
      </c>
      <c r="J170" s="616">
        <v>0</v>
      </c>
      <c r="K170" s="626" t="s">
        <v>335</v>
      </c>
    </row>
    <row r="171" spans="1:11" ht="14.4" customHeight="1" thickBot="1" x14ac:dyDescent="0.35">
      <c r="A171" s="637" t="s">
        <v>498</v>
      </c>
      <c r="B171" s="615">
        <v>0</v>
      </c>
      <c r="C171" s="615">
        <v>3.5089999999999999</v>
      </c>
      <c r="D171" s="616">
        <v>3.5089999999999999</v>
      </c>
      <c r="E171" s="625" t="s">
        <v>335</v>
      </c>
      <c r="F171" s="615">
        <v>0</v>
      </c>
      <c r="G171" s="616">
        <v>0</v>
      </c>
      <c r="H171" s="618">
        <v>0</v>
      </c>
      <c r="I171" s="615">
        <v>4.3949999999999996</v>
      </c>
      <c r="J171" s="616">
        <v>4.3949999999999996</v>
      </c>
      <c r="K171" s="626" t="s">
        <v>335</v>
      </c>
    </row>
    <row r="172" spans="1:11" ht="14.4" customHeight="1" thickBot="1" x14ac:dyDescent="0.35">
      <c r="A172" s="637" t="s">
        <v>499</v>
      </c>
      <c r="B172" s="615">
        <v>0</v>
      </c>
      <c r="C172" s="615">
        <v>2.0327999999999999</v>
      </c>
      <c r="D172" s="616">
        <v>2.0327999999999999</v>
      </c>
      <c r="E172" s="625" t="s">
        <v>341</v>
      </c>
      <c r="F172" s="615">
        <v>0</v>
      </c>
      <c r="G172" s="616">
        <v>0</v>
      </c>
      <c r="H172" s="618">
        <v>0</v>
      </c>
      <c r="I172" s="615">
        <v>0</v>
      </c>
      <c r="J172" s="616">
        <v>0</v>
      </c>
      <c r="K172" s="626" t="s">
        <v>335</v>
      </c>
    </row>
    <row r="173" spans="1:11" ht="14.4" customHeight="1" thickBot="1" x14ac:dyDescent="0.35">
      <c r="A173" s="636" t="s">
        <v>500</v>
      </c>
      <c r="B173" s="620">
        <v>0</v>
      </c>
      <c r="C173" s="620">
        <v>0</v>
      </c>
      <c r="D173" s="621">
        <v>0</v>
      </c>
      <c r="E173" s="627">
        <v>1</v>
      </c>
      <c r="F173" s="620">
        <v>0</v>
      </c>
      <c r="G173" s="621">
        <v>0</v>
      </c>
      <c r="H173" s="623">
        <v>0</v>
      </c>
      <c r="I173" s="620">
        <v>7.9859999999999998</v>
      </c>
      <c r="J173" s="621">
        <v>7.9859999999999998</v>
      </c>
      <c r="K173" s="624" t="s">
        <v>341</v>
      </c>
    </row>
    <row r="174" spans="1:11" ht="14.4" customHeight="1" thickBot="1" x14ac:dyDescent="0.35">
      <c r="A174" s="637" t="s">
        <v>501</v>
      </c>
      <c r="B174" s="615">
        <v>0</v>
      </c>
      <c r="C174" s="615">
        <v>0</v>
      </c>
      <c r="D174" s="616">
        <v>0</v>
      </c>
      <c r="E174" s="617">
        <v>1</v>
      </c>
      <c r="F174" s="615">
        <v>0</v>
      </c>
      <c r="G174" s="616">
        <v>0</v>
      </c>
      <c r="H174" s="618">
        <v>0</v>
      </c>
      <c r="I174" s="615">
        <v>7.9859999999999998</v>
      </c>
      <c r="J174" s="616">
        <v>7.9859999999999998</v>
      </c>
      <c r="K174" s="626" t="s">
        <v>341</v>
      </c>
    </row>
    <row r="175" spans="1:11" ht="14.4" customHeight="1" thickBot="1" x14ac:dyDescent="0.35">
      <c r="A175" s="636" t="s">
        <v>502</v>
      </c>
      <c r="B175" s="620">
        <v>0</v>
      </c>
      <c r="C175" s="620">
        <v>372.36619000000098</v>
      </c>
      <c r="D175" s="621">
        <v>372.36619000000098</v>
      </c>
      <c r="E175" s="622" t="s">
        <v>335</v>
      </c>
      <c r="F175" s="620">
        <v>0</v>
      </c>
      <c r="G175" s="621">
        <v>0</v>
      </c>
      <c r="H175" s="623">
        <v>0</v>
      </c>
      <c r="I175" s="620">
        <v>0</v>
      </c>
      <c r="J175" s="621">
        <v>0</v>
      </c>
      <c r="K175" s="624" t="s">
        <v>335</v>
      </c>
    </row>
    <row r="176" spans="1:11" ht="14.4" customHeight="1" thickBot="1" x14ac:dyDescent="0.35">
      <c r="A176" s="637" t="s">
        <v>503</v>
      </c>
      <c r="B176" s="615">
        <v>0</v>
      </c>
      <c r="C176" s="615">
        <v>372.36619000000098</v>
      </c>
      <c r="D176" s="616">
        <v>372.36619000000098</v>
      </c>
      <c r="E176" s="625" t="s">
        <v>335</v>
      </c>
      <c r="F176" s="615">
        <v>0</v>
      </c>
      <c r="G176" s="616">
        <v>0</v>
      </c>
      <c r="H176" s="618">
        <v>0</v>
      </c>
      <c r="I176" s="615">
        <v>0</v>
      </c>
      <c r="J176" s="616">
        <v>0</v>
      </c>
      <c r="K176" s="626" t="s">
        <v>335</v>
      </c>
    </row>
    <row r="177" spans="1:11" ht="14.4" customHeight="1" thickBot="1" x14ac:dyDescent="0.35">
      <c r="A177" s="636" t="s">
        <v>504</v>
      </c>
      <c r="B177" s="620">
        <v>0</v>
      </c>
      <c r="C177" s="620">
        <v>12.212</v>
      </c>
      <c r="D177" s="621">
        <v>12.212</v>
      </c>
      <c r="E177" s="622" t="s">
        <v>341</v>
      </c>
      <c r="F177" s="620">
        <v>0</v>
      </c>
      <c r="G177" s="621">
        <v>0</v>
      </c>
      <c r="H177" s="623">
        <v>0</v>
      </c>
      <c r="I177" s="620">
        <v>0</v>
      </c>
      <c r="J177" s="621">
        <v>0</v>
      </c>
      <c r="K177" s="624" t="s">
        <v>335</v>
      </c>
    </row>
    <row r="178" spans="1:11" ht="14.4" customHeight="1" thickBot="1" x14ac:dyDescent="0.35">
      <c r="A178" s="637" t="s">
        <v>505</v>
      </c>
      <c r="B178" s="615">
        <v>0</v>
      </c>
      <c r="C178" s="615">
        <v>12.212</v>
      </c>
      <c r="D178" s="616">
        <v>12.212</v>
      </c>
      <c r="E178" s="625" t="s">
        <v>341</v>
      </c>
      <c r="F178" s="615">
        <v>0</v>
      </c>
      <c r="G178" s="616">
        <v>0</v>
      </c>
      <c r="H178" s="618">
        <v>0</v>
      </c>
      <c r="I178" s="615">
        <v>0</v>
      </c>
      <c r="J178" s="616">
        <v>0</v>
      </c>
      <c r="K178" s="626" t="s">
        <v>335</v>
      </c>
    </row>
    <row r="179" spans="1:11" ht="14.4" customHeight="1" thickBot="1" x14ac:dyDescent="0.35">
      <c r="A179" s="634" t="s">
        <v>506</v>
      </c>
      <c r="B179" s="615">
        <v>0</v>
      </c>
      <c r="C179" s="615">
        <v>2.76261</v>
      </c>
      <c r="D179" s="616">
        <v>2.76261</v>
      </c>
      <c r="E179" s="625" t="s">
        <v>335</v>
      </c>
      <c r="F179" s="615">
        <v>0</v>
      </c>
      <c r="G179" s="616">
        <v>0</v>
      </c>
      <c r="H179" s="618">
        <v>0</v>
      </c>
      <c r="I179" s="615">
        <v>0</v>
      </c>
      <c r="J179" s="616">
        <v>0</v>
      </c>
      <c r="K179" s="626" t="s">
        <v>335</v>
      </c>
    </row>
    <row r="180" spans="1:11" ht="14.4" customHeight="1" thickBot="1" x14ac:dyDescent="0.35">
      <c r="A180" s="635" t="s">
        <v>507</v>
      </c>
      <c r="B180" s="615">
        <v>0</v>
      </c>
      <c r="C180" s="615">
        <v>2.76261</v>
      </c>
      <c r="D180" s="616">
        <v>2.76261</v>
      </c>
      <c r="E180" s="625" t="s">
        <v>335</v>
      </c>
      <c r="F180" s="615">
        <v>0</v>
      </c>
      <c r="G180" s="616">
        <v>0</v>
      </c>
      <c r="H180" s="618">
        <v>0</v>
      </c>
      <c r="I180" s="615">
        <v>0</v>
      </c>
      <c r="J180" s="616">
        <v>0</v>
      </c>
      <c r="K180" s="626" t="s">
        <v>335</v>
      </c>
    </row>
    <row r="181" spans="1:11" ht="14.4" customHeight="1" thickBot="1" x14ac:dyDescent="0.35">
      <c r="A181" s="636" t="s">
        <v>508</v>
      </c>
      <c r="B181" s="620">
        <v>0</v>
      </c>
      <c r="C181" s="620">
        <v>2.76261</v>
      </c>
      <c r="D181" s="621">
        <v>2.76261</v>
      </c>
      <c r="E181" s="622" t="s">
        <v>335</v>
      </c>
      <c r="F181" s="620">
        <v>0</v>
      </c>
      <c r="G181" s="621">
        <v>0</v>
      </c>
      <c r="H181" s="623">
        <v>0</v>
      </c>
      <c r="I181" s="620">
        <v>0</v>
      </c>
      <c r="J181" s="621">
        <v>0</v>
      </c>
      <c r="K181" s="624" t="s">
        <v>335</v>
      </c>
    </row>
    <row r="182" spans="1:11" ht="14.4" customHeight="1" thickBot="1" x14ac:dyDescent="0.35">
      <c r="A182" s="637" t="s">
        <v>509</v>
      </c>
      <c r="B182" s="615">
        <v>0</v>
      </c>
      <c r="C182" s="615">
        <v>2.76261</v>
      </c>
      <c r="D182" s="616">
        <v>2.76261</v>
      </c>
      <c r="E182" s="625" t="s">
        <v>335</v>
      </c>
      <c r="F182" s="615">
        <v>0</v>
      </c>
      <c r="G182" s="616">
        <v>0</v>
      </c>
      <c r="H182" s="618">
        <v>0</v>
      </c>
      <c r="I182" s="615">
        <v>0</v>
      </c>
      <c r="J182" s="616">
        <v>0</v>
      </c>
      <c r="K182" s="626" t="s">
        <v>335</v>
      </c>
    </row>
    <row r="183" spans="1:11" ht="14.4" customHeight="1" thickBot="1" x14ac:dyDescent="0.35">
      <c r="A183" s="633" t="s">
        <v>510</v>
      </c>
      <c r="B183" s="615">
        <v>88451.167735449199</v>
      </c>
      <c r="C183" s="615">
        <v>93572.715190000003</v>
      </c>
      <c r="D183" s="616">
        <v>5121.5474545507504</v>
      </c>
      <c r="E183" s="617">
        <v>1.0579025419970001</v>
      </c>
      <c r="F183" s="615">
        <v>100393.317817381</v>
      </c>
      <c r="G183" s="616">
        <v>83661.098181150606</v>
      </c>
      <c r="H183" s="618">
        <v>8369.7410400000008</v>
      </c>
      <c r="I183" s="615">
        <v>85018.014909999998</v>
      </c>
      <c r="J183" s="616">
        <v>1356.91672884941</v>
      </c>
      <c r="K183" s="619">
        <v>0.84684933975999999</v>
      </c>
    </row>
    <row r="184" spans="1:11" ht="14.4" customHeight="1" thickBot="1" x14ac:dyDescent="0.35">
      <c r="A184" s="634" t="s">
        <v>511</v>
      </c>
      <c r="B184" s="615">
        <v>87011.576492495296</v>
      </c>
      <c r="C184" s="615">
        <v>92220.157569999996</v>
      </c>
      <c r="D184" s="616">
        <v>5208.5810775046803</v>
      </c>
      <c r="E184" s="617">
        <v>1.0598607827540001</v>
      </c>
      <c r="F184" s="615">
        <v>100382.34574429999</v>
      </c>
      <c r="G184" s="616">
        <v>83651.954786916394</v>
      </c>
      <c r="H184" s="618">
        <v>8369.7409599999992</v>
      </c>
      <c r="I184" s="615">
        <v>84863.712450000006</v>
      </c>
      <c r="J184" s="616">
        <v>1211.7576630836099</v>
      </c>
      <c r="K184" s="619">
        <v>0.84540475539500004</v>
      </c>
    </row>
    <row r="185" spans="1:11" ht="14.4" customHeight="1" thickBot="1" x14ac:dyDescent="0.35">
      <c r="A185" s="635" t="s">
        <v>512</v>
      </c>
      <c r="B185" s="615">
        <v>87011.576492495296</v>
      </c>
      <c r="C185" s="615">
        <v>92220.157569999996</v>
      </c>
      <c r="D185" s="616">
        <v>5208.5810775046803</v>
      </c>
      <c r="E185" s="617">
        <v>1.0598607827540001</v>
      </c>
      <c r="F185" s="615">
        <v>100382.34574429999</v>
      </c>
      <c r="G185" s="616">
        <v>83651.954786916394</v>
      </c>
      <c r="H185" s="618">
        <v>8369.7409599999992</v>
      </c>
      <c r="I185" s="615">
        <v>84863.712450000006</v>
      </c>
      <c r="J185" s="616">
        <v>1211.7576630836099</v>
      </c>
      <c r="K185" s="619">
        <v>0.84540475539500004</v>
      </c>
    </row>
    <row r="186" spans="1:11" ht="14.4" customHeight="1" thickBot="1" x14ac:dyDescent="0.35">
      <c r="A186" s="636" t="s">
        <v>513</v>
      </c>
      <c r="B186" s="620">
        <v>398.577236741121</v>
      </c>
      <c r="C186" s="620">
        <v>339.67036999999999</v>
      </c>
      <c r="D186" s="621">
        <v>-58.906866741121</v>
      </c>
      <c r="E186" s="627">
        <v>0.85220714754600002</v>
      </c>
      <c r="F186" s="620">
        <v>335.34598472314701</v>
      </c>
      <c r="G186" s="621">
        <v>279.45498726928901</v>
      </c>
      <c r="H186" s="623">
        <v>47.995449999999998</v>
      </c>
      <c r="I186" s="620">
        <v>474.75826000000001</v>
      </c>
      <c r="J186" s="621">
        <v>195.303272730711</v>
      </c>
      <c r="K186" s="628">
        <v>1.4157266871459999</v>
      </c>
    </row>
    <row r="187" spans="1:11" ht="14.4" customHeight="1" thickBot="1" x14ac:dyDescent="0.35">
      <c r="A187" s="637" t="s">
        <v>514</v>
      </c>
      <c r="B187" s="615">
        <v>17.199592100846001</v>
      </c>
      <c r="C187" s="615">
        <v>21.786860000000001</v>
      </c>
      <c r="D187" s="616">
        <v>4.5872678991529998</v>
      </c>
      <c r="E187" s="617">
        <v>1.26670794704</v>
      </c>
      <c r="F187" s="615">
        <v>24.124736663042999</v>
      </c>
      <c r="G187" s="616">
        <v>20.103947219203</v>
      </c>
      <c r="H187" s="618">
        <v>0.49254999999999999</v>
      </c>
      <c r="I187" s="615">
        <v>5.9623900000000001</v>
      </c>
      <c r="J187" s="616">
        <v>-14.141557219202999</v>
      </c>
      <c r="K187" s="619">
        <v>0.24714839723500001</v>
      </c>
    </row>
    <row r="188" spans="1:11" ht="14.4" customHeight="1" thickBot="1" x14ac:dyDescent="0.35">
      <c r="A188" s="637" t="s">
        <v>515</v>
      </c>
      <c r="B188" s="615">
        <v>1.908137466795</v>
      </c>
      <c r="C188" s="615">
        <v>0.56086000000000003</v>
      </c>
      <c r="D188" s="616">
        <v>-1.347277466795</v>
      </c>
      <c r="E188" s="617">
        <v>0.29393060497899998</v>
      </c>
      <c r="F188" s="615">
        <v>0.59605205100900005</v>
      </c>
      <c r="G188" s="616">
        <v>0.49671004250700002</v>
      </c>
      <c r="H188" s="618">
        <v>0</v>
      </c>
      <c r="I188" s="615">
        <v>0.156</v>
      </c>
      <c r="J188" s="616">
        <v>-0.34071004250699999</v>
      </c>
      <c r="K188" s="619">
        <v>0.26172210922799999</v>
      </c>
    </row>
    <row r="189" spans="1:11" ht="14.4" customHeight="1" thickBot="1" x14ac:dyDescent="0.35">
      <c r="A189" s="637" t="s">
        <v>516</v>
      </c>
      <c r="B189" s="615">
        <v>241.86254851602899</v>
      </c>
      <c r="C189" s="615">
        <v>206.26742999999999</v>
      </c>
      <c r="D189" s="616">
        <v>-35.595118516028997</v>
      </c>
      <c r="E189" s="617">
        <v>0.85282914310400004</v>
      </c>
      <c r="F189" s="615">
        <v>203.30842679171701</v>
      </c>
      <c r="G189" s="616">
        <v>169.42368899309801</v>
      </c>
      <c r="H189" s="618">
        <v>20.8704</v>
      </c>
      <c r="I189" s="615">
        <v>144.69916000000001</v>
      </c>
      <c r="J189" s="616">
        <v>-24.724528993097</v>
      </c>
      <c r="K189" s="619">
        <v>0.71172239283600003</v>
      </c>
    </row>
    <row r="190" spans="1:11" ht="14.4" customHeight="1" thickBot="1" x14ac:dyDescent="0.35">
      <c r="A190" s="637" t="s">
        <v>517</v>
      </c>
      <c r="B190" s="615">
        <v>47.493888214301002</v>
      </c>
      <c r="C190" s="615">
        <v>80.513630000000006</v>
      </c>
      <c r="D190" s="616">
        <v>33.019741785698002</v>
      </c>
      <c r="E190" s="617">
        <v>1.695241914848</v>
      </c>
      <c r="F190" s="615">
        <v>93.643843212590994</v>
      </c>
      <c r="G190" s="616">
        <v>78.036536010492</v>
      </c>
      <c r="H190" s="618">
        <v>26.6325</v>
      </c>
      <c r="I190" s="615">
        <v>279.85001999999997</v>
      </c>
      <c r="J190" s="616">
        <v>201.81348398950701</v>
      </c>
      <c r="K190" s="619">
        <v>2.988450819608</v>
      </c>
    </row>
    <row r="191" spans="1:11" ht="14.4" customHeight="1" thickBot="1" x14ac:dyDescent="0.35">
      <c r="A191" s="637" t="s">
        <v>518</v>
      </c>
      <c r="B191" s="615">
        <v>81.742327329437003</v>
      </c>
      <c r="C191" s="615">
        <v>12.59759</v>
      </c>
      <c r="D191" s="616">
        <v>-69.144737329437007</v>
      </c>
      <c r="E191" s="617">
        <v>0.15411342460499999</v>
      </c>
      <c r="F191" s="615">
        <v>13.672926004784999</v>
      </c>
      <c r="G191" s="616">
        <v>11.394105003987001</v>
      </c>
      <c r="H191" s="618">
        <v>0</v>
      </c>
      <c r="I191" s="615">
        <v>44.090690000000002</v>
      </c>
      <c r="J191" s="616">
        <v>32.696584996012</v>
      </c>
      <c r="K191" s="619">
        <v>3.2246711482650001</v>
      </c>
    </row>
    <row r="192" spans="1:11" ht="14.4" customHeight="1" thickBot="1" x14ac:dyDescent="0.35">
      <c r="A192" s="637" t="s">
        <v>519</v>
      </c>
      <c r="B192" s="615">
        <v>6.6547785034959999</v>
      </c>
      <c r="C192" s="615">
        <v>17.943999999999999</v>
      </c>
      <c r="D192" s="616">
        <v>11.289221496504</v>
      </c>
      <c r="E192" s="617">
        <v>2.6964083012789999</v>
      </c>
      <c r="F192" s="615">
        <v>0</v>
      </c>
      <c r="G192" s="616">
        <v>0</v>
      </c>
      <c r="H192" s="618">
        <v>0</v>
      </c>
      <c r="I192" s="615">
        <v>0</v>
      </c>
      <c r="J192" s="616">
        <v>0</v>
      </c>
      <c r="K192" s="626" t="s">
        <v>335</v>
      </c>
    </row>
    <row r="193" spans="1:11" ht="14.4" customHeight="1" thickBot="1" x14ac:dyDescent="0.35">
      <c r="A193" s="636" t="s">
        <v>520</v>
      </c>
      <c r="B193" s="620">
        <v>72.001004262251996</v>
      </c>
      <c r="C193" s="620">
        <v>53.014209999999999</v>
      </c>
      <c r="D193" s="621">
        <v>-18.986794262252001</v>
      </c>
      <c r="E193" s="627">
        <v>0.73629820226999998</v>
      </c>
      <c r="F193" s="620">
        <v>0</v>
      </c>
      <c r="G193" s="621">
        <v>0</v>
      </c>
      <c r="H193" s="623">
        <v>1.1303000000000001</v>
      </c>
      <c r="I193" s="620">
        <v>156.30342999999999</v>
      </c>
      <c r="J193" s="621">
        <v>156.30342999999999</v>
      </c>
      <c r="K193" s="624" t="s">
        <v>335</v>
      </c>
    </row>
    <row r="194" spans="1:11" ht="14.4" customHeight="1" thickBot="1" x14ac:dyDescent="0.35">
      <c r="A194" s="637" t="s">
        <v>521</v>
      </c>
      <c r="B194" s="615">
        <v>0</v>
      </c>
      <c r="C194" s="615">
        <v>0</v>
      </c>
      <c r="D194" s="616">
        <v>0</v>
      </c>
      <c r="E194" s="617">
        <v>1</v>
      </c>
      <c r="F194" s="615">
        <v>0</v>
      </c>
      <c r="G194" s="616">
        <v>0</v>
      </c>
      <c r="H194" s="618">
        <v>0</v>
      </c>
      <c r="I194" s="615">
        <v>2.6200000000000001E-2</v>
      </c>
      <c r="J194" s="616">
        <v>2.6200000000000001E-2</v>
      </c>
      <c r="K194" s="626" t="s">
        <v>341</v>
      </c>
    </row>
    <row r="195" spans="1:11" ht="14.4" customHeight="1" thickBot="1" x14ac:dyDescent="0.35">
      <c r="A195" s="637" t="s">
        <v>522</v>
      </c>
      <c r="B195" s="615">
        <v>72.001004262251996</v>
      </c>
      <c r="C195" s="615">
        <v>49.914369999999998</v>
      </c>
      <c r="D195" s="616">
        <v>-22.086634262252002</v>
      </c>
      <c r="E195" s="617">
        <v>0.69324546943999998</v>
      </c>
      <c r="F195" s="615">
        <v>0</v>
      </c>
      <c r="G195" s="616">
        <v>0</v>
      </c>
      <c r="H195" s="618">
        <v>0.26350000000000001</v>
      </c>
      <c r="I195" s="615">
        <v>97.60351</v>
      </c>
      <c r="J195" s="616">
        <v>97.60351</v>
      </c>
      <c r="K195" s="626" t="s">
        <v>335</v>
      </c>
    </row>
    <row r="196" spans="1:11" ht="14.4" customHeight="1" thickBot="1" x14ac:dyDescent="0.35">
      <c r="A196" s="637" t="s">
        <v>523</v>
      </c>
      <c r="B196" s="615">
        <v>0</v>
      </c>
      <c r="C196" s="615">
        <v>3.0998399999999999</v>
      </c>
      <c r="D196" s="616">
        <v>3.0998399999999999</v>
      </c>
      <c r="E196" s="625" t="s">
        <v>335</v>
      </c>
      <c r="F196" s="615">
        <v>0</v>
      </c>
      <c r="G196" s="616">
        <v>0</v>
      </c>
      <c r="H196" s="618">
        <v>0.86680000000000001</v>
      </c>
      <c r="I196" s="615">
        <v>58.673720000000003</v>
      </c>
      <c r="J196" s="616">
        <v>58.673720000000003</v>
      </c>
      <c r="K196" s="626" t="s">
        <v>335</v>
      </c>
    </row>
    <row r="197" spans="1:11" ht="14.4" customHeight="1" thickBot="1" x14ac:dyDescent="0.35">
      <c r="A197" s="636" t="s">
        <v>524</v>
      </c>
      <c r="B197" s="620">
        <v>56.998535209243002</v>
      </c>
      <c r="C197" s="620">
        <v>27.858779999999999</v>
      </c>
      <c r="D197" s="621">
        <v>-29.139755209242999</v>
      </c>
      <c r="E197" s="627">
        <v>0.48876308659000001</v>
      </c>
      <c r="F197" s="620">
        <v>35.999759576491002</v>
      </c>
      <c r="G197" s="621">
        <v>29.999799647075999</v>
      </c>
      <c r="H197" s="623">
        <v>0.74034</v>
      </c>
      <c r="I197" s="620">
        <v>86.336910000000003</v>
      </c>
      <c r="J197" s="621">
        <v>56.337110352924</v>
      </c>
      <c r="K197" s="628">
        <v>2.3982635166359998</v>
      </c>
    </row>
    <row r="198" spans="1:11" ht="14.4" customHeight="1" thickBot="1" x14ac:dyDescent="0.35">
      <c r="A198" s="637" t="s">
        <v>525</v>
      </c>
      <c r="B198" s="615">
        <v>54.998139473865002</v>
      </c>
      <c r="C198" s="615">
        <v>25.781040000000001</v>
      </c>
      <c r="D198" s="616">
        <v>-29.217099473865002</v>
      </c>
      <c r="E198" s="617">
        <v>0.46876203898199997</v>
      </c>
      <c r="F198" s="615">
        <v>35.999759576491002</v>
      </c>
      <c r="G198" s="616">
        <v>29.999799647075999</v>
      </c>
      <c r="H198" s="618">
        <v>0.12035999999999999</v>
      </c>
      <c r="I198" s="615">
        <v>32.121049999999997</v>
      </c>
      <c r="J198" s="616">
        <v>2.1212503529240001</v>
      </c>
      <c r="K198" s="619">
        <v>0.89225734776700005</v>
      </c>
    </row>
    <row r="199" spans="1:11" ht="14.4" customHeight="1" thickBot="1" x14ac:dyDescent="0.35">
      <c r="A199" s="637" t="s">
        <v>526</v>
      </c>
      <c r="B199" s="615">
        <v>2.000395735378</v>
      </c>
      <c r="C199" s="615">
        <v>2.0777399999999999</v>
      </c>
      <c r="D199" s="616">
        <v>7.7344264620999997E-2</v>
      </c>
      <c r="E199" s="617">
        <v>1.0386644818590001</v>
      </c>
      <c r="F199" s="615">
        <v>0</v>
      </c>
      <c r="G199" s="616">
        <v>0</v>
      </c>
      <c r="H199" s="618">
        <v>0.61997999999999998</v>
      </c>
      <c r="I199" s="615">
        <v>54.215859999999999</v>
      </c>
      <c r="J199" s="616">
        <v>54.215859999999999</v>
      </c>
      <c r="K199" s="626" t="s">
        <v>335</v>
      </c>
    </row>
    <row r="200" spans="1:11" ht="14.4" customHeight="1" thickBot="1" x14ac:dyDescent="0.35">
      <c r="A200" s="636" t="s">
        <v>527</v>
      </c>
      <c r="B200" s="620">
        <v>0</v>
      </c>
      <c r="C200" s="620">
        <v>-46.647120000000001</v>
      </c>
      <c r="D200" s="621">
        <v>-46.647120000000001</v>
      </c>
      <c r="E200" s="622" t="s">
        <v>335</v>
      </c>
      <c r="F200" s="620">
        <v>0</v>
      </c>
      <c r="G200" s="621">
        <v>0</v>
      </c>
      <c r="H200" s="623">
        <v>0</v>
      </c>
      <c r="I200" s="620">
        <v>0</v>
      </c>
      <c r="J200" s="621">
        <v>0</v>
      </c>
      <c r="K200" s="624" t="s">
        <v>335</v>
      </c>
    </row>
    <row r="201" spans="1:11" ht="14.4" customHeight="1" thickBot="1" x14ac:dyDescent="0.35">
      <c r="A201" s="637" t="s">
        <v>528</v>
      </c>
      <c r="B201" s="615">
        <v>0</v>
      </c>
      <c r="C201" s="615">
        <v>-46.647120000000001</v>
      </c>
      <c r="D201" s="616">
        <v>-46.647120000000001</v>
      </c>
      <c r="E201" s="625" t="s">
        <v>341</v>
      </c>
      <c r="F201" s="615">
        <v>0</v>
      </c>
      <c r="G201" s="616">
        <v>0</v>
      </c>
      <c r="H201" s="618">
        <v>0</v>
      </c>
      <c r="I201" s="615">
        <v>0</v>
      </c>
      <c r="J201" s="616">
        <v>0</v>
      </c>
      <c r="K201" s="626" t="s">
        <v>335</v>
      </c>
    </row>
    <row r="202" spans="1:11" ht="14.4" customHeight="1" thickBot="1" x14ac:dyDescent="0.35">
      <c r="A202" s="636" t="s">
        <v>529</v>
      </c>
      <c r="B202" s="620">
        <v>86483.999716282706</v>
      </c>
      <c r="C202" s="620">
        <v>89344.329989999998</v>
      </c>
      <c r="D202" s="621">
        <v>2860.3302737173199</v>
      </c>
      <c r="E202" s="627">
        <v>1.033073519762</v>
      </c>
      <c r="F202" s="620">
        <v>100011</v>
      </c>
      <c r="G202" s="621">
        <v>83342.5</v>
      </c>
      <c r="H202" s="623">
        <v>8319.8748699999996</v>
      </c>
      <c r="I202" s="620">
        <v>81970.276580000005</v>
      </c>
      <c r="J202" s="621">
        <v>-1372.22342000002</v>
      </c>
      <c r="K202" s="628">
        <v>0.81961260841299999</v>
      </c>
    </row>
    <row r="203" spans="1:11" ht="14.4" customHeight="1" thickBot="1" x14ac:dyDescent="0.35">
      <c r="A203" s="637" t="s">
        <v>530</v>
      </c>
      <c r="B203" s="615">
        <v>48678.999853244903</v>
      </c>
      <c r="C203" s="615">
        <v>45213.062330000001</v>
      </c>
      <c r="D203" s="616">
        <v>-3465.9375232448601</v>
      </c>
      <c r="E203" s="617">
        <v>0.92880014926900001</v>
      </c>
      <c r="F203" s="615">
        <v>53721</v>
      </c>
      <c r="G203" s="616">
        <v>44767.5</v>
      </c>
      <c r="H203" s="618">
        <v>3508.8624199999999</v>
      </c>
      <c r="I203" s="615">
        <v>37187.739419999998</v>
      </c>
      <c r="J203" s="616">
        <v>-7579.7605800000501</v>
      </c>
      <c r="K203" s="619">
        <v>0.69223840620900001</v>
      </c>
    </row>
    <row r="204" spans="1:11" ht="14.4" customHeight="1" thickBot="1" x14ac:dyDescent="0.35">
      <c r="A204" s="637" t="s">
        <v>531</v>
      </c>
      <c r="B204" s="615">
        <v>37804.999863037803</v>
      </c>
      <c r="C204" s="615">
        <v>44131.267659999998</v>
      </c>
      <c r="D204" s="616">
        <v>6326.26779696217</v>
      </c>
      <c r="E204" s="617">
        <v>1.1673394476879999</v>
      </c>
      <c r="F204" s="615">
        <v>46290</v>
      </c>
      <c r="G204" s="616">
        <v>38575</v>
      </c>
      <c r="H204" s="618">
        <v>4811.0124500000002</v>
      </c>
      <c r="I204" s="615">
        <v>44782.53716</v>
      </c>
      <c r="J204" s="616">
        <v>6207.5371599999999</v>
      </c>
      <c r="K204" s="619">
        <v>0.96743437372999996</v>
      </c>
    </row>
    <row r="205" spans="1:11" ht="14.4" customHeight="1" thickBot="1" x14ac:dyDescent="0.35">
      <c r="A205" s="636" t="s">
        <v>532</v>
      </c>
      <c r="B205" s="620">
        <v>0</v>
      </c>
      <c r="C205" s="620">
        <v>2501.9313400000001</v>
      </c>
      <c r="D205" s="621">
        <v>2501.9313400000001</v>
      </c>
      <c r="E205" s="622" t="s">
        <v>335</v>
      </c>
      <c r="F205" s="620">
        <v>0</v>
      </c>
      <c r="G205" s="621">
        <v>0</v>
      </c>
      <c r="H205" s="623">
        <v>0</v>
      </c>
      <c r="I205" s="620">
        <v>2176.0372699999998</v>
      </c>
      <c r="J205" s="621">
        <v>2176.0372699999998</v>
      </c>
      <c r="K205" s="624" t="s">
        <v>335</v>
      </c>
    </row>
    <row r="206" spans="1:11" ht="14.4" customHeight="1" thickBot="1" x14ac:dyDescent="0.35">
      <c r="A206" s="637" t="s">
        <v>533</v>
      </c>
      <c r="B206" s="615">
        <v>0</v>
      </c>
      <c r="C206" s="615">
        <v>1689.1268600000001</v>
      </c>
      <c r="D206" s="616">
        <v>1689.1268600000001</v>
      </c>
      <c r="E206" s="625" t="s">
        <v>341</v>
      </c>
      <c r="F206" s="615">
        <v>0</v>
      </c>
      <c r="G206" s="616">
        <v>0</v>
      </c>
      <c r="H206" s="618">
        <v>0</v>
      </c>
      <c r="I206" s="615">
        <v>154.04283000000001</v>
      </c>
      <c r="J206" s="616">
        <v>154.04283000000001</v>
      </c>
      <c r="K206" s="626" t="s">
        <v>335</v>
      </c>
    </row>
    <row r="207" spans="1:11" ht="14.4" customHeight="1" thickBot="1" x14ac:dyDescent="0.35">
      <c r="A207" s="637" t="s">
        <v>534</v>
      </c>
      <c r="B207" s="615">
        <v>0</v>
      </c>
      <c r="C207" s="615">
        <v>812.80448000000001</v>
      </c>
      <c r="D207" s="616">
        <v>812.80448000000001</v>
      </c>
      <c r="E207" s="625" t="s">
        <v>335</v>
      </c>
      <c r="F207" s="615">
        <v>0</v>
      </c>
      <c r="G207" s="616">
        <v>0</v>
      </c>
      <c r="H207" s="618">
        <v>0</v>
      </c>
      <c r="I207" s="615">
        <v>2021.9944399999999</v>
      </c>
      <c r="J207" s="616">
        <v>2021.9944399999999</v>
      </c>
      <c r="K207" s="626" t="s">
        <v>335</v>
      </c>
    </row>
    <row r="208" spans="1:11" ht="14.4" customHeight="1" thickBot="1" x14ac:dyDescent="0.35">
      <c r="A208" s="634" t="s">
        <v>535</v>
      </c>
      <c r="B208" s="615">
        <v>1439.5912429539601</v>
      </c>
      <c r="C208" s="615">
        <v>1352.55762</v>
      </c>
      <c r="D208" s="616">
        <v>-87.033622953958997</v>
      </c>
      <c r="E208" s="617">
        <v>0.93954282274199996</v>
      </c>
      <c r="F208" s="615">
        <v>10.97207308103</v>
      </c>
      <c r="G208" s="616">
        <v>9.1433942341919998</v>
      </c>
      <c r="H208" s="618">
        <v>8.0000000000000007E-5</v>
      </c>
      <c r="I208" s="615">
        <v>154.30246</v>
      </c>
      <c r="J208" s="616">
        <v>145.15906576580801</v>
      </c>
      <c r="K208" s="619">
        <v>14.063200168322</v>
      </c>
    </row>
    <row r="209" spans="1:11" ht="14.4" customHeight="1" thickBot="1" x14ac:dyDescent="0.35">
      <c r="A209" s="635" t="s">
        <v>536</v>
      </c>
      <c r="B209" s="615">
        <v>1428.71133577155</v>
      </c>
      <c r="C209" s="615">
        <v>1294.85826</v>
      </c>
      <c r="D209" s="616">
        <v>-133.853075771546</v>
      </c>
      <c r="E209" s="617">
        <v>0.90631202229499996</v>
      </c>
      <c r="F209" s="615">
        <v>0</v>
      </c>
      <c r="G209" s="616">
        <v>0</v>
      </c>
      <c r="H209" s="618">
        <v>0</v>
      </c>
      <c r="I209" s="615">
        <v>0</v>
      </c>
      <c r="J209" s="616">
        <v>0</v>
      </c>
      <c r="K209" s="626" t="s">
        <v>335</v>
      </c>
    </row>
    <row r="210" spans="1:11" ht="14.4" customHeight="1" thickBot="1" x14ac:dyDescent="0.35">
      <c r="A210" s="636" t="s">
        <v>537</v>
      </c>
      <c r="B210" s="620">
        <v>1428.71133577155</v>
      </c>
      <c r="C210" s="620">
        <v>1294.85826</v>
      </c>
      <c r="D210" s="621">
        <v>-133.853075771546</v>
      </c>
      <c r="E210" s="627">
        <v>0.90631202229499996</v>
      </c>
      <c r="F210" s="620">
        <v>0</v>
      </c>
      <c r="G210" s="621">
        <v>0</v>
      </c>
      <c r="H210" s="623">
        <v>0</v>
      </c>
      <c r="I210" s="620">
        <v>0</v>
      </c>
      <c r="J210" s="621">
        <v>0</v>
      </c>
      <c r="K210" s="624" t="s">
        <v>335</v>
      </c>
    </row>
    <row r="211" spans="1:11" ht="14.4" customHeight="1" thickBot="1" x14ac:dyDescent="0.35">
      <c r="A211" s="637" t="s">
        <v>538</v>
      </c>
      <c r="B211" s="615">
        <v>0</v>
      </c>
      <c r="C211" s="615">
        <v>248.51813000000001</v>
      </c>
      <c r="D211" s="616">
        <v>248.51813000000001</v>
      </c>
      <c r="E211" s="625" t="s">
        <v>341</v>
      </c>
      <c r="F211" s="615">
        <v>0</v>
      </c>
      <c r="G211" s="616">
        <v>0</v>
      </c>
      <c r="H211" s="618">
        <v>0</v>
      </c>
      <c r="I211" s="615">
        <v>0</v>
      </c>
      <c r="J211" s="616">
        <v>0</v>
      </c>
      <c r="K211" s="626" t="s">
        <v>335</v>
      </c>
    </row>
    <row r="212" spans="1:11" ht="14.4" customHeight="1" thickBot="1" x14ac:dyDescent="0.35">
      <c r="A212" s="637" t="s">
        <v>539</v>
      </c>
      <c r="B212" s="615">
        <v>0</v>
      </c>
      <c r="C212" s="615">
        <v>567.48239000000001</v>
      </c>
      <c r="D212" s="616">
        <v>567.48239000000001</v>
      </c>
      <c r="E212" s="625" t="s">
        <v>335</v>
      </c>
      <c r="F212" s="615">
        <v>0</v>
      </c>
      <c r="G212" s="616">
        <v>0</v>
      </c>
      <c r="H212" s="618">
        <v>0</v>
      </c>
      <c r="I212" s="615">
        <v>0</v>
      </c>
      <c r="J212" s="616">
        <v>0</v>
      </c>
      <c r="K212" s="626" t="s">
        <v>335</v>
      </c>
    </row>
    <row r="213" spans="1:11" ht="14.4" customHeight="1" thickBot="1" x14ac:dyDescent="0.35">
      <c r="A213" s="637" t="s">
        <v>540</v>
      </c>
      <c r="B213" s="615">
        <v>0</v>
      </c>
      <c r="C213" s="615">
        <v>1.452</v>
      </c>
      <c r="D213" s="616">
        <v>1.452</v>
      </c>
      <c r="E213" s="625" t="s">
        <v>335</v>
      </c>
      <c r="F213" s="615">
        <v>0</v>
      </c>
      <c r="G213" s="616">
        <v>0</v>
      </c>
      <c r="H213" s="618">
        <v>0</v>
      </c>
      <c r="I213" s="615">
        <v>0</v>
      </c>
      <c r="J213" s="616">
        <v>0</v>
      </c>
      <c r="K213" s="626" t="s">
        <v>335</v>
      </c>
    </row>
    <row r="214" spans="1:11" ht="14.4" customHeight="1" thickBot="1" x14ac:dyDescent="0.35">
      <c r="A214" s="637" t="s">
        <v>541</v>
      </c>
      <c r="B214" s="615">
        <v>0</v>
      </c>
      <c r="C214" s="615">
        <v>105.73636999999999</v>
      </c>
      <c r="D214" s="616">
        <v>105.73636999999999</v>
      </c>
      <c r="E214" s="625" t="s">
        <v>335</v>
      </c>
      <c r="F214" s="615">
        <v>0</v>
      </c>
      <c r="G214" s="616">
        <v>0</v>
      </c>
      <c r="H214" s="618">
        <v>0</v>
      </c>
      <c r="I214" s="615">
        <v>0</v>
      </c>
      <c r="J214" s="616">
        <v>0</v>
      </c>
      <c r="K214" s="626" t="s">
        <v>335</v>
      </c>
    </row>
    <row r="215" spans="1:11" ht="14.4" customHeight="1" thickBot="1" x14ac:dyDescent="0.35">
      <c r="A215" s="637" t="s">
        <v>542</v>
      </c>
      <c r="B215" s="615">
        <v>0</v>
      </c>
      <c r="C215" s="615">
        <v>194.65237999999999</v>
      </c>
      <c r="D215" s="616">
        <v>194.65237999999999</v>
      </c>
      <c r="E215" s="625" t="s">
        <v>335</v>
      </c>
      <c r="F215" s="615">
        <v>0</v>
      </c>
      <c r="G215" s="616">
        <v>0</v>
      </c>
      <c r="H215" s="618">
        <v>0</v>
      </c>
      <c r="I215" s="615">
        <v>0</v>
      </c>
      <c r="J215" s="616">
        <v>0</v>
      </c>
      <c r="K215" s="626" t="s">
        <v>335</v>
      </c>
    </row>
    <row r="216" spans="1:11" ht="14.4" customHeight="1" thickBot="1" x14ac:dyDescent="0.35">
      <c r="A216" s="637" t="s">
        <v>543</v>
      </c>
      <c r="B216" s="615">
        <v>0</v>
      </c>
      <c r="C216" s="615">
        <v>177.01698999999999</v>
      </c>
      <c r="D216" s="616">
        <v>177.01698999999999</v>
      </c>
      <c r="E216" s="625" t="s">
        <v>335</v>
      </c>
      <c r="F216" s="615">
        <v>0</v>
      </c>
      <c r="G216" s="616">
        <v>0</v>
      </c>
      <c r="H216" s="618">
        <v>0</v>
      </c>
      <c r="I216" s="615">
        <v>0</v>
      </c>
      <c r="J216" s="616">
        <v>0</v>
      </c>
      <c r="K216" s="626" t="s">
        <v>335</v>
      </c>
    </row>
    <row r="217" spans="1:11" ht="14.4" customHeight="1" thickBot="1" x14ac:dyDescent="0.35">
      <c r="A217" s="640" t="s">
        <v>544</v>
      </c>
      <c r="B217" s="620">
        <v>10.879907182413</v>
      </c>
      <c r="C217" s="620">
        <v>57.699359999999999</v>
      </c>
      <c r="D217" s="621">
        <v>46.819452817585997</v>
      </c>
      <c r="E217" s="627">
        <v>5.303295242561</v>
      </c>
      <c r="F217" s="620">
        <v>10.97207308103</v>
      </c>
      <c r="G217" s="621">
        <v>9.1433942341919998</v>
      </c>
      <c r="H217" s="623">
        <v>8.0000000000000007E-5</v>
      </c>
      <c r="I217" s="620">
        <v>154.30246</v>
      </c>
      <c r="J217" s="621">
        <v>145.15906576580801</v>
      </c>
      <c r="K217" s="628">
        <v>14.063200168322</v>
      </c>
    </row>
    <row r="218" spans="1:11" ht="14.4" customHeight="1" thickBot="1" x14ac:dyDescent="0.35">
      <c r="A218" s="636" t="s">
        <v>545</v>
      </c>
      <c r="B218" s="620">
        <v>0</v>
      </c>
      <c r="C218" s="620">
        <v>2.4116</v>
      </c>
      <c r="D218" s="621">
        <v>2.4116</v>
      </c>
      <c r="E218" s="622" t="s">
        <v>335</v>
      </c>
      <c r="F218" s="620">
        <v>0</v>
      </c>
      <c r="G218" s="621">
        <v>0</v>
      </c>
      <c r="H218" s="623">
        <v>8.0000000000000007E-5</v>
      </c>
      <c r="I218" s="620">
        <v>1.2099999999999999E-3</v>
      </c>
      <c r="J218" s="621">
        <v>1.2099999999999999E-3</v>
      </c>
      <c r="K218" s="624" t="s">
        <v>335</v>
      </c>
    </row>
    <row r="219" spans="1:11" ht="14.4" customHeight="1" thickBot="1" x14ac:dyDescent="0.35">
      <c r="A219" s="637" t="s">
        <v>546</v>
      </c>
      <c r="B219" s="615">
        <v>0</v>
      </c>
      <c r="C219" s="615">
        <v>-4.0000000000000002E-4</v>
      </c>
      <c r="D219" s="616">
        <v>-4.0000000000000002E-4</v>
      </c>
      <c r="E219" s="625" t="s">
        <v>335</v>
      </c>
      <c r="F219" s="615">
        <v>0</v>
      </c>
      <c r="G219" s="616">
        <v>0</v>
      </c>
      <c r="H219" s="618">
        <v>8.0000000000000007E-5</v>
      </c>
      <c r="I219" s="615">
        <v>1.2099999999999999E-3</v>
      </c>
      <c r="J219" s="616">
        <v>1.2099999999999999E-3</v>
      </c>
      <c r="K219" s="626" t="s">
        <v>335</v>
      </c>
    </row>
    <row r="220" spans="1:11" ht="14.4" customHeight="1" thickBot="1" x14ac:dyDescent="0.35">
      <c r="A220" s="637" t="s">
        <v>547</v>
      </c>
      <c r="B220" s="615">
        <v>0</v>
      </c>
      <c r="C220" s="615">
        <v>2.4119999999999999</v>
      </c>
      <c r="D220" s="616">
        <v>2.4119999999999999</v>
      </c>
      <c r="E220" s="625" t="s">
        <v>341</v>
      </c>
      <c r="F220" s="615">
        <v>0</v>
      </c>
      <c r="G220" s="616">
        <v>0</v>
      </c>
      <c r="H220" s="618">
        <v>0</v>
      </c>
      <c r="I220" s="615">
        <v>0</v>
      </c>
      <c r="J220" s="616">
        <v>0</v>
      </c>
      <c r="K220" s="626" t="s">
        <v>335</v>
      </c>
    </row>
    <row r="221" spans="1:11" ht="14.4" customHeight="1" thickBot="1" x14ac:dyDescent="0.35">
      <c r="A221" s="636" t="s">
        <v>548</v>
      </c>
      <c r="B221" s="620">
        <v>10.879907182413</v>
      </c>
      <c r="C221" s="620">
        <v>43.075760000000002</v>
      </c>
      <c r="D221" s="621">
        <v>32.195852817586001</v>
      </c>
      <c r="E221" s="627">
        <v>3.9592028937179999</v>
      </c>
      <c r="F221" s="620">
        <v>10.97207308103</v>
      </c>
      <c r="G221" s="621">
        <v>9.1433942341919998</v>
      </c>
      <c r="H221" s="623">
        <v>0</v>
      </c>
      <c r="I221" s="620">
        <v>154.30125000000001</v>
      </c>
      <c r="J221" s="621">
        <v>145.15785576580799</v>
      </c>
      <c r="K221" s="628">
        <v>14.063089888342001</v>
      </c>
    </row>
    <row r="222" spans="1:11" ht="14.4" customHeight="1" thickBot="1" x14ac:dyDescent="0.35">
      <c r="A222" s="637" t="s">
        <v>549</v>
      </c>
      <c r="B222" s="615">
        <v>0</v>
      </c>
      <c r="C222" s="615">
        <v>16.66</v>
      </c>
      <c r="D222" s="616">
        <v>16.66</v>
      </c>
      <c r="E222" s="625" t="s">
        <v>341</v>
      </c>
      <c r="F222" s="615">
        <v>0</v>
      </c>
      <c r="G222" s="616">
        <v>0</v>
      </c>
      <c r="H222" s="618">
        <v>0</v>
      </c>
      <c r="I222" s="615">
        <v>81.45</v>
      </c>
      <c r="J222" s="616">
        <v>81.45</v>
      </c>
      <c r="K222" s="626" t="s">
        <v>335</v>
      </c>
    </row>
    <row r="223" spans="1:11" ht="14.4" customHeight="1" thickBot="1" x14ac:dyDescent="0.35">
      <c r="A223" s="637" t="s">
        <v>550</v>
      </c>
      <c r="B223" s="615">
        <v>0</v>
      </c>
      <c r="C223" s="615">
        <v>5.1999999999999998E-2</v>
      </c>
      <c r="D223" s="616">
        <v>5.1999999999999998E-2</v>
      </c>
      <c r="E223" s="625" t="s">
        <v>341</v>
      </c>
      <c r="F223" s="615">
        <v>9.2165898617000003E-2</v>
      </c>
      <c r="G223" s="616">
        <v>7.6804915513999997E-2</v>
      </c>
      <c r="H223" s="618">
        <v>0</v>
      </c>
      <c r="I223" s="615">
        <v>0</v>
      </c>
      <c r="J223" s="616">
        <v>-7.6804915513999997E-2</v>
      </c>
      <c r="K223" s="619">
        <v>0</v>
      </c>
    </row>
    <row r="224" spans="1:11" ht="14.4" customHeight="1" thickBot="1" x14ac:dyDescent="0.35">
      <c r="A224" s="637" t="s">
        <v>551</v>
      </c>
      <c r="B224" s="615">
        <v>10.879907182413</v>
      </c>
      <c r="C224" s="615">
        <v>26.363759999999999</v>
      </c>
      <c r="D224" s="616">
        <v>15.483852817586</v>
      </c>
      <c r="E224" s="617">
        <v>2.423160377931</v>
      </c>
      <c r="F224" s="615">
        <v>10.879907182413</v>
      </c>
      <c r="G224" s="616">
        <v>9.0665893186769999</v>
      </c>
      <c r="H224" s="618">
        <v>0</v>
      </c>
      <c r="I224" s="615">
        <v>72.851249999999993</v>
      </c>
      <c r="J224" s="616">
        <v>63.784660681322002</v>
      </c>
      <c r="K224" s="619">
        <v>6.6959440718160002</v>
      </c>
    </row>
    <row r="225" spans="1:11" ht="14.4" customHeight="1" thickBot="1" x14ac:dyDescent="0.35">
      <c r="A225" s="636" t="s">
        <v>552</v>
      </c>
      <c r="B225" s="620">
        <v>0</v>
      </c>
      <c r="C225" s="620">
        <v>12.212</v>
      </c>
      <c r="D225" s="621">
        <v>12.212</v>
      </c>
      <c r="E225" s="622" t="s">
        <v>335</v>
      </c>
      <c r="F225" s="620">
        <v>0</v>
      </c>
      <c r="G225" s="621">
        <v>0</v>
      </c>
      <c r="H225" s="623">
        <v>0</v>
      </c>
      <c r="I225" s="620">
        <v>0</v>
      </c>
      <c r="J225" s="621">
        <v>0</v>
      </c>
      <c r="K225" s="624" t="s">
        <v>335</v>
      </c>
    </row>
    <row r="226" spans="1:11" ht="14.4" customHeight="1" thickBot="1" x14ac:dyDescent="0.35">
      <c r="A226" s="637" t="s">
        <v>553</v>
      </c>
      <c r="B226" s="615">
        <v>0</v>
      </c>
      <c r="C226" s="615">
        <v>12.212</v>
      </c>
      <c r="D226" s="616">
        <v>12.212</v>
      </c>
      <c r="E226" s="625" t="s">
        <v>335</v>
      </c>
      <c r="F226" s="615">
        <v>0</v>
      </c>
      <c r="G226" s="616">
        <v>0</v>
      </c>
      <c r="H226" s="618">
        <v>0</v>
      </c>
      <c r="I226" s="615">
        <v>0</v>
      </c>
      <c r="J226" s="616">
        <v>0</v>
      </c>
      <c r="K226" s="626" t="s">
        <v>335</v>
      </c>
    </row>
    <row r="227" spans="1:11" ht="14.4" customHeight="1" thickBot="1" x14ac:dyDescent="0.35">
      <c r="A227" s="633" t="s">
        <v>554</v>
      </c>
      <c r="B227" s="615">
        <v>8486.8935512303506</v>
      </c>
      <c r="C227" s="615">
        <v>8530.1155299999991</v>
      </c>
      <c r="D227" s="616">
        <v>43.221978769651997</v>
      </c>
      <c r="E227" s="617">
        <v>1.005092791432</v>
      </c>
      <c r="F227" s="615">
        <v>8825.0551460164406</v>
      </c>
      <c r="G227" s="616">
        <v>7354.2126216803699</v>
      </c>
      <c r="H227" s="618">
        <v>775.39706000000001</v>
      </c>
      <c r="I227" s="615">
        <v>7626.86337</v>
      </c>
      <c r="J227" s="616">
        <v>272.65074831963199</v>
      </c>
      <c r="K227" s="619">
        <v>0.86422840920599997</v>
      </c>
    </row>
    <row r="228" spans="1:11" ht="14.4" customHeight="1" thickBot="1" x14ac:dyDescent="0.35">
      <c r="A228" s="638" t="s">
        <v>555</v>
      </c>
      <c r="B228" s="620">
        <v>8486.8935512303506</v>
      </c>
      <c r="C228" s="620">
        <v>8530.1155299999991</v>
      </c>
      <c r="D228" s="621">
        <v>43.221978769651997</v>
      </c>
      <c r="E228" s="627">
        <v>1.005092791432</v>
      </c>
      <c r="F228" s="620">
        <v>8825.0551460164406</v>
      </c>
      <c r="G228" s="621">
        <v>7354.2126216803699</v>
      </c>
      <c r="H228" s="623">
        <v>775.39706000000001</v>
      </c>
      <c r="I228" s="620">
        <v>7626.86337</v>
      </c>
      <c r="J228" s="621">
        <v>272.65074831963199</v>
      </c>
      <c r="K228" s="628">
        <v>0.86422840920599997</v>
      </c>
    </row>
    <row r="229" spans="1:11" ht="14.4" customHeight="1" thickBot="1" x14ac:dyDescent="0.35">
      <c r="A229" s="640" t="s">
        <v>54</v>
      </c>
      <c r="B229" s="620">
        <v>8486.8935512303506</v>
      </c>
      <c r="C229" s="620">
        <v>8530.1155299999991</v>
      </c>
      <c r="D229" s="621">
        <v>43.221978769651997</v>
      </c>
      <c r="E229" s="627">
        <v>1.005092791432</v>
      </c>
      <c r="F229" s="620">
        <v>8825.0551460164406</v>
      </c>
      <c r="G229" s="621">
        <v>7354.2126216803699</v>
      </c>
      <c r="H229" s="623">
        <v>775.39706000000001</v>
      </c>
      <c r="I229" s="620">
        <v>7626.86337</v>
      </c>
      <c r="J229" s="621">
        <v>272.65074831963199</v>
      </c>
      <c r="K229" s="628">
        <v>0.86422840920599997</v>
      </c>
    </row>
    <row r="230" spans="1:11" ht="14.4" customHeight="1" thickBot="1" x14ac:dyDescent="0.35">
      <c r="A230" s="636" t="s">
        <v>556</v>
      </c>
      <c r="B230" s="620">
        <v>217.99999999999699</v>
      </c>
      <c r="C230" s="620">
        <v>196.03100000000001</v>
      </c>
      <c r="D230" s="621">
        <v>-21.968999999996999</v>
      </c>
      <c r="E230" s="627">
        <v>0.89922477064200002</v>
      </c>
      <c r="F230" s="620">
        <v>151</v>
      </c>
      <c r="G230" s="621">
        <v>125.833333333333</v>
      </c>
      <c r="H230" s="623">
        <v>16.601749999999999</v>
      </c>
      <c r="I230" s="620">
        <v>166.01750000000001</v>
      </c>
      <c r="J230" s="621">
        <v>40.184166666666002</v>
      </c>
      <c r="K230" s="628">
        <v>1.099453642384</v>
      </c>
    </row>
    <row r="231" spans="1:11" ht="14.4" customHeight="1" thickBot="1" x14ac:dyDescent="0.35">
      <c r="A231" s="637" t="s">
        <v>557</v>
      </c>
      <c r="B231" s="615">
        <v>217.99999999999699</v>
      </c>
      <c r="C231" s="615">
        <v>196.03100000000001</v>
      </c>
      <c r="D231" s="616">
        <v>-21.968999999996999</v>
      </c>
      <c r="E231" s="617">
        <v>0.89922477064200002</v>
      </c>
      <c r="F231" s="615">
        <v>151</v>
      </c>
      <c r="G231" s="616">
        <v>125.833333333333</v>
      </c>
      <c r="H231" s="618">
        <v>16.601749999999999</v>
      </c>
      <c r="I231" s="615">
        <v>166.01750000000001</v>
      </c>
      <c r="J231" s="616">
        <v>40.184166666666002</v>
      </c>
      <c r="K231" s="619">
        <v>1.099453642384</v>
      </c>
    </row>
    <row r="232" spans="1:11" ht="14.4" customHeight="1" thickBot="1" x14ac:dyDescent="0.35">
      <c r="A232" s="636" t="s">
        <v>558</v>
      </c>
      <c r="B232" s="620">
        <v>422.79618072224298</v>
      </c>
      <c r="C232" s="620">
        <v>376.714</v>
      </c>
      <c r="D232" s="621">
        <v>-46.082180722242001</v>
      </c>
      <c r="E232" s="627">
        <v>0.89100615657500004</v>
      </c>
      <c r="F232" s="620">
        <v>389.05514601644398</v>
      </c>
      <c r="G232" s="621">
        <v>324.21262168036998</v>
      </c>
      <c r="H232" s="623">
        <v>37.19332</v>
      </c>
      <c r="I232" s="620">
        <v>349.54563999999999</v>
      </c>
      <c r="J232" s="621">
        <v>25.333018319629002</v>
      </c>
      <c r="K232" s="628">
        <v>0.89844754292200002</v>
      </c>
    </row>
    <row r="233" spans="1:11" ht="14.4" customHeight="1" thickBot="1" x14ac:dyDescent="0.35">
      <c r="A233" s="637" t="s">
        <v>559</v>
      </c>
      <c r="B233" s="615">
        <v>422.79618072224298</v>
      </c>
      <c r="C233" s="615">
        <v>376.714</v>
      </c>
      <c r="D233" s="616">
        <v>-46.082180722242001</v>
      </c>
      <c r="E233" s="617">
        <v>0.89100615657500004</v>
      </c>
      <c r="F233" s="615">
        <v>389.05514601644398</v>
      </c>
      <c r="G233" s="616">
        <v>324.21262168036998</v>
      </c>
      <c r="H233" s="618">
        <v>37.19332</v>
      </c>
      <c r="I233" s="615">
        <v>349.54563999999999</v>
      </c>
      <c r="J233" s="616">
        <v>25.333018319629002</v>
      </c>
      <c r="K233" s="619">
        <v>0.89844754292200002</v>
      </c>
    </row>
    <row r="234" spans="1:11" ht="14.4" customHeight="1" thickBot="1" x14ac:dyDescent="0.35">
      <c r="A234" s="636" t="s">
        <v>560</v>
      </c>
      <c r="B234" s="620">
        <v>1512.0973705081899</v>
      </c>
      <c r="C234" s="620">
        <v>1746.9394500000001</v>
      </c>
      <c r="D234" s="621">
        <v>234.84207949181399</v>
      </c>
      <c r="E234" s="627">
        <v>1.1553088339890001</v>
      </c>
      <c r="F234" s="620">
        <v>1724</v>
      </c>
      <c r="G234" s="621">
        <v>1436.6666666666699</v>
      </c>
      <c r="H234" s="623">
        <v>114.50467</v>
      </c>
      <c r="I234" s="620">
        <v>1246.0133699999999</v>
      </c>
      <c r="J234" s="621">
        <v>-190.65329666666699</v>
      </c>
      <c r="K234" s="628">
        <v>0.72274557424499997</v>
      </c>
    </row>
    <row r="235" spans="1:11" ht="14.4" customHeight="1" thickBot="1" x14ac:dyDescent="0.35">
      <c r="A235" s="637" t="s">
        <v>561</v>
      </c>
      <c r="B235" s="615">
        <v>1512.0973705081899</v>
      </c>
      <c r="C235" s="615">
        <v>1577.742</v>
      </c>
      <c r="D235" s="616">
        <v>65.644629491814001</v>
      </c>
      <c r="E235" s="617">
        <v>1.043412964516</v>
      </c>
      <c r="F235" s="615">
        <v>1724</v>
      </c>
      <c r="G235" s="616">
        <v>1436.6666666666699</v>
      </c>
      <c r="H235" s="618">
        <v>114.50467</v>
      </c>
      <c r="I235" s="615">
        <v>1246.0133699999999</v>
      </c>
      <c r="J235" s="616">
        <v>-190.65329666666699</v>
      </c>
      <c r="K235" s="619">
        <v>0.72274557424499997</v>
      </c>
    </row>
    <row r="236" spans="1:11" ht="14.4" customHeight="1" thickBot="1" x14ac:dyDescent="0.35">
      <c r="A236" s="637" t="s">
        <v>562</v>
      </c>
      <c r="B236" s="615">
        <v>0</v>
      </c>
      <c r="C236" s="615">
        <v>169.19745</v>
      </c>
      <c r="D236" s="616">
        <v>169.19745</v>
      </c>
      <c r="E236" s="625" t="s">
        <v>335</v>
      </c>
      <c r="F236" s="615">
        <v>0</v>
      </c>
      <c r="G236" s="616">
        <v>0</v>
      </c>
      <c r="H236" s="618">
        <v>0</v>
      </c>
      <c r="I236" s="615">
        <v>0</v>
      </c>
      <c r="J236" s="616">
        <v>0</v>
      </c>
      <c r="K236" s="619">
        <v>10</v>
      </c>
    </row>
    <row r="237" spans="1:11" ht="14.4" customHeight="1" thickBot="1" x14ac:dyDescent="0.35">
      <c r="A237" s="636" t="s">
        <v>563</v>
      </c>
      <c r="B237" s="620">
        <v>0</v>
      </c>
      <c r="C237" s="620">
        <v>19.731999999999999</v>
      </c>
      <c r="D237" s="621">
        <v>19.731999999999999</v>
      </c>
      <c r="E237" s="622" t="s">
        <v>335</v>
      </c>
      <c r="F237" s="620">
        <v>0</v>
      </c>
      <c r="G237" s="621">
        <v>0</v>
      </c>
      <c r="H237" s="623">
        <v>0.85</v>
      </c>
      <c r="I237" s="620">
        <v>10.379</v>
      </c>
      <c r="J237" s="621">
        <v>10.379</v>
      </c>
      <c r="K237" s="624" t="s">
        <v>341</v>
      </c>
    </row>
    <row r="238" spans="1:11" ht="14.4" customHeight="1" thickBot="1" x14ac:dyDescent="0.35">
      <c r="A238" s="637" t="s">
        <v>564</v>
      </c>
      <c r="B238" s="615">
        <v>0</v>
      </c>
      <c r="C238" s="615">
        <v>19.731999999999999</v>
      </c>
      <c r="D238" s="616">
        <v>19.731999999999999</v>
      </c>
      <c r="E238" s="625" t="s">
        <v>335</v>
      </c>
      <c r="F238" s="615">
        <v>0</v>
      </c>
      <c r="G238" s="616">
        <v>0</v>
      </c>
      <c r="H238" s="618">
        <v>0.85</v>
      </c>
      <c r="I238" s="615">
        <v>10.379</v>
      </c>
      <c r="J238" s="616">
        <v>10.379</v>
      </c>
      <c r="K238" s="626" t="s">
        <v>341</v>
      </c>
    </row>
    <row r="239" spans="1:11" ht="14.4" customHeight="1" thickBot="1" x14ac:dyDescent="0.35">
      <c r="A239" s="636" t="s">
        <v>565</v>
      </c>
      <c r="B239" s="620">
        <v>1003.99999999999</v>
      </c>
      <c r="C239" s="620">
        <v>890.23788999999999</v>
      </c>
      <c r="D239" s="621">
        <v>-113.762109999987</v>
      </c>
      <c r="E239" s="627">
        <v>0.886691125498</v>
      </c>
      <c r="F239" s="620">
        <v>1253</v>
      </c>
      <c r="G239" s="621">
        <v>1044.1666666666699</v>
      </c>
      <c r="H239" s="623">
        <v>91.025880000000001</v>
      </c>
      <c r="I239" s="620">
        <v>881.53611000000001</v>
      </c>
      <c r="J239" s="621">
        <v>-162.63055666666699</v>
      </c>
      <c r="K239" s="628">
        <v>0.70354039106099997</v>
      </c>
    </row>
    <row r="240" spans="1:11" ht="14.4" customHeight="1" thickBot="1" x14ac:dyDescent="0.35">
      <c r="A240" s="637" t="s">
        <v>566</v>
      </c>
      <c r="B240" s="615">
        <v>1002.99999999999</v>
      </c>
      <c r="C240" s="615">
        <v>889.91881000000001</v>
      </c>
      <c r="D240" s="616">
        <v>-113.081189999987</v>
      </c>
      <c r="E240" s="617">
        <v>0.887257038883</v>
      </c>
      <c r="F240" s="615">
        <v>1237</v>
      </c>
      <c r="G240" s="616">
        <v>1030.8333333333301</v>
      </c>
      <c r="H240" s="618">
        <v>88.690470000000005</v>
      </c>
      <c r="I240" s="615">
        <v>866.10369000000003</v>
      </c>
      <c r="J240" s="616">
        <v>-164.729643333333</v>
      </c>
      <c r="K240" s="619">
        <v>0.70016466451000003</v>
      </c>
    </row>
    <row r="241" spans="1:11" ht="14.4" customHeight="1" thickBot="1" x14ac:dyDescent="0.35">
      <c r="A241" s="637" t="s">
        <v>567</v>
      </c>
      <c r="B241" s="615">
        <v>0.99999999999900002</v>
      </c>
      <c r="C241" s="615">
        <v>0.31907999999999997</v>
      </c>
      <c r="D241" s="616">
        <v>-0.68091999999899999</v>
      </c>
      <c r="E241" s="617">
        <v>0.31907999999999997</v>
      </c>
      <c r="F241" s="615">
        <v>16</v>
      </c>
      <c r="G241" s="616">
        <v>13.333333333333</v>
      </c>
      <c r="H241" s="618">
        <v>2.33541</v>
      </c>
      <c r="I241" s="615">
        <v>15.43242</v>
      </c>
      <c r="J241" s="616">
        <v>2.099086666666</v>
      </c>
      <c r="K241" s="619">
        <v>0.96452625000000003</v>
      </c>
    </row>
    <row r="242" spans="1:11" ht="14.4" customHeight="1" thickBot="1" x14ac:dyDescent="0.35">
      <c r="A242" s="636" t="s">
        <v>568</v>
      </c>
      <c r="B242" s="620">
        <v>0</v>
      </c>
      <c r="C242" s="620">
        <v>670.94794999999999</v>
      </c>
      <c r="D242" s="621">
        <v>670.94794999999999</v>
      </c>
      <c r="E242" s="622" t="s">
        <v>335</v>
      </c>
      <c r="F242" s="620">
        <v>0</v>
      </c>
      <c r="G242" s="621">
        <v>0</v>
      </c>
      <c r="H242" s="623">
        <v>48.669220000000003</v>
      </c>
      <c r="I242" s="620">
        <v>551.98800000000006</v>
      </c>
      <c r="J242" s="621">
        <v>551.98800000000006</v>
      </c>
      <c r="K242" s="624" t="s">
        <v>341</v>
      </c>
    </row>
    <row r="243" spans="1:11" ht="14.4" customHeight="1" thickBot="1" x14ac:dyDescent="0.35">
      <c r="A243" s="637" t="s">
        <v>569</v>
      </c>
      <c r="B243" s="615">
        <v>0</v>
      </c>
      <c r="C243" s="615">
        <v>670.94794999999999</v>
      </c>
      <c r="D243" s="616">
        <v>670.94794999999999</v>
      </c>
      <c r="E243" s="625" t="s">
        <v>335</v>
      </c>
      <c r="F243" s="615">
        <v>0</v>
      </c>
      <c r="G243" s="616">
        <v>0</v>
      </c>
      <c r="H243" s="618">
        <v>48.669220000000003</v>
      </c>
      <c r="I243" s="615">
        <v>551.98800000000006</v>
      </c>
      <c r="J243" s="616">
        <v>551.98800000000006</v>
      </c>
      <c r="K243" s="626" t="s">
        <v>341</v>
      </c>
    </row>
    <row r="244" spans="1:11" ht="14.4" customHeight="1" thickBot="1" x14ac:dyDescent="0.35">
      <c r="A244" s="636" t="s">
        <v>570</v>
      </c>
      <c r="B244" s="620">
        <v>5329.99999999993</v>
      </c>
      <c r="C244" s="620">
        <v>4629.5132400000002</v>
      </c>
      <c r="D244" s="621">
        <v>-700.48675999993202</v>
      </c>
      <c r="E244" s="627">
        <v>0.86857659287</v>
      </c>
      <c r="F244" s="620">
        <v>5308</v>
      </c>
      <c r="G244" s="621">
        <v>4423.3333333333303</v>
      </c>
      <c r="H244" s="623">
        <v>466.55221999999998</v>
      </c>
      <c r="I244" s="620">
        <v>4421.38375</v>
      </c>
      <c r="J244" s="621">
        <v>-1.9495833333320001</v>
      </c>
      <c r="K244" s="628">
        <v>0.83296604182300005</v>
      </c>
    </row>
    <row r="245" spans="1:11" ht="14.4" customHeight="1" thickBot="1" x14ac:dyDescent="0.35">
      <c r="A245" s="637" t="s">
        <v>571</v>
      </c>
      <c r="B245" s="615">
        <v>5329.99999999993</v>
      </c>
      <c r="C245" s="615">
        <v>4629.5132400000002</v>
      </c>
      <c r="D245" s="616">
        <v>-700.48675999993202</v>
      </c>
      <c r="E245" s="617">
        <v>0.86857659287</v>
      </c>
      <c r="F245" s="615">
        <v>5308</v>
      </c>
      <c r="G245" s="616">
        <v>4423.3333333333303</v>
      </c>
      <c r="H245" s="618">
        <v>466.55221999999998</v>
      </c>
      <c r="I245" s="615">
        <v>4421.38375</v>
      </c>
      <c r="J245" s="616">
        <v>-1.9495833333320001</v>
      </c>
      <c r="K245" s="619">
        <v>0.83296604182300005</v>
      </c>
    </row>
    <row r="246" spans="1:11" ht="14.4" customHeight="1" thickBot="1" x14ac:dyDescent="0.35">
      <c r="A246" s="641" t="s">
        <v>572</v>
      </c>
      <c r="B246" s="620">
        <v>0</v>
      </c>
      <c r="C246" s="620">
        <v>1.45591</v>
      </c>
      <c r="D246" s="621">
        <v>1.45591</v>
      </c>
      <c r="E246" s="622" t="s">
        <v>335</v>
      </c>
      <c r="F246" s="620">
        <v>0</v>
      </c>
      <c r="G246" s="621">
        <v>0</v>
      </c>
      <c r="H246" s="623">
        <v>8.9719999999999994E-2</v>
      </c>
      <c r="I246" s="620">
        <v>4.5160099999999996</v>
      </c>
      <c r="J246" s="621">
        <v>4.5160099999999996</v>
      </c>
      <c r="K246" s="624" t="s">
        <v>341</v>
      </c>
    </row>
    <row r="247" spans="1:11" ht="14.4" customHeight="1" thickBot="1" x14ac:dyDescent="0.35">
      <c r="A247" s="638" t="s">
        <v>573</v>
      </c>
      <c r="B247" s="620">
        <v>0</v>
      </c>
      <c r="C247" s="620">
        <v>1.45591</v>
      </c>
      <c r="D247" s="621">
        <v>1.45591</v>
      </c>
      <c r="E247" s="622" t="s">
        <v>335</v>
      </c>
      <c r="F247" s="620">
        <v>0</v>
      </c>
      <c r="G247" s="621">
        <v>0</v>
      </c>
      <c r="H247" s="623">
        <v>8.9719999999999994E-2</v>
      </c>
      <c r="I247" s="620">
        <v>4.5160099999999996</v>
      </c>
      <c r="J247" s="621">
        <v>4.5160099999999996</v>
      </c>
      <c r="K247" s="624" t="s">
        <v>341</v>
      </c>
    </row>
    <row r="248" spans="1:11" ht="14.4" customHeight="1" thickBot="1" x14ac:dyDescent="0.35">
      <c r="A248" s="640" t="s">
        <v>574</v>
      </c>
      <c r="B248" s="620">
        <v>0</v>
      </c>
      <c r="C248" s="620">
        <v>1.45591</v>
      </c>
      <c r="D248" s="621">
        <v>1.45591</v>
      </c>
      <c r="E248" s="622" t="s">
        <v>335</v>
      </c>
      <c r="F248" s="620">
        <v>0</v>
      </c>
      <c r="G248" s="621">
        <v>0</v>
      </c>
      <c r="H248" s="623">
        <v>8.9719999999999994E-2</v>
      </c>
      <c r="I248" s="620">
        <v>4.5160099999999996</v>
      </c>
      <c r="J248" s="621">
        <v>4.5160099999999996</v>
      </c>
      <c r="K248" s="624" t="s">
        <v>341</v>
      </c>
    </row>
    <row r="249" spans="1:11" ht="14.4" customHeight="1" thickBot="1" x14ac:dyDescent="0.35">
      <c r="A249" s="636" t="s">
        <v>575</v>
      </c>
      <c r="B249" s="620">
        <v>0</v>
      </c>
      <c r="C249" s="620">
        <v>1.45591</v>
      </c>
      <c r="D249" s="621">
        <v>1.45591</v>
      </c>
      <c r="E249" s="622" t="s">
        <v>335</v>
      </c>
      <c r="F249" s="620">
        <v>0</v>
      </c>
      <c r="G249" s="621">
        <v>0</v>
      </c>
      <c r="H249" s="623">
        <v>8.9719999999999994E-2</v>
      </c>
      <c r="I249" s="620">
        <v>4.5160099999999996</v>
      </c>
      <c r="J249" s="621">
        <v>4.5160099999999996</v>
      </c>
      <c r="K249" s="624" t="s">
        <v>341</v>
      </c>
    </row>
    <row r="250" spans="1:11" ht="14.4" customHeight="1" thickBot="1" x14ac:dyDescent="0.35">
      <c r="A250" s="637" t="s">
        <v>576</v>
      </c>
      <c r="B250" s="615">
        <v>0</v>
      </c>
      <c r="C250" s="615">
        <v>1.45591</v>
      </c>
      <c r="D250" s="616">
        <v>1.45591</v>
      </c>
      <c r="E250" s="625" t="s">
        <v>335</v>
      </c>
      <c r="F250" s="615">
        <v>0</v>
      </c>
      <c r="G250" s="616">
        <v>0</v>
      </c>
      <c r="H250" s="618">
        <v>8.9719999999999994E-2</v>
      </c>
      <c r="I250" s="615">
        <v>4.5160099999999996</v>
      </c>
      <c r="J250" s="616">
        <v>4.5160099999999996</v>
      </c>
      <c r="K250" s="626" t="s">
        <v>341</v>
      </c>
    </row>
    <row r="251" spans="1:11" ht="14.4" customHeight="1" thickBot="1" x14ac:dyDescent="0.35">
      <c r="A251" s="642"/>
      <c r="B251" s="615">
        <v>-23038.898379207501</v>
      </c>
      <c r="C251" s="615">
        <v>-21088.837680000001</v>
      </c>
      <c r="D251" s="616">
        <v>1950.0606992074299</v>
      </c>
      <c r="E251" s="617">
        <v>0.91535790179200005</v>
      </c>
      <c r="F251" s="615">
        <v>-21009.506531918902</v>
      </c>
      <c r="G251" s="616">
        <v>-17507.922109932399</v>
      </c>
      <c r="H251" s="618">
        <v>-2459.41122</v>
      </c>
      <c r="I251" s="615">
        <v>-20457.579290000001</v>
      </c>
      <c r="J251" s="616">
        <v>-2949.6571800676402</v>
      </c>
      <c r="K251" s="619">
        <v>0.97372964276499996</v>
      </c>
    </row>
    <row r="252" spans="1:11" ht="14.4" customHeight="1" thickBot="1" x14ac:dyDescent="0.35">
      <c r="A252" s="643" t="s">
        <v>66</v>
      </c>
      <c r="B252" s="629">
        <v>-23038.898379207501</v>
      </c>
      <c r="C252" s="629">
        <v>-21088.837680000001</v>
      </c>
      <c r="D252" s="630">
        <v>1950.0606992074399</v>
      </c>
      <c r="E252" s="631" t="s">
        <v>335</v>
      </c>
      <c r="F252" s="629">
        <v>-21009.506531918902</v>
      </c>
      <c r="G252" s="630">
        <v>-17507.922109932399</v>
      </c>
      <c r="H252" s="629">
        <v>-2459.41122</v>
      </c>
      <c r="I252" s="629">
        <v>-20457.5792900001</v>
      </c>
      <c r="J252" s="630">
        <v>-2949.6571800676502</v>
      </c>
      <c r="K252" s="632">
        <v>0.97372964276499996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577</v>
      </c>
      <c r="B5" s="645" t="s">
        <v>578</v>
      </c>
      <c r="C5" s="646" t="s">
        <v>579</v>
      </c>
      <c r="D5" s="646" t="s">
        <v>579</v>
      </c>
      <c r="E5" s="646"/>
      <c r="F5" s="646" t="s">
        <v>579</v>
      </c>
      <c r="G5" s="646" t="s">
        <v>579</v>
      </c>
      <c r="H5" s="646" t="s">
        <v>579</v>
      </c>
      <c r="I5" s="647" t="s">
        <v>579</v>
      </c>
      <c r="J5" s="648" t="s">
        <v>74</v>
      </c>
    </row>
    <row r="6" spans="1:10" ht="14.4" customHeight="1" x14ac:dyDescent="0.3">
      <c r="A6" s="644" t="s">
        <v>577</v>
      </c>
      <c r="B6" s="645" t="s">
        <v>346</v>
      </c>
      <c r="C6" s="646">
        <v>1900.1823299999999</v>
      </c>
      <c r="D6" s="646">
        <v>1884.092809999996</v>
      </c>
      <c r="E6" s="646"/>
      <c r="F6" s="646">
        <v>1793.8134299999999</v>
      </c>
      <c r="G6" s="646">
        <v>1873.3384816525358</v>
      </c>
      <c r="H6" s="646">
        <v>-79.525051652535922</v>
      </c>
      <c r="I6" s="647">
        <v>0.95754902147614873</v>
      </c>
      <c r="J6" s="648" t="s">
        <v>1</v>
      </c>
    </row>
    <row r="7" spans="1:10" ht="14.4" customHeight="1" x14ac:dyDescent="0.3">
      <c r="A7" s="644" t="s">
        <v>577</v>
      </c>
      <c r="B7" s="645" t="s">
        <v>347</v>
      </c>
      <c r="C7" s="646">
        <v>20.92615</v>
      </c>
      <c r="D7" s="646">
        <v>39.098710000000004</v>
      </c>
      <c r="E7" s="646"/>
      <c r="F7" s="646">
        <v>50.68439</v>
      </c>
      <c r="G7" s="646">
        <v>40.656725695873334</v>
      </c>
      <c r="H7" s="646">
        <v>10.027664304126667</v>
      </c>
      <c r="I7" s="647">
        <v>1.2466422008288895</v>
      </c>
      <c r="J7" s="648" t="s">
        <v>1</v>
      </c>
    </row>
    <row r="8" spans="1:10" ht="14.4" customHeight="1" x14ac:dyDescent="0.3">
      <c r="A8" s="644" t="s">
        <v>577</v>
      </c>
      <c r="B8" s="645" t="s">
        <v>580</v>
      </c>
      <c r="C8" s="646">
        <v>14.50878</v>
      </c>
      <c r="D8" s="646" t="s">
        <v>579</v>
      </c>
      <c r="E8" s="646"/>
      <c r="F8" s="646" t="s">
        <v>579</v>
      </c>
      <c r="G8" s="646" t="s">
        <v>579</v>
      </c>
      <c r="H8" s="646" t="s">
        <v>579</v>
      </c>
      <c r="I8" s="647" t="s">
        <v>579</v>
      </c>
      <c r="J8" s="648" t="s">
        <v>1</v>
      </c>
    </row>
    <row r="9" spans="1:10" ht="14.4" customHeight="1" x14ac:dyDescent="0.3">
      <c r="A9" s="644" t="s">
        <v>577</v>
      </c>
      <c r="B9" s="645" t="s">
        <v>348</v>
      </c>
      <c r="C9" s="646">
        <v>14.348939999999999</v>
      </c>
      <c r="D9" s="646">
        <v>20.129339999999999</v>
      </c>
      <c r="E9" s="646"/>
      <c r="F9" s="646">
        <v>11.26032</v>
      </c>
      <c r="G9" s="646">
        <v>20.339354491484166</v>
      </c>
      <c r="H9" s="646">
        <v>-9.0790344914841654</v>
      </c>
      <c r="I9" s="647">
        <v>0.55362228947406156</v>
      </c>
      <c r="J9" s="648" t="s">
        <v>1</v>
      </c>
    </row>
    <row r="10" spans="1:10" ht="14.4" customHeight="1" x14ac:dyDescent="0.3">
      <c r="A10" s="644" t="s">
        <v>577</v>
      </c>
      <c r="B10" s="645" t="s">
        <v>349</v>
      </c>
      <c r="C10" s="646">
        <v>56.999980000000001</v>
      </c>
      <c r="D10" s="646">
        <v>0</v>
      </c>
      <c r="E10" s="646"/>
      <c r="F10" s="646">
        <v>13.300990000000001</v>
      </c>
      <c r="G10" s="646">
        <v>0</v>
      </c>
      <c r="H10" s="646">
        <v>13.300990000000001</v>
      </c>
      <c r="I10" s="647" t="s">
        <v>579</v>
      </c>
      <c r="J10" s="648" t="s">
        <v>1</v>
      </c>
    </row>
    <row r="11" spans="1:10" ht="14.4" customHeight="1" x14ac:dyDescent="0.3">
      <c r="A11" s="644" t="s">
        <v>577</v>
      </c>
      <c r="B11" s="645" t="s">
        <v>350</v>
      </c>
      <c r="C11" s="646">
        <v>711.37796000000003</v>
      </c>
      <c r="D11" s="646">
        <v>688.57038999999691</v>
      </c>
      <c r="E11" s="646"/>
      <c r="F11" s="646">
        <v>560.84643999999992</v>
      </c>
      <c r="G11" s="646">
        <v>553.41619110246245</v>
      </c>
      <c r="H11" s="646">
        <v>7.4302488975374672</v>
      </c>
      <c r="I11" s="647">
        <v>1.0134261501867801</v>
      </c>
      <c r="J11" s="648" t="s">
        <v>1</v>
      </c>
    </row>
    <row r="12" spans="1:10" ht="14.4" customHeight="1" x14ac:dyDescent="0.3">
      <c r="A12" s="644" t="s">
        <v>577</v>
      </c>
      <c r="B12" s="645" t="s">
        <v>351</v>
      </c>
      <c r="C12" s="646">
        <v>2.5254400000000001</v>
      </c>
      <c r="D12" s="646">
        <v>5.5714799999999993</v>
      </c>
      <c r="E12" s="646"/>
      <c r="F12" s="646">
        <v>7.30009</v>
      </c>
      <c r="G12" s="646">
        <v>5.1396691730566673</v>
      </c>
      <c r="H12" s="646">
        <v>2.1604208269433327</v>
      </c>
      <c r="I12" s="647">
        <v>1.4203423905703421</v>
      </c>
      <c r="J12" s="648" t="s">
        <v>1</v>
      </c>
    </row>
    <row r="13" spans="1:10" ht="14.4" customHeight="1" x14ac:dyDescent="0.3">
      <c r="A13" s="644" t="s">
        <v>577</v>
      </c>
      <c r="B13" s="645" t="s">
        <v>352</v>
      </c>
      <c r="C13" s="646">
        <v>209.31628999999998</v>
      </c>
      <c r="D13" s="646">
        <v>201.146649999999</v>
      </c>
      <c r="E13" s="646"/>
      <c r="F13" s="646">
        <v>207.10188000000002</v>
      </c>
      <c r="G13" s="646">
        <v>193.69982015178746</v>
      </c>
      <c r="H13" s="646">
        <v>13.402059848212559</v>
      </c>
      <c r="I13" s="647">
        <v>1.0691898414655749</v>
      </c>
      <c r="J13" s="648" t="s">
        <v>1</v>
      </c>
    </row>
    <row r="14" spans="1:10" ht="14.4" customHeight="1" x14ac:dyDescent="0.3">
      <c r="A14" s="644" t="s">
        <v>577</v>
      </c>
      <c r="B14" s="645" t="s">
        <v>581</v>
      </c>
      <c r="C14" s="646">
        <v>2930.1858700000003</v>
      </c>
      <c r="D14" s="646">
        <v>2838.6093799999917</v>
      </c>
      <c r="E14" s="646"/>
      <c r="F14" s="646">
        <v>2644.3075400000002</v>
      </c>
      <c r="G14" s="646">
        <v>2686.5902422671998</v>
      </c>
      <c r="H14" s="646">
        <v>-42.282702267199511</v>
      </c>
      <c r="I14" s="647">
        <v>0.98426157379641288</v>
      </c>
      <c r="J14" s="648" t="s">
        <v>582</v>
      </c>
    </row>
    <row r="16" spans="1:10" ht="14.4" customHeight="1" x14ac:dyDescent="0.3">
      <c r="A16" s="644" t="s">
        <v>577</v>
      </c>
      <c r="B16" s="645" t="s">
        <v>578</v>
      </c>
      <c r="C16" s="646" t="s">
        <v>579</v>
      </c>
      <c r="D16" s="646" t="s">
        <v>579</v>
      </c>
      <c r="E16" s="646"/>
      <c r="F16" s="646" t="s">
        <v>579</v>
      </c>
      <c r="G16" s="646" t="s">
        <v>579</v>
      </c>
      <c r="H16" s="646" t="s">
        <v>579</v>
      </c>
      <c r="I16" s="647" t="s">
        <v>579</v>
      </c>
      <c r="J16" s="648" t="s">
        <v>74</v>
      </c>
    </row>
    <row r="17" spans="1:10" ht="14.4" customHeight="1" x14ac:dyDescent="0.3">
      <c r="A17" s="644" t="s">
        <v>583</v>
      </c>
      <c r="B17" s="645" t="s">
        <v>584</v>
      </c>
      <c r="C17" s="646" t="s">
        <v>579</v>
      </c>
      <c r="D17" s="646" t="s">
        <v>579</v>
      </c>
      <c r="E17" s="646"/>
      <c r="F17" s="646" t="s">
        <v>579</v>
      </c>
      <c r="G17" s="646" t="s">
        <v>579</v>
      </c>
      <c r="H17" s="646" t="s">
        <v>579</v>
      </c>
      <c r="I17" s="647" t="s">
        <v>579</v>
      </c>
      <c r="J17" s="648" t="s">
        <v>0</v>
      </c>
    </row>
    <row r="18" spans="1:10" ht="14.4" customHeight="1" x14ac:dyDescent="0.3">
      <c r="A18" s="644" t="s">
        <v>583</v>
      </c>
      <c r="B18" s="645" t="s">
        <v>346</v>
      </c>
      <c r="C18" s="646">
        <v>300.96659999999997</v>
      </c>
      <c r="D18" s="646">
        <v>248.856639999999</v>
      </c>
      <c r="E18" s="646"/>
      <c r="F18" s="646">
        <v>262.11248000000001</v>
      </c>
      <c r="G18" s="646">
        <v>253.63690066860002</v>
      </c>
      <c r="H18" s="646">
        <v>8.4755793313999845</v>
      </c>
      <c r="I18" s="647">
        <v>1.0334161918437652</v>
      </c>
      <c r="J18" s="648" t="s">
        <v>1</v>
      </c>
    </row>
    <row r="19" spans="1:10" ht="14.4" customHeight="1" x14ac:dyDescent="0.3">
      <c r="A19" s="644" t="s">
        <v>583</v>
      </c>
      <c r="B19" s="645" t="s">
        <v>347</v>
      </c>
      <c r="C19" s="646">
        <v>0.2011</v>
      </c>
      <c r="D19" s="646">
        <v>0</v>
      </c>
      <c r="E19" s="646"/>
      <c r="F19" s="646">
        <v>2.41601</v>
      </c>
      <c r="G19" s="646">
        <v>0</v>
      </c>
      <c r="H19" s="646">
        <v>2.41601</v>
      </c>
      <c r="I19" s="647" t="s">
        <v>579</v>
      </c>
      <c r="J19" s="648" t="s">
        <v>1</v>
      </c>
    </row>
    <row r="20" spans="1:10" ht="14.4" customHeight="1" x14ac:dyDescent="0.3">
      <c r="A20" s="644" t="s">
        <v>583</v>
      </c>
      <c r="B20" s="645" t="s">
        <v>348</v>
      </c>
      <c r="C20" s="646">
        <v>1.3089999999999999</v>
      </c>
      <c r="D20" s="646">
        <v>1.4075500000000001</v>
      </c>
      <c r="E20" s="646"/>
      <c r="F20" s="646">
        <v>7.0377000000000001</v>
      </c>
      <c r="G20" s="646">
        <v>1.1725195286741668</v>
      </c>
      <c r="H20" s="646">
        <v>5.8651804713258331</v>
      </c>
      <c r="I20" s="647">
        <v>6.0022028016521993</v>
      </c>
      <c r="J20" s="648" t="s">
        <v>1</v>
      </c>
    </row>
    <row r="21" spans="1:10" ht="14.4" customHeight="1" x14ac:dyDescent="0.3">
      <c r="A21" s="644" t="s">
        <v>583</v>
      </c>
      <c r="B21" s="645" t="s">
        <v>349</v>
      </c>
      <c r="C21" s="646">
        <v>33.744</v>
      </c>
      <c r="D21" s="646">
        <v>0</v>
      </c>
      <c r="E21" s="646"/>
      <c r="F21" s="646" t="s">
        <v>579</v>
      </c>
      <c r="G21" s="646" t="s">
        <v>579</v>
      </c>
      <c r="H21" s="646" t="s">
        <v>579</v>
      </c>
      <c r="I21" s="647" t="s">
        <v>579</v>
      </c>
      <c r="J21" s="648" t="s">
        <v>1</v>
      </c>
    </row>
    <row r="22" spans="1:10" ht="14.4" customHeight="1" x14ac:dyDescent="0.3">
      <c r="A22" s="644" t="s">
        <v>583</v>
      </c>
      <c r="B22" s="645" t="s">
        <v>350</v>
      </c>
      <c r="C22" s="646">
        <v>81.930509999999998</v>
      </c>
      <c r="D22" s="646">
        <v>75.929639999998997</v>
      </c>
      <c r="E22" s="646"/>
      <c r="F22" s="646">
        <v>68.500190000000003</v>
      </c>
      <c r="G22" s="646">
        <v>68.326924737432492</v>
      </c>
      <c r="H22" s="646">
        <v>0.17326526256751151</v>
      </c>
      <c r="I22" s="647">
        <v>1.0025358270291447</v>
      </c>
      <c r="J22" s="648" t="s">
        <v>1</v>
      </c>
    </row>
    <row r="23" spans="1:10" ht="14.4" customHeight="1" x14ac:dyDescent="0.3">
      <c r="A23" s="644" t="s">
        <v>583</v>
      </c>
      <c r="B23" s="645" t="s">
        <v>351</v>
      </c>
      <c r="C23" s="646">
        <v>1.4359700000000002</v>
      </c>
      <c r="D23" s="646">
        <v>1.4214899999999999</v>
      </c>
      <c r="E23" s="646"/>
      <c r="F23" s="646">
        <v>0.68179999999999996</v>
      </c>
      <c r="G23" s="646">
        <v>1.1864550227608333</v>
      </c>
      <c r="H23" s="646">
        <v>-0.50465502276083329</v>
      </c>
      <c r="I23" s="647">
        <v>0.57465305209250894</v>
      </c>
      <c r="J23" s="648" t="s">
        <v>1</v>
      </c>
    </row>
    <row r="24" spans="1:10" ht="14.4" customHeight="1" x14ac:dyDescent="0.3">
      <c r="A24" s="644" t="s">
        <v>583</v>
      </c>
      <c r="B24" s="645" t="s">
        <v>352</v>
      </c>
      <c r="C24" s="646">
        <v>12.847800000000001</v>
      </c>
      <c r="D24" s="646">
        <v>24.810100000000002</v>
      </c>
      <c r="E24" s="646"/>
      <c r="F24" s="646">
        <v>29.994299999999996</v>
      </c>
      <c r="G24" s="646">
        <v>24.503941631487503</v>
      </c>
      <c r="H24" s="646">
        <v>5.4903583685124921</v>
      </c>
      <c r="I24" s="647">
        <v>1.224060212478526</v>
      </c>
      <c r="J24" s="648" t="s">
        <v>1</v>
      </c>
    </row>
    <row r="25" spans="1:10" ht="14.4" customHeight="1" x14ac:dyDescent="0.3">
      <c r="A25" s="644" t="s">
        <v>583</v>
      </c>
      <c r="B25" s="645" t="s">
        <v>585</v>
      </c>
      <c r="C25" s="646">
        <v>432.43498</v>
      </c>
      <c r="D25" s="646">
        <v>352.42541999999798</v>
      </c>
      <c r="E25" s="646"/>
      <c r="F25" s="646">
        <v>370.74248</v>
      </c>
      <c r="G25" s="646">
        <v>348.82674158895503</v>
      </c>
      <c r="H25" s="646">
        <v>21.91573841104497</v>
      </c>
      <c r="I25" s="647">
        <v>1.0628270020561374</v>
      </c>
      <c r="J25" s="648" t="s">
        <v>586</v>
      </c>
    </row>
    <row r="26" spans="1:10" ht="14.4" customHeight="1" x14ac:dyDescent="0.3">
      <c r="A26" s="644" t="s">
        <v>579</v>
      </c>
      <c r="B26" s="645" t="s">
        <v>579</v>
      </c>
      <c r="C26" s="646" t="s">
        <v>579</v>
      </c>
      <c r="D26" s="646" t="s">
        <v>579</v>
      </c>
      <c r="E26" s="646"/>
      <c r="F26" s="646" t="s">
        <v>579</v>
      </c>
      <c r="G26" s="646" t="s">
        <v>579</v>
      </c>
      <c r="H26" s="646" t="s">
        <v>579</v>
      </c>
      <c r="I26" s="647" t="s">
        <v>579</v>
      </c>
      <c r="J26" s="648" t="s">
        <v>587</v>
      </c>
    </row>
    <row r="27" spans="1:10" ht="14.4" customHeight="1" x14ac:dyDescent="0.3">
      <c r="A27" s="644" t="s">
        <v>588</v>
      </c>
      <c r="B27" s="645" t="s">
        <v>589</v>
      </c>
      <c r="C27" s="646" t="s">
        <v>579</v>
      </c>
      <c r="D27" s="646" t="s">
        <v>579</v>
      </c>
      <c r="E27" s="646"/>
      <c r="F27" s="646" t="s">
        <v>579</v>
      </c>
      <c r="G27" s="646" t="s">
        <v>579</v>
      </c>
      <c r="H27" s="646" t="s">
        <v>579</v>
      </c>
      <c r="I27" s="647" t="s">
        <v>579</v>
      </c>
      <c r="J27" s="648" t="s">
        <v>0</v>
      </c>
    </row>
    <row r="28" spans="1:10" ht="14.4" customHeight="1" x14ac:dyDescent="0.3">
      <c r="A28" s="644" t="s">
        <v>588</v>
      </c>
      <c r="B28" s="645" t="s">
        <v>346</v>
      </c>
      <c r="C28" s="646">
        <v>427.32667999999995</v>
      </c>
      <c r="D28" s="646">
        <v>377.58179999999902</v>
      </c>
      <c r="E28" s="646"/>
      <c r="F28" s="646">
        <v>337.33195999999998</v>
      </c>
      <c r="G28" s="646">
        <v>377.56387639305251</v>
      </c>
      <c r="H28" s="646">
        <v>-40.231916393052529</v>
      </c>
      <c r="I28" s="647">
        <v>0.89344341736980637</v>
      </c>
      <c r="J28" s="648" t="s">
        <v>1</v>
      </c>
    </row>
    <row r="29" spans="1:10" ht="14.4" customHeight="1" x14ac:dyDescent="0.3">
      <c r="A29" s="644" t="s">
        <v>588</v>
      </c>
      <c r="B29" s="645" t="s">
        <v>347</v>
      </c>
      <c r="C29" s="646">
        <v>0.24132000000000001</v>
      </c>
      <c r="D29" s="646" t="s">
        <v>579</v>
      </c>
      <c r="E29" s="646"/>
      <c r="F29" s="646" t="s">
        <v>579</v>
      </c>
      <c r="G29" s="646" t="s">
        <v>579</v>
      </c>
      <c r="H29" s="646" t="s">
        <v>579</v>
      </c>
      <c r="I29" s="647" t="s">
        <v>579</v>
      </c>
      <c r="J29" s="648" t="s">
        <v>1</v>
      </c>
    </row>
    <row r="30" spans="1:10" ht="14.4" customHeight="1" x14ac:dyDescent="0.3">
      <c r="A30" s="644" t="s">
        <v>588</v>
      </c>
      <c r="B30" s="645" t="s">
        <v>349</v>
      </c>
      <c r="C30" s="646" t="s">
        <v>579</v>
      </c>
      <c r="D30" s="646" t="s">
        <v>579</v>
      </c>
      <c r="E30" s="646"/>
      <c r="F30" s="646">
        <v>13.300990000000001</v>
      </c>
      <c r="G30" s="646">
        <v>0</v>
      </c>
      <c r="H30" s="646">
        <v>13.300990000000001</v>
      </c>
      <c r="I30" s="647" t="s">
        <v>579</v>
      </c>
      <c r="J30" s="648" t="s">
        <v>1</v>
      </c>
    </row>
    <row r="31" spans="1:10" ht="14.4" customHeight="1" x14ac:dyDescent="0.3">
      <c r="A31" s="644" t="s">
        <v>588</v>
      </c>
      <c r="B31" s="645" t="s">
        <v>350</v>
      </c>
      <c r="C31" s="646">
        <v>109.74710000000002</v>
      </c>
      <c r="D31" s="646">
        <v>84.614559999999003</v>
      </c>
      <c r="E31" s="646"/>
      <c r="F31" s="646">
        <v>63.792850000000001</v>
      </c>
      <c r="G31" s="646">
        <v>68.326604307637496</v>
      </c>
      <c r="H31" s="646">
        <v>-4.5337543076374942</v>
      </c>
      <c r="I31" s="647">
        <v>0.93364584185649757</v>
      </c>
      <c r="J31" s="648" t="s">
        <v>1</v>
      </c>
    </row>
    <row r="32" spans="1:10" ht="14.4" customHeight="1" x14ac:dyDescent="0.3">
      <c r="A32" s="644" t="s">
        <v>588</v>
      </c>
      <c r="B32" s="645" t="s">
        <v>351</v>
      </c>
      <c r="C32" s="646">
        <v>0.23566999999999999</v>
      </c>
      <c r="D32" s="646">
        <v>0</v>
      </c>
      <c r="E32" s="646"/>
      <c r="F32" s="646" t="s">
        <v>579</v>
      </c>
      <c r="G32" s="646" t="s">
        <v>579</v>
      </c>
      <c r="H32" s="646" t="s">
        <v>579</v>
      </c>
      <c r="I32" s="647" t="s">
        <v>579</v>
      </c>
      <c r="J32" s="648" t="s">
        <v>1</v>
      </c>
    </row>
    <row r="33" spans="1:10" ht="14.4" customHeight="1" x14ac:dyDescent="0.3">
      <c r="A33" s="644" t="s">
        <v>588</v>
      </c>
      <c r="B33" s="645" t="s">
        <v>352</v>
      </c>
      <c r="C33" s="646">
        <v>6.64506</v>
      </c>
      <c r="D33" s="646">
        <v>1.9135999999990001</v>
      </c>
      <c r="E33" s="646"/>
      <c r="F33" s="646">
        <v>1.9136</v>
      </c>
      <c r="G33" s="646">
        <v>2.2884770752141668</v>
      </c>
      <c r="H33" s="646">
        <v>-0.3748770752141668</v>
      </c>
      <c r="I33" s="647">
        <v>0.83618928095266853</v>
      </c>
      <c r="J33" s="648" t="s">
        <v>1</v>
      </c>
    </row>
    <row r="34" spans="1:10" ht="14.4" customHeight="1" x14ac:dyDescent="0.3">
      <c r="A34" s="644" t="s">
        <v>588</v>
      </c>
      <c r="B34" s="645" t="s">
        <v>590</v>
      </c>
      <c r="C34" s="646">
        <v>544.19582999999989</v>
      </c>
      <c r="D34" s="646">
        <v>464.10995999999705</v>
      </c>
      <c r="E34" s="646"/>
      <c r="F34" s="646">
        <v>416.33939999999996</v>
      </c>
      <c r="G34" s="646">
        <v>448.17895777590417</v>
      </c>
      <c r="H34" s="646">
        <v>-31.839557775904211</v>
      </c>
      <c r="I34" s="647">
        <v>0.92895793695021167</v>
      </c>
      <c r="J34" s="648" t="s">
        <v>586</v>
      </c>
    </row>
    <row r="35" spans="1:10" ht="14.4" customHeight="1" x14ac:dyDescent="0.3">
      <c r="A35" s="644" t="s">
        <v>579</v>
      </c>
      <c r="B35" s="645" t="s">
        <v>579</v>
      </c>
      <c r="C35" s="646" t="s">
        <v>579</v>
      </c>
      <c r="D35" s="646" t="s">
        <v>579</v>
      </c>
      <c r="E35" s="646"/>
      <c r="F35" s="646" t="s">
        <v>579</v>
      </c>
      <c r="G35" s="646" t="s">
        <v>579</v>
      </c>
      <c r="H35" s="646" t="s">
        <v>579</v>
      </c>
      <c r="I35" s="647" t="s">
        <v>579</v>
      </c>
      <c r="J35" s="648" t="s">
        <v>587</v>
      </c>
    </row>
    <row r="36" spans="1:10" ht="14.4" customHeight="1" x14ac:dyDescent="0.3">
      <c r="A36" s="644" t="s">
        <v>591</v>
      </c>
      <c r="B36" s="645" t="s">
        <v>592</v>
      </c>
      <c r="C36" s="646" t="s">
        <v>579</v>
      </c>
      <c r="D36" s="646" t="s">
        <v>579</v>
      </c>
      <c r="E36" s="646"/>
      <c r="F36" s="646" t="s">
        <v>579</v>
      </c>
      <c r="G36" s="646" t="s">
        <v>579</v>
      </c>
      <c r="H36" s="646" t="s">
        <v>579</v>
      </c>
      <c r="I36" s="647" t="s">
        <v>579</v>
      </c>
      <c r="J36" s="648" t="s">
        <v>0</v>
      </c>
    </row>
    <row r="37" spans="1:10" ht="14.4" customHeight="1" x14ac:dyDescent="0.3">
      <c r="A37" s="644" t="s">
        <v>591</v>
      </c>
      <c r="B37" s="645" t="s">
        <v>346</v>
      </c>
      <c r="C37" s="646">
        <v>94.040999999999997</v>
      </c>
      <c r="D37" s="646">
        <v>189.96204</v>
      </c>
      <c r="E37" s="646"/>
      <c r="F37" s="646">
        <v>130.59345999999999</v>
      </c>
      <c r="G37" s="646">
        <v>185.71870726029749</v>
      </c>
      <c r="H37" s="646">
        <v>-55.125247260297499</v>
      </c>
      <c r="I37" s="647">
        <v>0.70317881233668245</v>
      </c>
      <c r="J37" s="648" t="s">
        <v>1</v>
      </c>
    </row>
    <row r="38" spans="1:10" ht="14.4" customHeight="1" x14ac:dyDescent="0.3">
      <c r="A38" s="644" t="s">
        <v>591</v>
      </c>
      <c r="B38" s="645" t="s">
        <v>347</v>
      </c>
      <c r="C38" s="646">
        <v>0</v>
      </c>
      <c r="D38" s="646">
        <v>0.59477999999999998</v>
      </c>
      <c r="E38" s="646"/>
      <c r="F38" s="646">
        <v>0</v>
      </c>
      <c r="G38" s="646">
        <v>0.82484915255249991</v>
      </c>
      <c r="H38" s="646">
        <v>-0.82484915255249991</v>
      </c>
      <c r="I38" s="647">
        <v>0</v>
      </c>
      <c r="J38" s="648" t="s">
        <v>1</v>
      </c>
    </row>
    <row r="39" spans="1:10" ht="14.4" customHeight="1" x14ac:dyDescent="0.3">
      <c r="A39" s="644" t="s">
        <v>591</v>
      </c>
      <c r="B39" s="645" t="s">
        <v>348</v>
      </c>
      <c r="C39" s="646">
        <v>0</v>
      </c>
      <c r="D39" s="646">
        <v>7.0377100000000006</v>
      </c>
      <c r="E39" s="646"/>
      <c r="F39" s="646">
        <v>4.22262</v>
      </c>
      <c r="G39" s="646">
        <v>9.1667471561266662</v>
      </c>
      <c r="H39" s="646">
        <v>-4.9441271561266662</v>
      </c>
      <c r="I39" s="647">
        <v>0.46064540977087814</v>
      </c>
      <c r="J39" s="648" t="s">
        <v>1</v>
      </c>
    </row>
    <row r="40" spans="1:10" ht="14.4" customHeight="1" x14ac:dyDescent="0.3">
      <c r="A40" s="644" t="s">
        <v>591</v>
      </c>
      <c r="B40" s="645" t="s">
        <v>349</v>
      </c>
      <c r="C40" s="646">
        <v>23.255980000000001</v>
      </c>
      <c r="D40" s="646">
        <v>0</v>
      </c>
      <c r="E40" s="646"/>
      <c r="F40" s="646" t="s">
        <v>579</v>
      </c>
      <c r="G40" s="646" t="s">
        <v>579</v>
      </c>
      <c r="H40" s="646" t="s">
        <v>579</v>
      </c>
      <c r="I40" s="647" t="s">
        <v>579</v>
      </c>
      <c r="J40" s="648" t="s">
        <v>1</v>
      </c>
    </row>
    <row r="41" spans="1:10" ht="14.4" customHeight="1" x14ac:dyDescent="0.3">
      <c r="A41" s="644" t="s">
        <v>591</v>
      </c>
      <c r="B41" s="645" t="s">
        <v>350</v>
      </c>
      <c r="C41" s="646">
        <v>284.88713999999999</v>
      </c>
      <c r="D41" s="646">
        <v>394.63017999999994</v>
      </c>
      <c r="E41" s="646"/>
      <c r="F41" s="646">
        <v>330.35626999999994</v>
      </c>
      <c r="G41" s="646">
        <v>301.63854895215496</v>
      </c>
      <c r="H41" s="646">
        <v>28.717721047844975</v>
      </c>
      <c r="I41" s="647">
        <v>1.0952057392783709</v>
      </c>
      <c r="J41" s="648" t="s">
        <v>1</v>
      </c>
    </row>
    <row r="42" spans="1:10" ht="14.4" customHeight="1" x14ac:dyDescent="0.3">
      <c r="A42" s="644" t="s">
        <v>591</v>
      </c>
      <c r="B42" s="645" t="s">
        <v>351</v>
      </c>
      <c r="C42" s="646">
        <v>0.8538</v>
      </c>
      <c r="D42" s="646">
        <v>4.1499899999999998</v>
      </c>
      <c r="E42" s="646"/>
      <c r="F42" s="646">
        <v>6.61829</v>
      </c>
      <c r="G42" s="646">
        <v>3.9532141502958336</v>
      </c>
      <c r="H42" s="646">
        <v>2.6650758497041664</v>
      </c>
      <c r="I42" s="647">
        <v>1.6741541814790704</v>
      </c>
      <c r="J42" s="648" t="s">
        <v>1</v>
      </c>
    </row>
    <row r="43" spans="1:10" ht="14.4" customHeight="1" x14ac:dyDescent="0.3">
      <c r="A43" s="644" t="s">
        <v>591</v>
      </c>
      <c r="B43" s="645" t="s">
        <v>352</v>
      </c>
      <c r="C43" s="646">
        <v>0</v>
      </c>
      <c r="D43" s="646">
        <v>1.9136</v>
      </c>
      <c r="E43" s="646"/>
      <c r="F43" s="646">
        <v>6.6975999999999996</v>
      </c>
      <c r="G43" s="646">
        <v>4.5769541504291666</v>
      </c>
      <c r="H43" s="646">
        <v>2.1206458495708329</v>
      </c>
      <c r="I43" s="647">
        <v>1.4633312416669035</v>
      </c>
      <c r="J43" s="648" t="s">
        <v>1</v>
      </c>
    </row>
    <row r="44" spans="1:10" ht="14.4" customHeight="1" x14ac:dyDescent="0.3">
      <c r="A44" s="644" t="s">
        <v>591</v>
      </c>
      <c r="B44" s="645" t="s">
        <v>593</v>
      </c>
      <c r="C44" s="646">
        <v>403.03791999999999</v>
      </c>
      <c r="D44" s="646">
        <v>598.28829999999994</v>
      </c>
      <c r="E44" s="646"/>
      <c r="F44" s="646">
        <v>478.48823999999996</v>
      </c>
      <c r="G44" s="646">
        <v>505.87902082185661</v>
      </c>
      <c r="H44" s="646">
        <v>-27.390780821856652</v>
      </c>
      <c r="I44" s="647">
        <v>0.94585507662018231</v>
      </c>
      <c r="J44" s="648" t="s">
        <v>586</v>
      </c>
    </row>
    <row r="45" spans="1:10" ht="14.4" customHeight="1" x14ac:dyDescent="0.3">
      <c r="A45" s="644" t="s">
        <v>579</v>
      </c>
      <c r="B45" s="645" t="s">
        <v>579</v>
      </c>
      <c r="C45" s="646" t="s">
        <v>579</v>
      </c>
      <c r="D45" s="646" t="s">
        <v>579</v>
      </c>
      <c r="E45" s="646"/>
      <c r="F45" s="646" t="s">
        <v>579</v>
      </c>
      <c r="G45" s="646" t="s">
        <v>579</v>
      </c>
      <c r="H45" s="646" t="s">
        <v>579</v>
      </c>
      <c r="I45" s="647" t="s">
        <v>579</v>
      </c>
      <c r="J45" s="648" t="s">
        <v>587</v>
      </c>
    </row>
    <row r="46" spans="1:10" ht="14.4" customHeight="1" x14ac:dyDescent="0.3">
      <c r="A46" s="644" t="s">
        <v>594</v>
      </c>
      <c r="B46" s="645" t="s">
        <v>595</v>
      </c>
      <c r="C46" s="646" t="s">
        <v>579</v>
      </c>
      <c r="D46" s="646" t="s">
        <v>579</v>
      </c>
      <c r="E46" s="646"/>
      <c r="F46" s="646" t="s">
        <v>579</v>
      </c>
      <c r="G46" s="646" t="s">
        <v>579</v>
      </c>
      <c r="H46" s="646" t="s">
        <v>579</v>
      </c>
      <c r="I46" s="647" t="s">
        <v>579</v>
      </c>
      <c r="J46" s="648" t="s">
        <v>0</v>
      </c>
    </row>
    <row r="47" spans="1:10" ht="14.4" customHeight="1" x14ac:dyDescent="0.3">
      <c r="A47" s="644" t="s">
        <v>594</v>
      </c>
      <c r="B47" s="645" t="s">
        <v>346</v>
      </c>
      <c r="C47" s="646">
        <v>192.91737000000001</v>
      </c>
      <c r="D47" s="646">
        <v>186.30697999999998</v>
      </c>
      <c r="E47" s="646"/>
      <c r="F47" s="646">
        <v>99.755959999999988</v>
      </c>
      <c r="G47" s="646">
        <v>164.363241434245</v>
      </c>
      <c r="H47" s="646">
        <v>-64.60728143424501</v>
      </c>
      <c r="I47" s="647">
        <v>0.60692378131218749</v>
      </c>
      <c r="J47" s="648" t="s">
        <v>1</v>
      </c>
    </row>
    <row r="48" spans="1:10" ht="14.4" customHeight="1" x14ac:dyDescent="0.3">
      <c r="A48" s="644" t="s">
        <v>594</v>
      </c>
      <c r="B48" s="645" t="s">
        <v>352</v>
      </c>
      <c r="C48" s="646">
        <v>0.94847999999999999</v>
      </c>
      <c r="D48" s="646">
        <v>0</v>
      </c>
      <c r="E48" s="646"/>
      <c r="F48" s="646">
        <v>0.95679999999999998</v>
      </c>
      <c r="G48" s="646">
        <v>0</v>
      </c>
      <c r="H48" s="646">
        <v>0.95679999999999998</v>
      </c>
      <c r="I48" s="647" t="s">
        <v>579</v>
      </c>
      <c r="J48" s="648" t="s">
        <v>1</v>
      </c>
    </row>
    <row r="49" spans="1:10" ht="14.4" customHeight="1" x14ac:dyDescent="0.3">
      <c r="A49" s="644" t="s">
        <v>594</v>
      </c>
      <c r="B49" s="645" t="s">
        <v>596</v>
      </c>
      <c r="C49" s="646">
        <v>193.86584999999999</v>
      </c>
      <c r="D49" s="646">
        <v>186.30697999999998</v>
      </c>
      <c r="E49" s="646"/>
      <c r="F49" s="646">
        <v>100.71275999999999</v>
      </c>
      <c r="G49" s="646">
        <v>164.363241434245</v>
      </c>
      <c r="H49" s="646">
        <v>-63.650481434245009</v>
      </c>
      <c r="I49" s="647">
        <v>0.61274503423742122</v>
      </c>
      <c r="J49" s="648" t="s">
        <v>586</v>
      </c>
    </row>
    <row r="50" spans="1:10" ht="14.4" customHeight="1" x14ac:dyDescent="0.3">
      <c r="A50" s="644" t="s">
        <v>579</v>
      </c>
      <c r="B50" s="645" t="s">
        <v>579</v>
      </c>
      <c r="C50" s="646" t="s">
        <v>579</v>
      </c>
      <c r="D50" s="646" t="s">
        <v>579</v>
      </c>
      <c r="E50" s="646"/>
      <c r="F50" s="646" t="s">
        <v>579</v>
      </c>
      <c r="G50" s="646" t="s">
        <v>579</v>
      </c>
      <c r="H50" s="646" t="s">
        <v>579</v>
      </c>
      <c r="I50" s="647" t="s">
        <v>579</v>
      </c>
      <c r="J50" s="648" t="s">
        <v>587</v>
      </c>
    </row>
    <row r="51" spans="1:10" ht="14.4" customHeight="1" x14ac:dyDescent="0.3">
      <c r="A51" s="644" t="s">
        <v>597</v>
      </c>
      <c r="B51" s="645" t="s">
        <v>598</v>
      </c>
      <c r="C51" s="646" t="s">
        <v>579</v>
      </c>
      <c r="D51" s="646" t="s">
        <v>579</v>
      </c>
      <c r="E51" s="646"/>
      <c r="F51" s="646" t="s">
        <v>579</v>
      </c>
      <c r="G51" s="646" t="s">
        <v>579</v>
      </c>
      <c r="H51" s="646" t="s">
        <v>579</v>
      </c>
      <c r="I51" s="647" t="s">
        <v>579</v>
      </c>
      <c r="J51" s="648" t="s">
        <v>0</v>
      </c>
    </row>
    <row r="52" spans="1:10" ht="14.4" customHeight="1" x14ac:dyDescent="0.3">
      <c r="A52" s="644" t="s">
        <v>597</v>
      </c>
      <c r="B52" s="645" t="s">
        <v>346</v>
      </c>
      <c r="C52" s="646">
        <v>494.66654999999997</v>
      </c>
      <c r="D52" s="646">
        <v>473.955299999999</v>
      </c>
      <c r="E52" s="646"/>
      <c r="F52" s="646">
        <v>435.48541</v>
      </c>
      <c r="G52" s="646">
        <v>485.54751294486834</v>
      </c>
      <c r="H52" s="646">
        <v>-50.062102944868343</v>
      </c>
      <c r="I52" s="647">
        <v>0.89689556302896223</v>
      </c>
      <c r="J52" s="648" t="s">
        <v>1</v>
      </c>
    </row>
    <row r="53" spans="1:10" ht="14.4" customHeight="1" x14ac:dyDescent="0.3">
      <c r="A53" s="644" t="s">
        <v>597</v>
      </c>
      <c r="B53" s="645" t="s">
        <v>347</v>
      </c>
      <c r="C53" s="646">
        <v>20.483730000000001</v>
      </c>
      <c r="D53" s="646">
        <v>38.503930000000004</v>
      </c>
      <c r="E53" s="646"/>
      <c r="F53" s="646">
        <v>48.268380000000001</v>
      </c>
      <c r="G53" s="646">
        <v>39.831876543320831</v>
      </c>
      <c r="H53" s="646">
        <v>8.4365034566791692</v>
      </c>
      <c r="I53" s="647">
        <v>1.2118028119389177</v>
      </c>
      <c r="J53" s="648" t="s">
        <v>1</v>
      </c>
    </row>
    <row r="54" spans="1:10" ht="14.4" customHeight="1" x14ac:dyDescent="0.3">
      <c r="A54" s="644" t="s">
        <v>597</v>
      </c>
      <c r="B54" s="645" t="s">
        <v>580</v>
      </c>
      <c r="C54" s="646">
        <v>14.50878</v>
      </c>
      <c r="D54" s="646" t="s">
        <v>579</v>
      </c>
      <c r="E54" s="646"/>
      <c r="F54" s="646" t="s">
        <v>579</v>
      </c>
      <c r="G54" s="646" t="s">
        <v>579</v>
      </c>
      <c r="H54" s="646" t="s">
        <v>579</v>
      </c>
      <c r="I54" s="647" t="s">
        <v>579</v>
      </c>
      <c r="J54" s="648" t="s">
        <v>1</v>
      </c>
    </row>
    <row r="55" spans="1:10" ht="14.4" customHeight="1" x14ac:dyDescent="0.3">
      <c r="A55" s="644" t="s">
        <v>597</v>
      </c>
      <c r="B55" s="645" t="s">
        <v>348</v>
      </c>
      <c r="C55" s="646">
        <v>13.03994</v>
      </c>
      <c r="D55" s="646">
        <v>11.68408</v>
      </c>
      <c r="E55" s="646"/>
      <c r="F55" s="646">
        <v>0</v>
      </c>
      <c r="G55" s="646">
        <v>10.000087806683332</v>
      </c>
      <c r="H55" s="646">
        <v>-10.000087806683332</v>
      </c>
      <c r="I55" s="647">
        <v>0</v>
      </c>
      <c r="J55" s="648" t="s">
        <v>1</v>
      </c>
    </row>
    <row r="56" spans="1:10" ht="14.4" customHeight="1" x14ac:dyDescent="0.3">
      <c r="A56" s="644" t="s">
        <v>597</v>
      </c>
      <c r="B56" s="645" t="s">
        <v>349</v>
      </c>
      <c r="C56" s="646">
        <v>0</v>
      </c>
      <c r="D56" s="646" t="s">
        <v>579</v>
      </c>
      <c r="E56" s="646"/>
      <c r="F56" s="646" t="s">
        <v>579</v>
      </c>
      <c r="G56" s="646" t="s">
        <v>579</v>
      </c>
      <c r="H56" s="646" t="s">
        <v>579</v>
      </c>
      <c r="I56" s="647" t="s">
        <v>579</v>
      </c>
      <c r="J56" s="648" t="s">
        <v>1</v>
      </c>
    </row>
    <row r="57" spans="1:10" ht="14.4" customHeight="1" x14ac:dyDescent="0.3">
      <c r="A57" s="644" t="s">
        <v>597</v>
      </c>
      <c r="B57" s="645" t="s">
        <v>350</v>
      </c>
      <c r="C57" s="646">
        <v>117.27771</v>
      </c>
      <c r="D57" s="646">
        <v>99.098740000000006</v>
      </c>
      <c r="E57" s="646"/>
      <c r="F57" s="646">
        <v>98.197130000000001</v>
      </c>
      <c r="G57" s="646">
        <v>87.491989255125006</v>
      </c>
      <c r="H57" s="646">
        <v>10.705140744874996</v>
      </c>
      <c r="I57" s="647">
        <v>1.1223556674846997</v>
      </c>
      <c r="J57" s="648" t="s">
        <v>1</v>
      </c>
    </row>
    <row r="58" spans="1:10" ht="14.4" customHeight="1" x14ac:dyDescent="0.3">
      <c r="A58" s="644" t="s">
        <v>597</v>
      </c>
      <c r="B58" s="645" t="s">
        <v>599</v>
      </c>
      <c r="C58" s="646">
        <v>659.97670999999991</v>
      </c>
      <c r="D58" s="646">
        <v>623.24204999999904</v>
      </c>
      <c r="E58" s="646"/>
      <c r="F58" s="646">
        <v>581.95092</v>
      </c>
      <c r="G58" s="646">
        <v>622.87146654999754</v>
      </c>
      <c r="H58" s="646">
        <v>-40.920546549997539</v>
      </c>
      <c r="I58" s="647">
        <v>0.93430338561396775</v>
      </c>
      <c r="J58" s="648" t="s">
        <v>586</v>
      </c>
    </row>
    <row r="59" spans="1:10" ht="14.4" customHeight="1" x14ac:dyDescent="0.3">
      <c r="A59" s="644" t="s">
        <v>579</v>
      </c>
      <c r="B59" s="645" t="s">
        <v>579</v>
      </c>
      <c r="C59" s="646" t="s">
        <v>579</v>
      </c>
      <c r="D59" s="646" t="s">
        <v>579</v>
      </c>
      <c r="E59" s="646"/>
      <c r="F59" s="646" t="s">
        <v>579</v>
      </c>
      <c r="G59" s="646" t="s">
        <v>579</v>
      </c>
      <c r="H59" s="646" t="s">
        <v>579</v>
      </c>
      <c r="I59" s="647" t="s">
        <v>579</v>
      </c>
      <c r="J59" s="648" t="s">
        <v>587</v>
      </c>
    </row>
    <row r="60" spans="1:10" ht="14.4" customHeight="1" x14ac:dyDescent="0.3">
      <c r="A60" s="644" t="s">
        <v>600</v>
      </c>
      <c r="B60" s="645" t="s">
        <v>601</v>
      </c>
      <c r="C60" s="646" t="s">
        <v>579</v>
      </c>
      <c r="D60" s="646" t="s">
        <v>579</v>
      </c>
      <c r="E60" s="646"/>
      <c r="F60" s="646" t="s">
        <v>579</v>
      </c>
      <c r="G60" s="646" t="s">
        <v>579</v>
      </c>
      <c r="H60" s="646" t="s">
        <v>579</v>
      </c>
      <c r="I60" s="647" t="s">
        <v>579</v>
      </c>
      <c r="J60" s="648" t="s">
        <v>0</v>
      </c>
    </row>
    <row r="61" spans="1:10" ht="14.4" customHeight="1" x14ac:dyDescent="0.3">
      <c r="A61" s="644" t="s">
        <v>600</v>
      </c>
      <c r="B61" s="645" t="s">
        <v>346</v>
      </c>
      <c r="C61" s="646">
        <v>390.26413000000002</v>
      </c>
      <c r="D61" s="646">
        <v>407.43004999999903</v>
      </c>
      <c r="E61" s="646"/>
      <c r="F61" s="646">
        <v>528.53415999999993</v>
      </c>
      <c r="G61" s="646">
        <v>406.50824295147254</v>
      </c>
      <c r="H61" s="646">
        <v>122.02591704852739</v>
      </c>
      <c r="I61" s="647">
        <v>1.3001806707843175</v>
      </c>
      <c r="J61" s="648" t="s">
        <v>1</v>
      </c>
    </row>
    <row r="62" spans="1:10" ht="14.4" customHeight="1" x14ac:dyDescent="0.3">
      <c r="A62" s="644" t="s">
        <v>600</v>
      </c>
      <c r="B62" s="645" t="s">
        <v>350</v>
      </c>
      <c r="C62" s="646">
        <v>117.53550000000001</v>
      </c>
      <c r="D62" s="646">
        <v>34.297269999998996</v>
      </c>
      <c r="E62" s="646"/>
      <c r="F62" s="646">
        <v>0</v>
      </c>
      <c r="G62" s="646">
        <v>27.632123850112503</v>
      </c>
      <c r="H62" s="646">
        <v>-27.632123850112503</v>
      </c>
      <c r="I62" s="647">
        <v>0</v>
      </c>
      <c r="J62" s="648" t="s">
        <v>1</v>
      </c>
    </row>
    <row r="63" spans="1:10" ht="14.4" customHeight="1" x14ac:dyDescent="0.3">
      <c r="A63" s="644" t="s">
        <v>600</v>
      </c>
      <c r="B63" s="645" t="s">
        <v>352</v>
      </c>
      <c r="C63" s="646">
        <v>188.87494999999998</v>
      </c>
      <c r="D63" s="646">
        <v>172.50935000000001</v>
      </c>
      <c r="E63" s="646"/>
      <c r="F63" s="646">
        <v>167.53958000000003</v>
      </c>
      <c r="G63" s="646">
        <v>162.33044729465664</v>
      </c>
      <c r="H63" s="646">
        <v>5.2091327053433929</v>
      </c>
      <c r="I63" s="647">
        <v>1.0320896836801536</v>
      </c>
      <c r="J63" s="648" t="s">
        <v>1</v>
      </c>
    </row>
    <row r="64" spans="1:10" ht="14.4" customHeight="1" x14ac:dyDescent="0.3">
      <c r="A64" s="644" t="s">
        <v>600</v>
      </c>
      <c r="B64" s="645" t="s">
        <v>602</v>
      </c>
      <c r="C64" s="646">
        <v>696.67457999999999</v>
      </c>
      <c r="D64" s="646">
        <v>614.23666999999807</v>
      </c>
      <c r="E64" s="646"/>
      <c r="F64" s="646">
        <v>696.07373999999993</v>
      </c>
      <c r="G64" s="646">
        <v>596.47081409624172</v>
      </c>
      <c r="H64" s="646">
        <v>99.602925903758205</v>
      </c>
      <c r="I64" s="647">
        <v>1.1669870906503181</v>
      </c>
      <c r="J64" s="648" t="s">
        <v>586</v>
      </c>
    </row>
    <row r="65" spans="1:10" ht="14.4" customHeight="1" x14ac:dyDescent="0.3">
      <c r="A65" s="644" t="s">
        <v>579</v>
      </c>
      <c r="B65" s="645" t="s">
        <v>579</v>
      </c>
      <c r="C65" s="646" t="s">
        <v>579</v>
      </c>
      <c r="D65" s="646" t="s">
        <v>579</v>
      </c>
      <c r="E65" s="646"/>
      <c r="F65" s="646" t="s">
        <v>579</v>
      </c>
      <c r="G65" s="646" t="s">
        <v>579</v>
      </c>
      <c r="H65" s="646" t="s">
        <v>579</v>
      </c>
      <c r="I65" s="647" t="s">
        <v>579</v>
      </c>
      <c r="J65" s="648" t="s">
        <v>587</v>
      </c>
    </row>
    <row r="66" spans="1:10" ht="14.4" customHeight="1" x14ac:dyDescent="0.3">
      <c r="A66" s="644" t="s">
        <v>577</v>
      </c>
      <c r="B66" s="645" t="s">
        <v>581</v>
      </c>
      <c r="C66" s="646">
        <v>2930.1858699999998</v>
      </c>
      <c r="D66" s="646">
        <v>2838.6093799999917</v>
      </c>
      <c r="E66" s="646"/>
      <c r="F66" s="646">
        <v>2644.3075399999998</v>
      </c>
      <c r="G66" s="646">
        <v>2686.5902422671998</v>
      </c>
      <c r="H66" s="646">
        <v>-42.282702267199966</v>
      </c>
      <c r="I66" s="647">
        <v>0.98426157379641277</v>
      </c>
      <c r="J66" s="648" t="s">
        <v>582</v>
      </c>
    </row>
  </sheetData>
  <mergeCells count="3">
    <mergeCell ref="F3:I3"/>
    <mergeCell ref="C4:D4"/>
    <mergeCell ref="A1:I1"/>
  </mergeCells>
  <conditionalFormatting sqref="F15 F67:F65537">
    <cfRule type="cellIs" dxfId="72" priority="18" stopIfTrue="1" operator="greaterThan">
      <formula>1</formula>
    </cfRule>
  </conditionalFormatting>
  <conditionalFormatting sqref="H5:H14">
    <cfRule type="expression" dxfId="71" priority="14">
      <formula>$H5&gt;0</formula>
    </cfRule>
  </conditionalFormatting>
  <conditionalFormatting sqref="I5:I14">
    <cfRule type="expression" dxfId="70" priority="15">
      <formula>$I5&gt;1</formula>
    </cfRule>
  </conditionalFormatting>
  <conditionalFormatting sqref="B5:B14">
    <cfRule type="expression" dxfId="69" priority="11">
      <formula>OR($J5="NS",$J5="SumaNS",$J5="Účet")</formula>
    </cfRule>
  </conditionalFormatting>
  <conditionalFormatting sqref="B5:D14 F5:I14">
    <cfRule type="expression" dxfId="68" priority="17">
      <formula>AND($J5&lt;&gt;"",$J5&lt;&gt;"mezeraKL")</formula>
    </cfRule>
  </conditionalFormatting>
  <conditionalFormatting sqref="B5:D14 F5:I14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6" priority="13">
      <formula>OR($J5="SumaNS",$J5="NS")</formula>
    </cfRule>
  </conditionalFormatting>
  <conditionalFormatting sqref="A5:A14">
    <cfRule type="expression" dxfId="65" priority="9">
      <formula>AND($J5&lt;&gt;"mezeraKL",$J5&lt;&gt;"")</formula>
    </cfRule>
  </conditionalFormatting>
  <conditionalFormatting sqref="A5:A14">
    <cfRule type="expression" dxfId="64" priority="10">
      <formula>AND($J5&lt;&gt;"",$J5&lt;&gt;"mezeraKL")</formula>
    </cfRule>
  </conditionalFormatting>
  <conditionalFormatting sqref="H16:H66">
    <cfRule type="expression" dxfId="63" priority="5">
      <formula>$H16&gt;0</formula>
    </cfRule>
  </conditionalFormatting>
  <conditionalFormatting sqref="A16:A66">
    <cfRule type="expression" dxfId="62" priority="2">
      <formula>AND($J16&lt;&gt;"mezeraKL",$J16&lt;&gt;"")</formula>
    </cfRule>
  </conditionalFormatting>
  <conditionalFormatting sqref="I16:I66">
    <cfRule type="expression" dxfId="61" priority="6">
      <formula>$I16&gt;1</formula>
    </cfRule>
  </conditionalFormatting>
  <conditionalFormatting sqref="B16:B66">
    <cfRule type="expression" dxfId="60" priority="1">
      <formula>OR($J16="NS",$J16="SumaNS",$J16="Účet")</formula>
    </cfRule>
  </conditionalFormatting>
  <conditionalFormatting sqref="A16:D66 F16:I66">
    <cfRule type="expression" dxfId="59" priority="8">
      <formula>AND($J16&lt;&gt;"",$J16&lt;&gt;"mezeraKL")</formula>
    </cfRule>
  </conditionalFormatting>
  <conditionalFormatting sqref="B16:D66 F16:I66">
    <cfRule type="expression" dxfId="58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66 F16:I66">
    <cfRule type="expression" dxfId="57" priority="4">
      <formula>OR($J16="SumaNS",$J16="NS")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83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135.13471703216098</v>
      </c>
      <c r="M3" s="207">
        <f>SUBTOTAL(9,M5:M1048576)</f>
        <v>18070.300000000003</v>
      </c>
      <c r="N3" s="208">
        <f>SUBTOTAL(9,N5:N1048576)</f>
        <v>2441924.8771862588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577</v>
      </c>
      <c r="B5" s="655" t="s">
        <v>578</v>
      </c>
      <c r="C5" s="656" t="s">
        <v>583</v>
      </c>
      <c r="D5" s="657" t="s">
        <v>2373</v>
      </c>
      <c r="E5" s="656" t="s">
        <v>603</v>
      </c>
      <c r="F5" s="657" t="s">
        <v>2379</v>
      </c>
      <c r="G5" s="656"/>
      <c r="H5" s="656" t="s">
        <v>604</v>
      </c>
      <c r="I5" s="656" t="s">
        <v>605</v>
      </c>
      <c r="J5" s="656" t="s">
        <v>606</v>
      </c>
      <c r="K5" s="656" t="s">
        <v>607</v>
      </c>
      <c r="L5" s="658">
        <v>25.37</v>
      </c>
      <c r="M5" s="658">
        <v>1</v>
      </c>
      <c r="N5" s="659">
        <v>25.37</v>
      </c>
    </row>
    <row r="6" spans="1:14" ht="14.4" customHeight="1" x14ac:dyDescent="0.3">
      <c r="A6" s="660" t="s">
        <v>577</v>
      </c>
      <c r="B6" s="661" t="s">
        <v>578</v>
      </c>
      <c r="C6" s="662" t="s">
        <v>583</v>
      </c>
      <c r="D6" s="663" t="s">
        <v>2373</v>
      </c>
      <c r="E6" s="662" t="s">
        <v>603</v>
      </c>
      <c r="F6" s="663" t="s">
        <v>2379</v>
      </c>
      <c r="G6" s="662"/>
      <c r="H6" s="662" t="s">
        <v>608</v>
      </c>
      <c r="I6" s="662" t="s">
        <v>608</v>
      </c>
      <c r="J6" s="662" t="s">
        <v>609</v>
      </c>
      <c r="K6" s="662" t="s">
        <v>610</v>
      </c>
      <c r="L6" s="664">
        <v>64.859894038255405</v>
      </c>
      <c r="M6" s="664">
        <v>1</v>
      </c>
      <c r="N6" s="665">
        <v>64.859894038255405</v>
      </c>
    </row>
    <row r="7" spans="1:14" ht="14.4" customHeight="1" x14ac:dyDescent="0.3">
      <c r="A7" s="660" t="s">
        <v>577</v>
      </c>
      <c r="B7" s="661" t="s">
        <v>578</v>
      </c>
      <c r="C7" s="662" t="s">
        <v>583</v>
      </c>
      <c r="D7" s="663" t="s">
        <v>2373</v>
      </c>
      <c r="E7" s="662" t="s">
        <v>603</v>
      </c>
      <c r="F7" s="663" t="s">
        <v>2379</v>
      </c>
      <c r="G7" s="662"/>
      <c r="H7" s="662" t="s">
        <v>611</v>
      </c>
      <c r="I7" s="662" t="s">
        <v>611</v>
      </c>
      <c r="J7" s="662" t="s">
        <v>612</v>
      </c>
      <c r="K7" s="662" t="s">
        <v>613</v>
      </c>
      <c r="L7" s="664">
        <v>130.10000000000002</v>
      </c>
      <c r="M7" s="664">
        <v>2</v>
      </c>
      <c r="N7" s="665">
        <v>260.20000000000005</v>
      </c>
    </row>
    <row r="8" spans="1:14" ht="14.4" customHeight="1" x14ac:dyDescent="0.3">
      <c r="A8" s="660" t="s">
        <v>577</v>
      </c>
      <c r="B8" s="661" t="s">
        <v>578</v>
      </c>
      <c r="C8" s="662" t="s">
        <v>583</v>
      </c>
      <c r="D8" s="663" t="s">
        <v>2373</v>
      </c>
      <c r="E8" s="662" t="s">
        <v>603</v>
      </c>
      <c r="F8" s="663" t="s">
        <v>2379</v>
      </c>
      <c r="G8" s="662" t="s">
        <v>614</v>
      </c>
      <c r="H8" s="662" t="s">
        <v>615</v>
      </c>
      <c r="I8" s="662" t="s">
        <v>616</v>
      </c>
      <c r="J8" s="662" t="s">
        <v>617</v>
      </c>
      <c r="K8" s="662" t="s">
        <v>618</v>
      </c>
      <c r="L8" s="664">
        <v>40.139999999999979</v>
      </c>
      <c r="M8" s="664">
        <v>1</v>
      </c>
      <c r="N8" s="665">
        <v>40.139999999999979</v>
      </c>
    </row>
    <row r="9" spans="1:14" ht="14.4" customHeight="1" x14ac:dyDescent="0.3">
      <c r="A9" s="660" t="s">
        <v>577</v>
      </c>
      <c r="B9" s="661" t="s">
        <v>578</v>
      </c>
      <c r="C9" s="662" t="s">
        <v>583</v>
      </c>
      <c r="D9" s="663" t="s">
        <v>2373</v>
      </c>
      <c r="E9" s="662" t="s">
        <v>603</v>
      </c>
      <c r="F9" s="663" t="s">
        <v>2379</v>
      </c>
      <c r="G9" s="662" t="s">
        <v>614</v>
      </c>
      <c r="H9" s="662" t="s">
        <v>619</v>
      </c>
      <c r="I9" s="662" t="s">
        <v>620</v>
      </c>
      <c r="J9" s="662" t="s">
        <v>621</v>
      </c>
      <c r="K9" s="662" t="s">
        <v>622</v>
      </c>
      <c r="L9" s="664">
        <v>87.779999999999973</v>
      </c>
      <c r="M9" s="664">
        <v>2</v>
      </c>
      <c r="N9" s="665">
        <v>175.55999999999995</v>
      </c>
    </row>
    <row r="10" spans="1:14" ht="14.4" customHeight="1" x14ac:dyDescent="0.3">
      <c r="A10" s="660" t="s">
        <v>577</v>
      </c>
      <c r="B10" s="661" t="s">
        <v>578</v>
      </c>
      <c r="C10" s="662" t="s">
        <v>583</v>
      </c>
      <c r="D10" s="663" t="s">
        <v>2373</v>
      </c>
      <c r="E10" s="662" t="s">
        <v>603</v>
      </c>
      <c r="F10" s="663" t="s">
        <v>2379</v>
      </c>
      <c r="G10" s="662" t="s">
        <v>614</v>
      </c>
      <c r="H10" s="662" t="s">
        <v>623</v>
      </c>
      <c r="I10" s="662" t="s">
        <v>624</v>
      </c>
      <c r="J10" s="662" t="s">
        <v>625</v>
      </c>
      <c r="K10" s="662" t="s">
        <v>626</v>
      </c>
      <c r="L10" s="664">
        <v>101.49498127481385</v>
      </c>
      <c r="M10" s="664">
        <v>8</v>
      </c>
      <c r="N10" s="665">
        <v>811.95985019851082</v>
      </c>
    </row>
    <row r="11" spans="1:14" ht="14.4" customHeight="1" x14ac:dyDescent="0.3">
      <c r="A11" s="660" t="s">
        <v>577</v>
      </c>
      <c r="B11" s="661" t="s">
        <v>578</v>
      </c>
      <c r="C11" s="662" t="s">
        <v>583</v>
      </c>
      <c r="D11" s="663" t="s">
        <v>2373</v>
      </c>
      <c r="E11" s="662" t="s">
        <v>603</v>
      </c>
      <c r="F11" s="663" t="s">
        <v>2379</v>
      </c>
      <c r="G11" s="662" t="s">
        <v>614</v>
      </c>
      <c r="H11" s="662" t="s">
        <v>627</v>
      </c>
      <c r="I11" s="662" t="s">
        <v>628</v>
      </c>
      <c r="J11" s="662" t="s">
        <v>629</v>
      </c>
      <c r="K11" s="662" t="s">
        <v>630</v>
      </c>
      <c r="L11" s="664">
        <v>170.11979254592248</v>
      </c>
      <c r="M11" s="664">
        <v>2</v>
      </c>
      <c r="N11" s="665">
        <v>340.23958509184496</v>
      </c>
    </row>
    <row r="12" spans="1:14" ht="14.4" customHeight="1" x14ac:dyDescent="0.3">
      <c r="A12" s="660" t="s">
        <v>577</v>
      </c>
      <c r="B12" s="661" t="s">
        <v>578</v>
      </c>
      <c r="C12" s="662" t="s">
        <v>583</v>
      </c>
      <c r="D12" s="663" t="s">
        <v>2373</v>
      </c>
      <c r="E12" s="662" t="s">
        <v>603</v>
      </c>
      <c r="F12" s="663" t="s">
        <v>2379</v>
      </c>
      <c r="G12" s="662" t="s">
        <v>614</v>
      </c>
      <c r="H12" s="662" t="s">
        <v>631</v>
      </c>
      <c r="I12" s="662" t="s">
        <v>632</v>
      </c>
      <c r="J12" s="662" t="s">
        <v>633</v>
      </c>
      <c r="K12" s="662" t="s">
        <v>634</v>
      </c>
      <c r="L12" s="664">
        <v>67.699958861607655</v>
      </c>
      <c r="M12" s="664">
        <v>4</v>
      </c>
      <c r="N12" s="665">
        <v>270.79983544643062</v>
      </c>
    </row>
    <row r="13" spans="1:14" ht="14.4" customHeight="1" x14ac:dyDescent="0.3">
      <c r="A13" s="660" t="s">
        <v>577</v>
      </c>
      <c r="B13" s="661" t="s">
        <v>578</v>
      </c>
      <c r="C13" s="662" t="s">
        <v>583</v>
      </c>
      <c r="D13" s="663" t="s">
        <v>2373</v>
      </c>
      <c r="E13" s="662" t="s">
        <v>603</v>
      </c>
      <c r="F13" s="663" t="s">
        <v>2379</v>
      </c>
      <c r="G13" s="662" t="s">
        <v>614</v>
      </c>
      <c r="H13" s="662" t="s">
        <v>635</v>
      </c>
      <c r="I13" s="662" t="s">
        <v>636</v>
      </c>
      <c r="J13" s="662" t="s">
        <v>637</v>
      </c>
      <c r="K13" s="662" t="s">
        <v>638</v>
      </c>
      <c r="L13" s="664">
        <v>58.969999999999985</v>
      </c>
      <c r="M13" s="664">
        <v>2</v>
      </c>
      <c r="N13" s="665">
        <v>117.93999999999997</v>
      </c>
    </row>
    <row r="14" spans="1:14" ht="14.4" customHeight="1" x14ac:dyDescent="0.3">
      <c r="A14" s="660" t="s">
        <v>577</v>
      </c>
      <c r="B14" s="661" t="s">
        <v>578</v>
      </c>
      <c r="C14" s="662" t="s">
        <v>583</v>
      </c>
      <c r="D14" s="663" t="s">
        <v>2373</v>
      </c>
      <c r="E14" s="662" t="s">
        <v>603</v>
      </c>
      <c r="F14" s="663" t="s">
        <v>2379</v>
      </c>
      <c r="G14" s="662" t="s">
        <v>614</v>
      </c>
      <c r="H14" s="662" t="s">
        <v>639</v>
      </c>
      <c r="I14" s="662" t="s">
        <v>640</v>
      </c>
      <c r="J14" s="662" t="s">
        <v>641</v>
      </c>
      <c r="K14" s="662" t="s">
        <v>642</v>
      </c>
      <c r="L14" s="664">
        <v>31.1</v>
      </c>
      <c r="M14" s="664">
        <v>1</v>
      </c>
      <c r="N14" s="665">
        <v>31.1</v>
      </c>
    </row>
    <row r="15" spans="1:14" ht="14.4" customHeight="1" x14ac:dyDescent="0.3">
      <c r="A15" s="660" t="s">
        <v>577</v>
      </c>
      <c r="B15" s="661" t="s">
        <v>578</v>
      </c>
      <c r="C15" s="662" t="s">
        <v>583</v>
      </c>
      <c r="D15" s="663" t="s">
        <v>2373</v>
      </c>
      <c r="E15" s="662" t="s">
        <v>603</v>
      </c>
      <c r="F15" s="663" t="s">
        <v>2379</v>
      </c>
      <c r="G15" s="662" t="s">
        <v>614</v>
      </c>
      <c r="H15" s="662" t="s">
        <v>643</v>
      </c>
      <c r="I15" s="662" t="s">
        <v>644</v>
      </c>
      <c r="J15" s="662" t="s">
        <v>645</v>
      </c>
      <c r="K15" s="662" t="s">
        <v>646</v>
      </c>
      <c r="L15" s="664">
        <v>84.89</v>
      </c>
      <c r="M15" s="664">
        <v>1</v>
      </c>
      <c r="N15" s="665">
        <v>84.89</v>
      </c>
    </row>
    <row r="16" spans="1:14" ht="14.4" customHeight="1" x14ac:dyDescent="0.3">
      <c r="A16" s="660" t="s">
        <v>577</v>
      </c>
      <c r="B16" s="661" t="s">
        <v>578</v>
      </c>
      <c r="C16" s="662" t="s">
        <v>583</v>
      </c>
      <c r="D16" s="663" t="s">
        <v>2373</v>
      </c>
      <c r="E16" s="662" t="s">
        <v>603</v>
      </c>
      <c r="F16" s="663" t="s">
        <v>2379</v>
      </c>
      <c r="G16" s="662" t="s">
        <v>614</v>
      </c>
      <c r="H16" s="662" t="s">
        <v>647</v>
      </c>
      <c r="I16" s="662" t="s">
        <v>648</v>
      </c>
      <c r="J16" s="662" t="s">
        <v>649</v>
      </c>
      <c r="K16" s="662" t="s">
        <v>650</v>
      </c>
      <c r="L16" s="664">
        <v>81.138926980934983</v>
      </c>
      <c r="M16" s="664">
        <v>104</v>
      </c>
      <c r="N16" s="665">
        <v>8438.4484060172381</v>
      </c>
    </row>
    <row r="17" spans="1:14" ht="14.4" customHeight="1" x14ac:dyDescent="0.3">
      <c r="A17" s="660" t="s">
        <v>577</v>
      </c>
      <c r="B17" s="661" t="s">
        <v>578</v>
      </c>
      <c r="C17" s="662" t="s">
        <v>583</v>
      </c>
      <c r="D17" s="663" t="s">
        <v>2373</v>
      </c>
      <c r="E17" s="662" t="s">
        <v>603</v>
      </c>
      <c r="F17" s="663" t="s">
        <v>2379</v>
      </c>
      <c r="G17" s="662" t="s">
        <v>614</v>
      </c>
      <c r="H17" s="662" t="s">
        <v>651</v>
      </c>
      <c r="I17" s="662" t="s">
        <v>652</v>
      </c>
      <c r="J17" s="662" t="s">
        <v>653</v>
      </c>
      <c r="K17" s="662" t="s">
        <v>654</v>
      </c>
      <c r="L17" s="664">
        <v>61.960000000000008</v>
      </c>
      <c r="M17" s="664">
        <v>2</v>
      </c>
      <c r="N17" s="665">
        <v>123.92000000000002</v>
      </c>
    </row>
    <row r="18" spans="1:14" ht="14.4" customHeight="1" x14ac:dyDescent="0.3">
      <c r="A18" s="660" t="s">
        <v>577</v>
      </c>
      <c r="B18" s="661" t="s">
        <v>578</v>
      </c>
      <c r="C18" s="662" t="s">
        <v>583</v>
      </c>
      <c r="D18" s="663" t="s">
        <v>2373</v>
      </c>
      <c r="E18" s="662" t="s">
        <v>603</v>
      </c>
      <c r="F18" s="663" t="s">
        <v>2379</v>
      </c>
      <c r="G18" s="662" t="s">
        <v>614</v>
      </c>
      <c r="H18" s="662" t="s">
        <v>655</v>
      </c>
      <c r="I18" s="662" t="s">
        <v>656</v>
      </c>
      <c r="J18" s="662" t="s">
        <v>657</v>
      </c>
      <c r="K18" s="662" t="s">
        <v>658</v>
      </c>
      <c r="L18" s="664">
        <v>61.810746705646928</v>
      </c>
      <c r="M18" s="664">
        <v>1</v>
      </c>
      <c r="N18" s="665">
        <v>61.810746705646928</v>
      </c>
    </row>
    <row r="19" spans="1:14" ht="14.4" customHeight="1" x14ac:dyDescent="0.3">
      <c r="A19" s="660" t="s">
        <v>577</v>
      </c>
      <c r="B19" s="661" t="s">
        <v>578</v>
      </c>
      <c r="C19" s="662" t="s">
        <v>583</v>
      </c>
      <c r="D19" s="663" t="s">
        <v>2373</v>
      </c>
      <c r="E19" s="662" t="s">
        <v>603</v>
      </c>
      <c r="F19" s="663" t="s">
        <v>2379</v>
      </c>
      <c r="G19" s="662" t="s">
        <v>614</v>
      </c>
      <c r="H19" s="662" t="s">
        <v>659</v>
      </c>
      <c r="I19" s="662" t="s">
        <v>660</v>
      </c>
      <c r="J19" s="662" t="s">
        <v>661</v>
      </c>
      <c r="K19" s="662" t="s">
        <v>618</v>
      </c>
      <c r="L19" s="664">
        <v>37.81</v>
      </c>
      <c r="M19" s="664">
        <v>2</v>
      </c>
      <c r="N19" s="665">
        <v>75.62</v>
      </c>
    </row>
    <row r="20" spans="1:14" ht="14.4" customHeight="1" x14ac:dyDescent="0.3">
      <c r="A20" s="660" t="s">
        <v>577</v>
      </c>
      <c r="B20" s="661" t="s">
        <v>578</v>
      </c>
      <c r="C20" s="662" t="s">
        <v>583</v>
      </c>
      <c r="D20" s="663" t="s">
        <v>2373</v>
      </c>
      <c r="E20" s="662" t="s">
        <v>603</v>
      </c>
      <c r="F20" s="663" t="s">
        <v>2379</v>
      </c>
      <c r="G20" s="662" t="s">
        <v>614</v>
      </c>
      <c r="H20" s="662" t="s">
        <v>662</v>
      </c>
      <c r="I20" s="662" t="s">
        <v>663</v>
      </c>
      <c r="J20" s="662" t="s">
        <v>664</v>
      </c>
      <c r="K20" s="662" t="s">
        <v>642</v>
      </c>
      <c r="L20" s="664">
        <v>67.271844554013143</v>
      </c>
      <c r="M20" s="664">
        <v>129</v>
      </c>
      <c r="N20" s="665">
        <v>8678.0679474676963</v>
      </c>
    </row>
    <row r="21" spans="1:14" ht="14.4" customHeight="1" x14ac:dyDescent="0.3">
      <c r="A21" s="660" t="s">
        <v>577</v>
      </c>
      <c r="B21" s="661" t="s">
        <v>578</v>
      </c>
      <c r="C21" s="662" t="s">
        <v>583</v>
      </c>
      <c r="D21" s="663" t="s">
        <v>2373</v>
      </c>
      <c r="E21" s="662" t="s">
        <v>603</v>
      </c>
      <c r="F21" s="663" t="s">
        <v>2379</v>
      </c>
      <c r="G21" s="662" t="s">
        <v>614</v>
      </c>
      <c r="H21" s="662" t="s">
        <v>665</v>
      </c>
      <c r="I21" s="662" t="s">
        <v>666</v>
      </c>
      <c r="J21" s="662" t="s">
        <v>667</v>
      </c>
      <c r="K21" s="662" t="s">
        <v>668</v>
      </c>
      <c r="L21" s="664">
        <v>58.757780180146973</v>
      </c>
      <c r="M21" s="664">
        <v>136</v>
      </c>
      <c r="N21" s="665">
        <v>7991.0581044999881</v>
      </c>
    </row>
    <row r="22" spans="1:14" ht="14.4" customHeight="1" x14ac:dyDescent="0.3">
      <c r="A22" s="660" t="s">
        <v>577</v>
      </c>
      <c r="B22" s="661" t="s">
        <v>578</v>
      </c>
      <c r="C22" s="662" t="s">
        <v>583</v>
      </c>
      <c r="D22" s="663" t="s">
        <v>2373</v>
      </c>
      <c r="E22" s="662" t="s">
        <v>603</v>
      </c>
      <c r="F22" s="663" t="s">
        <v>2379</v>
      </c>
      <c r="G22" s="662" t="s">
        <v>614</v>
      </c>
      <c r="H22" s="662" t="s">
        <v>669</v>
      </c>
      <c r="I22" s="662" t="s">
        <v>670</v>
      </c>
      <c r="J22" s="662" t="s">
        <v>671</v>
      </c>
      <c r="K22" s="662" t="s">
        <v>672</v>
      </c>
      <c r="L22" s="664">
        <v>60.350015493289938</v>
      </c>
      <c r="M22" s="664">
        <v>4</v>
      </c>
      <c r="N22" s="665">
        <v>241.40006197315975</v>
      </c>
    </row>
    <row r="23" spans="1:14" ht="14.4" customHeight="1" x14ac:dyDescent="0.3">
      <c r="A23" s="660" t="s">
        <v>577</v>
      </c>
      <c r="B23" s="661" t="s">
        <v>578</v>
      </c>
      <c r="C23" s="662" t="s">
        <v>583</v>
      </c>
      <c r="D23" s="663" t="s">
        <v>2373</v>
      </c>
      <c r="E23" s="662" t="s">
        <v>603</v>
      </c>
      <c r="F23" s="663" t="s">
        <v>2379</v>
      </c>
      <c r="G23" s="662" t="s">
        <v>614</v>
      </c>
      <c r="H23" s="662" t="s">
        <v>673</v>
      </c>
      <c r="I23" s="662" t="s">
        <v>674</v>
      </c>
      <c r="J23" s="662" t="s">
        <v>675</v>
      </c>
      <c r="K23" s="662" t="s">
        <v>676</v>
      </c>
      <c r="L23" s="664">
        <v>330.7</v>
      </c>
      <c r="M23" s="664">
        <v>2</v>
      </c>
      <c r="N23" s="665">
        <v>661.4</v>
      </c>
    </row>
    <row r="24" spans="1:14" ht="14.4" customHeight="1" x14ac:dyDescent="0.3">
      <c r="A24" s="660" t="s">
        <v>577</v>
      </c>
      <c r="B24" s="661" t="s">
        <v>578</v>
      </c>
      <c r="C24" s="662" t="s">
        <v>583</v>
      </c>
      <c r="D24" s="663" t="s">
        <v>2373</v>
      </c>
      <c r="E24" s="662" t="s">
        <v>603</v>
      </c>
      <c r="F24" s="663" t="s">
        <v>2379</v>
      </c>
      <c r="G24" s="662" t="s">
        <v>614</v>
      </c>
      <c r="H24" s="662" t="s">
        <v>677</v>
      </c>
      <c r="I24" s="662" t="s">
        <v>678</v>
      </c>
      <c r="J24" s="662" t="s">
        <v>679</v>
      </c>
      <c r="K24" s="662" t="s">
        <v>680</v>
      </c>
      <c r="L24" s="664">
        <v>151.13969751512974</v>
      </c>
      <c r="M24" s="664">
        <v>2</v>
      </c>
      <c r="N24" s="665">
        <v>302.27939503025948</v>
      </c>
    </row>
    <row r="25" spans="1:14" ht="14.4" customHeight="1" x14ac:dyDescent="0.3">
      <c r="A25" s="660" t="s">
        <v>577</v>
      </c>
      <c r="B25" s="661" t="s">
        <v>578</v>
      </c>
      <c r="C25" s="662" t="s">
        <v>583</v>
      </c>
      <c r="D25" s="663" t="s">
        <v>2373</v>
      </c>
      <c r="E25" s="662" t="s">
        <v>603</v>
      </c>
      <c r="F25" s="663" t="s">
        <v>2379</v>
      </c>
      <c r="G25" s="662" t="s">
        <v>614</v>
      </c>
      <c r="H25" s="662" t="s">
        <v>681</v>
      </c>
      <c r="I25" s="662" t="s">
        <v>682</v>
      </c>
      <c r="J25" s="662" t="s">
        <v>683</v>
      </c>
      <c r="K25" s="662" t="s">
        <v>684</v>
      </c>
      <c r="L25" s="664">
        <v>278.17</v>
      </c>
      <c r="M25" s="664">
        <v>4</v>
      </c>
      <c r="N25" s="665">
        <v>1112.68</v>
      </c>
    </row>
    <row r="26" spans="1:14" ht="14.4" customHeight="1" x14ac:dyDescent="0.3">
      <c r="A26" s="660" t="s">
        <v>577</v>
      </c>
      <c r="B26" s="661" t="s">
        <v>578</v>
      </c>
      <c r="C26" s="662" t="s">
        <v>583</v>
      </c>
      <c r="D26" s="663" t="s">
        <v>2373</v>
      </c>
      <c r="E26" s="662" t="s">
        <v>603</v>
      </c>
      <c r="F26" s="663" t="s">
        <v>2379</v>
      </c>
      <c r="G26" s="662" t="s">
        <v>614</v>
      </c>
      <c r="H26" s="662" t="s">
        <v>685</v>
      </c>
      <c r="I26" s="662" t="s">
        <v>686</v>
      </c>
      <c r="J26" s="662" t="s">
        <v>687</v>
      </c>
      <c r="K26" s="662" t="s">
        <v>688</v>
      </c>
      <c r="L26" s="664">
        <v>142.15000000000003</v>
      </c>
      <c r="M26" s="664">
        <v>1</v>
      </c>
      <c r="N26" s="665">
        <v>142.15000000000003</v>
      </c>
    </row>
    <row r="27" spans="1:14" ht="14.4" customHeight="1" x14ac:dyDescent="0.3">
      <c r="A27" s="660" t="s">
        <v>577</v>
      </c>
      <c r="B27" s="661" t="s">
        <v>578</v>
      </c>
      <c r="C27" s="662" t="s">
        <v>583</v>
      </c>
      <c r="D27" s="663" t="s">
        <v>2373</v>
      </c>
      <c r="E27" s="662" t="s">
        <v>603</v>
      </c>
      <c r="F27" s="663" t="s">
        <v>2379</v>
      </c>
      <c r="G27" s="662" t="s">
        <v>614</v>
      </c>
      <c r="H27" s="662" t="s">
        <v>689</v>
      </c>
      <c r="I27" s="662" t="s">
        <v>690</v>
      </c>
      <c r="J27" s="662" t="s">
        <v>691</v>
      </c>
      <c r="K27" s="662" t="s">
        <v>692</v>
      </c>
      <c r="L27" s="664">
        <v>83.879999999999967</v>
      </c>
      <c r="M27" s="664">
        <v>1</v>
      </c>
      <c r="N27" s="665">
        <v>83.879999999999967</v>
      </c>
    </row>
    <row r="28" spans="1:14" ht="14.4" customHeight="1" x14ac:dyDescent="0.3">
      <c r="A28" s="660" t="s">
        <v>577</v>
      </c>
      <c r="B28" s="661" t="s">
        <v>578</v>
      </c>
      <c r="C28" s="662" t="s">
        <v>583</v>
      </c>
      <c r="D28" s="663" t="s">
        <v>2373</v>
      </c>
      <c r="E28" s="662" t="s">
        <v>603</v>
      </c>
      <c r="F28" s="663" t="s">
        <v>2379</v>
      </c>
      <c r="G28" s="662" t="s">
        <v>614</v>
      </c>
      <c r="H28" s="662" t="s">
        <v>693</v>
      </c>
      <c r="I28" s="662" t="s">
        <v>694</v>
      </c>
      <c r="J28" s="662" t="s">
        <v>695</v>
      </c>
      <c r="K28" s="662" t="s">
        <v>696</v>
      </c>
      <c r="L28" s="664">
        <v>40.420074545217368</v>
      </c>
      <c r="M28" s="664">
        <v>4</v>
      </c>
      <c r="N28" s="665">
        <v>161.68029818086947</v>
      </c>
    </row>
    <row r="29" spans="1:14" ht="14.4" customHeight="1" x14ac:dyDescent="0.3">
      <c r="A29" s="660" t="s">
        <v>577</v>
      </c>
      <c r="B29" s="661" t="s">
        <v>578</v>
      </c>
      <c r="C29" s="662" t="s">
        <v>583</v>
      </c>
      <c r="D29" s="663" t="s">
        <v>2373</v>
      </c>
      <c r="E29" s="662" t="s">
        <v>603</v>
      </c>
      <c r="F29" s="663" t="s">
        <v>2379</v>
      </c>
      <c r="G29" s="662" t="s">
        <v>614</v>
      </c>
      <c r="H29" s="662" t="s">
        <v>697</v>
      </c>
      <c r="I29" s="662" t="s">
        <v>698</v>
      </c>
      <c r="J29" s="662" t="s">
        <v>699</v>
      </c>
      <c r="K29" s="662" t="s">
        <v>700</v>
      </c>
      <c r="L29" s="664">
        <v>94.670000000000016</v>
      </c>
      <c r="M29" s="664">
        <v>2</v>
      </c>
      <c r="N29" s="665">
        <v>189.34000000000003</v>
      </c>
    </row>
    <row r="30" spans="1:14" ht="14.4" customHeight="1" x14ac:dyDescent="0.3">
      <c r="A30" s="660" t="s">
        <v>577</v>
      </c>
      <c r="B30" s="661" t="s">
        <v>578</v>
      </c>
      <c r="C30" s="662" t="s">
        <v>583</v>
      </c>
      <c r="D30" s="663" t="s">
        <v>2373</v>
      </c>
      <c r="E30" s="662" t="s">
        <v>603</v>
      </c>
      <c r="F30" s="663" t="s">
        <v>2379</v>
      </c>
      <c r="G30" s="662" t="s">
        <v>614</v>
      </c>
      <c r="H30" s="662" t="s">
        <v>701</v>
      </c>
      <c r="I30" s="662" t="s">
        <v>701</v>
      </c>
      <c r="J30" s="662" t="s">
        <v>702</v>
      </c>
      <c r="K30" s="662" t="s">
        <v>703</v>
      </c>
      <c r="L30" s="664">
        <v>38.210813241775845</v>
      </c>
      <c r="M30" s="664">
        <v>35</v>
      </c>
      <c r="N30" s="665">
        <v>1337.3784634621545</v>
      </c>
    </row>
    <row r="31" spans="1:14" ht="14.4" customHeight="1" x14ac:dyDescent="0.3">
      <c r="A31" s="660" t="s">
        <v>577</v>
      </c>
      <c r="B31" s="661" t="s">
        <v>578</v>
      </c>
      <c r="C31" s="662" t="s">
        <v>583</v>
      </c>
      <c r="D31" s="663" t="s">
        <v>2373</v>
      </c>
      <c r="E31" s="662" t="s">
        <v>603</v>
      </c>
      <c r="F31" s="663" t="s">
        <v>2379</v>
      </c>
      <c r="G31" s="662" t="s">
        <v>614</v>
      </c>
      <c r="H31" s="662" t="s">
        <v>704</v>
      </c>
      <c r="I31" s="662" t="s">
        <v>705</v>
      </c>
      <c r="J31" s="662" t="s">
        <v>706</v>
      </c>
      <c r="K31" s="662" t="s">
        <v>707</v>
      </c>
      <c r="L31" s="664">
        <v>73.502302675409922</v>
      </c>
      <c r="M31" s="664">
        <v>9</v>
      </c>
      <c r="N31" s="665">
        <v>661.52072407868934</v>
      </c>
    </row>
    <row r="32" spans="1:14" ht="14.4" customHeight="1" x14ac:dyDescent="0.3">
      <c r="A32" s="660" t="s">
        <v>577</v>
      </c>
      <c r="B32" s="661" t="s">
        <v>578</v>
      </c>
      <c r="C32" s="662" t="s">
        <v>583</v>
      </c>
      <c r="D32" s="663" t="s">
        <v>2373</v>
      </c>
      <c r="E32" s="662" t="s">
        <v>603</v>
      </c>
      <c r="F32" s="663" t="s">
        <v>2379</v>
      </c>
      <c r="G32" s="662" t="s">
        <v>614</v>
      </c>
      <c r="H32" s="662" t="s">
        <v>708</v>
      </c>
      <c r="I32" s="662" t="s">
        <v>709</v>
      </c>
      <c r="J32" s="662" t="s">
        <v>706</v>
      </c>
      <c r="K32" s="662" t="s">
        <v>710</v>
      </c>
      <c r="L32" s="664">
        <v>237.83039627209152</v>
      </c>
      <c r="M32" s="664">
        <v>1</v>
      </c>
      <c r="N32" s="665">
        <v>237.83039627209152</v>
      </c>
    </row>
    <row r="33" spans="1:14" ht="14.4" customHeight="1" x14ac:dyDescent="0.3">
      <c r="A33" s="660" t="s">
        <v>577</v>
      </c>
      <c r="B33" s="661" t="s">
        <v>578</v>
      </c>
      <c r="C33" s="662" t="s">
        <v>583</v>
      </c>
      <c r="D33" s="663" t="s">
        <v>2373</v>
      </c>
      <c r="E33" s="662" t="s">
        <v>603</v>
      </c>
      <c r="F33" s="663" t="s">
        <v>2379</v>
      </c>
      <c r="G33" s="662" t="s">
        <v>614</v>
      </c>
      <c r="H33" s="662" t="s">
        <v>711</v>
      </c>
      <c r="I33" s="662" t="s">
        <v>712</v>
      </c>
      <c r="J33" s="662" t="s">
        <v>713</v>
      </c>
      <c r="K33" s="662" t="s">
        <v>714</v>
      </c>
      <c r="L33" s="664">
        <v>126.03022042248517</v>
      </c>
      <c r="M33" s="664">
        <v>2</v>
      </c>
      <c r="N33" s="665">
        <v>252.06044084497034</v>
      </c>
    </row>
    <row r="34" spans="1:14" ht="14.4" customHeight="1" x14ac:dyDescent="0.3">
      <c r="A34" s="660" t="s">
        <v>577</v>
      </c>
      <c r="B34" s="661" t="s">
        <v>578</v>
      </c>
      <c r="C34" s="662" t="s">
        <v>583</v>
      </c>
      <c r="D34" s="663" t="s">
        <v>2373</v>
      </c>
      <c r="E34" s="662" t="s">
        <v>603</v>
      </c>
      <c r="F34" s="663" t="s">
        <v>2379</v>
      </c>
      <c r="G34" s="662" t="s">
        <v>614</v>
      </c>
      <c r="H34" s="662" t="s">
        <v>715</v>
      </c>
      <c r="I34" s="662" t="s">
        <v>716</v>
      </c>
      <c r="J34" s="662" t="s">
        <v>717</v>
      </c>
      <c r="K34" s="662" t="s">
        <v>718</v>
      </c>
      <c r="L34" s="664">
        <v>250.45</v>
      </c>
      <c r="M34" s="664">
        <v>1</v>
      </c>
      <c r="N34" s="665">
        <v>250.45</v>
      </c>
    </row>
    <row r="35" spans="1:14" ht="14.4" customHeight="1" x14ac:dyDescent="0.3">
      <c r="A35" s="660" t="s">
        <v>577</v>
      </c>
      <c r="B35" s="661" t="s">
        <v>578</v>
      </c>
      <c r="C35" s="662" t="s">
        <v>583</v>
      </c>
      <c r="D35" s="663" t="s">
        <v>2373</v>
      </c>
      <c r="E35" s="662" t="s">
        <v>603</v>
      </c>
      <c r="F35" s="663" t="s">
        <v>2379</v>
      </c>
      <c r="G35" s="662" t="s">
        <v>614</v>
      </c>
      <c r="H35" s="662" t="s">
        <v>719</v>
      </c>
      <c r="I35" s="662" t="s">
        <v>720</v>
      </c>
      <c r="J35" s="662" t="s">
        <v>721</v>
      </c>
      <c r="K35" s="662" t="s">
        <v>722</v>
      </c>
      <c r="L35" s="664">
        <v>118.72952542036847</v>
      </c>
      <c r="M35" s="664">
        <v>1</v>
      </c>
      <c r="N35" s="665">
        <v>118.72952542036847</v>
      </c>
    </row>
    <row r="36" spans="1:14" ht="14.4" customHeight="1" x14ac:dyDescent="0.3">
      <c r="A36" s="660" t="s">
        <v>577</v>
      </c>
      <c r="B36" s="661" t="s">
        <v>578</v>
      </c>
      <c r="C36" s="662" t="s">
        <v>583</v>
      </c>
      <c r="D36" s="663" t="s">
        <v>2373</v>
      </c>
      <c r="E36" s="662" t="s">
        <v>603</v>
      </c>
      <c r="F36" s="663" t="s">
        <v>2379</v>
      </c>
      <c r="G36" s="662" t="s">
        <v>614</v>
      </c>
      <c r="H36" s="662" t="s">
        <v>723</v>
      </c>
      <c r="I36" s="662" t="s">
        <v>724</v>
      </c>
      <c r="J36" s="662" t="s">
        <v>725</v>
      </c>
      <c r="K36" s="662" t="s">
        <v>726</v>
      </c>
      <c r="L36" s="664">
        <v>47.609999999999985</v>
      </c>
      <c r="M36" s="664">
        <v>2</v>
      </c>
      <c r="N36" s="665">
        <v>95.21999999999997</v>
      </c>
    </row>
    <row r="37" spans="1:14" ht="14.4" customHeight="1" x14ac:dyDescent="0.3">
      <c r="A37" s="660" t="s">
        <v>577</v>
      </c>
      <c r="B37" s="661" t="s">
        <v>578</v>
      </c>
      <c r="C37" s="662" t="s">
        <v>583</v>
      </c>
      <c r="D37" s="663" t="s">
        <v>2373</v>
      </c>
      <c r="E37" s="662" t="s">
        <v>603</v>
      </c>
      <c r="F37" s="663" t="s">
        <v>2379</v>
      </c>
      <c r="G37" s="662" t="s">
        <v>614</v>
      </c>
      <c r="H37" s="662" t="s">
        <v>727</v>
      </c>
      <c r="I37" s="662" t="s">
        <v>728</v>
      </c>
      <c r="J37" s="662" t="s">
        <v>729</v>
      </c>
      <c r="K37" s="662" t="s">
        <v>730</v>
      </c>
      <c r="L37" s="664">
        <v>76.919984078145688</v>
      </c>
      <c r="M37" s="664">
        <v>7</v>
      </c>
      <c r="N37" s="665">
        <v>538.43988854701979</v>
      </c>
    </row>
    <row r="38" spans="1:14" ht="14.4" customHeight="1" x14ac:dyDescent="0.3">
      <c r="A38" s="660" t="s">
        <v>577</v>
      </c>
      <c r="B38" s="661" t="s">
        <v>578</v>
      </c>
      <c r="C38" s="662" t="s">
        <v>583</v>
      </c>
      <c r="D38" s="663" t="s">
        <v>2373</v>
      </c>
      <c r="E38" s="662" t="s">
        <v>603</v>
      </c>
      <c r="F38" s="663" t="s">
        <v>2379</v>
      </c>
      <c r="G38" s="662" t="s">
        <v>614</v>
      </c>
      <c r="H38" s="662" t="s">
        <v>731</v>
      </c>
      <c r="I38" s="662" t="s">
        <v>732</v>
      </c>
      <c r="J38" s="662" t="s">
        <v>733</v>
      </c>
      <c r="K38" s="662" t="s">
        <v>734</v>
      </c>
      <c r="L38" s="664">
        <v>67.13</v>
      </c>
      <c r="M38" s="664">
        <v>-1</v>
      </c>
      <c r="N38" s="665">
        <v>-67.13</v>
      </c>
    </row>
    <row r="39" spans="1:14" ht="14.4" customHeight="1" x14ac:dyDescent="0.3">
      <c r="A39" s="660" t="s">
        <v>577</v>
      </c>
      <c r="B39" s="661" t="s">
        <v>578</v>
      </c>
      <c r="C39" s="662" t="s">
        <v>583</v>
      </c>
      <c r="D39" s="663" t="s">
        <v>2373</v>
      </c>
      <c r="E39" s="662" t="s">
        <v>603</v>
      </c>
      <c r="F39" s="663" t="s">
        <v>2379</v>
      </c>
      <c r="G39" s="662" t="s">
        <v>614</v>
      </c>
      <c r="H39" s="662" t="s">
        <v>735</v>
      </c>
      <c r="I39" s="662" t="s">
        <v>736</v>
      </c>
      <c r="J39" s="662" t="s">
        <v>671</v>
      </c>
      <c r="K39" s="662" t="s">
        <v>737</v>
      </c>
      <c r="L39" s="664">
        <v>22.535783620190006</v>
      </c>
      <c r="M39" s="664">
        <v>385</v>
      </c>
      <c r="N39" s="665">
        <v>8676.2766937731521</v>
      </c>
    </row>
    <row r="40" spans="1:14" ht="14.4" customHeight="1" x14ac:dyDescent="0.3">
      <c r="A40" s="660" t="s">
        <v>577</v>
      </c>
      <c r="B40" s="661" t="s">
        <v>578</v>
      </c>
      <c r="C40" s="662" t="s">
        <v>583</v>
      </c>
      <c r="D40" s="663" t="s">
        <v>2373</v>
      </c>
      <c r="E40" s="662" t="s">
        <v>603</v>
      </c>
      <c r="F40" s="663" t="s">
        <v>2379</v>
      </c>
      <c r="G40" s="662" t="s">
        <v>614</v>
      </c>
      <c r="H40" s="662" t="s">
        <v>738</v>
      </c>
      <c r="I40" s="662" t="s">
        <v>739</v>
      </c>
      <c r="J40" s="662" t="s">
        <v>740</v>
      </c>
      <c r="K40" s="662" t="s">
        <v>741</v>
      </c>
      <c r="L40" s="664">
        <v>67.871219271869535</v>
      </c>
      <c r="M40" s="664">
        <v>1</v>
      </c>
      <c r="N40" s="665">
        <v>67.871219271869535</v>
      </c>
    </row>
    <row r="41" spans="1:14" ht="14.4" customHeight="1" x14ac:dyDescent="0.3">
      <c r="A41" s="660" t="s">
        <v>577</v>
      </c>
      <c r="B41" s="661" t="s">
        <v>578</v>
      </c>
      <c r="C41" s="662" t="s">
        <v>583</v>
      </c>
      <c r="D41" s="663" t="s">
        <v>2373</v>
      </c>
      <c r="E41" s="662" t="s">
        <v>603</v>
      </c>
      <c r="F41" s="663" t="s">
        <v>2379</v>
      </c>
      <c r="G41" s="662" t="s">
        <v>614</v>
      </c>
      <c r="H41" s="662" t="s">
        <v>742</v>
      </c>
      <c r="I41" s="662" t="s">
        <v>743</v>
      </c>
      <c r="J41" s="662" t="s">
        <v>744</v>
      </c>
      <c r="K41" s="662" t="s">
        <v>745</v>
      </c>
      <c r="L41" s="664">
        <v>223.47</v>
      </c>
      <c r="M41" s="664">
        <v>1</v>
      </c>
      <c r="N41" s="665">
        <v>223.47</v>
      </c>
    </row>
    <row r="42" spans="1:14" ht="14.4" customHeight="1" x14ac:dyDescent="0.3">
      <c r="A42" s="660" t="s">
        <v>577</v>
      </c>
      <c r="B42" s="661" t="s">
        <v>578</v>
      </c>
      <c r="C42" s="662" t="s">
        <v>583</v>
      </c>
      <c r="D42" s="663" t="s">
        <v>2373</v>
      </c>
      <c r="E42" s="662" t="s">
        <v>603</v>
      </c>
      <c r="F42" s="663" t="s">
        <v>2379</v>
      </c>
      <c r="G42" s="662" t="s">
        <v>614</v>
      </c>
      <c r="H42" s="662" t="s">
        <v>746</v>
      </c>
      <c r="I42" s="662" t="s">
        <v>747</v>
      </c>
      <c r="J42" s="662" t="s">
        <v>748</v>
      </c>
      <c r="K42" s="662" t="s">
        <v>749</v>
      </c>
      <c r="L42" s="664">
        <v>75.239999999999995</v>
      </c>
      <c r="M42" s="664">
        <v>1</v>
      </c>
      <c r="N42" s="665">
        <v>75.239999999999995</v>
      </c>
    </row>
    <row r="43" spans="1:14" ht="14.4" customHeight="1" x14ac:dyDescent="0.3">
      <c r="A43" s="660" t="s">
        <v>577</v>
      </c>
      <c r="B43" s="661" t="s">
        <v>578</v>
      </c>
      <c r="C43" s="662" t="s">
        <v>583</v>
      </c>
      <c r="D43" s="663" t="s">
        <v>2373</v>
      </c>
      <c r="E43" s="662" t="s">
        <v>603</v>
      </c>
      <c r="F43" s="663" t="s">
        <v>2379</v>
      </c>
      <c r="G43" s="662" t="s">
        <v>614</v>
      </c>
      <c r="H43" s="662" t="s">
        <v>750</v>
      </c>
      <c r="I43" s="662" t="s">
        <v>750</v>
      </c>
      <c r="J43" s="662" t="s">
        <v>751</v>
      </c>
      <c r="K43" s="662" t="s">
        <v>752</v>
      </c>
      <c r="L43" s="664">
        <v>100.54076113481916</v>
      </c>
      <c r="M43" s="664">
        <v>1</v>
      </c>
      <c r="N43" s="665">
        <v>100.54076113481916</v>
      </c>
    </row>
    <row r="44" spans="1:14" ht="14.4" customHeight="1" x14ac:dyDescent="0.3">
      <c r="A44" s="660" t="s">
        <v>577</v>
      </c>
      <c r="B44" s="661" t="s">
        <v>578</v>
      </c>
      <c r="C44" s="662" t="s">
        <v>583</v>
      </c>
      <c r="D44" s="663" t="s">
        <v>2373</v>
      </c>
      <c r="E44" s="662" t="s">
        <v>603</v>
      </c>
      <c r="F44" s="663" t="s">
        <v>2379</v>
      </c>
      <c r="G44" s="662" t="s">
        <v>614</v>
      </c>
      <c r="H44" s="662" t="s">
        <v>753</v>
      </c>
      <c r="I44" s="662" t="s">
        <v>754</v>
      </c>
      <c r="J44" s="662" t="s">
        <v>755</v>
      </c>
      <c r="K44" s="662" t="s">
        <v>756</v>
      </c>
      <c r="L44" s="664">
        <v>92.850889289743733</v>
      </c>
      <c r="M44" s="664">
        <v>1</v>
      </c>
      <c r="N44" s="665">
        <v>92.850889289743733</v>
      </c>
    </row>
    <row r="45" spans="1:14" ht="14.4" customHeight="1" x14ac:dyDescent="0.3">
      <c r="A45" s="660" t="s">
        <v>577</v>
      </c>
      <c r="B45" s="661" t="s">
        <v>578</v>
      </c>
      <c r="C45" s="662" t="s">
        <v>583</v>
      </c>
      <c r="D45" s="663" t="s">
        <v>2373</v>
      </c>
      <c r="E45" s="662" t="s">
        <v>603</v>
      </c>
      <c r="F45" s="663" t="s">
        <v>2379</v>
      </c>
      <c r="G45" s="662" t="s">
        <v>614</v>
      </c>
      <c r="H45" s="662" t="s">
        <v>757</v>
      </c>
      <c r="I45" s="662" t="s">
        <v>758</v>
      </c>
      <c r="J45" s="662" t="s">
        <v>759</v>
      </c>
      <c r="K45" s="662" t="s">
        <v>760</v>
      </c>
      <c r="L45" s="664">
        <v>22.27496561155526</v>
      </c>
      <c r="M45" s="664">
        <v>2</v>
      </c>
      <c r="N45" s="665">
        <v>44.549931223110519</v>
      </c>
    </row>
    <row r="46" spans="1:14" ht="14.4" customHeight="1" x14ac:dyDescent="0.3">
      <c r="A46" s="660" t="s">
        <v>577</v>
      </c>
      <c r="B46" s="661" t="s">
        <v>578</v>
      </c>
      <c r="C46" s="662" t="s">
        <v>583</v>
      </c>
      <c r="D46" s="663" t="s">
        <v>2373</v>
      </c>
      <c r="E46" s="662" t="s">
        <v>603</v>
      </c>
      <c r="F46" s="663" t="s">
        <v>2379</v>
      </c>
      <c r="G46" s="662" t="s">
        <v>614</v>
      </c>
      <c r="H46" s="662" t="s">
        <v>761</v>
      </c>
      <c r="I46" s="662" t="s">
        <v>762</v>
      </c>
      <c r="J46" s="662" t="s">
        <v>763</v>
      </c>
      <c r="K46" s="662" t="s">
        <v>764</v>
      </c>
      <c r="L46" s="664">
        <v>68.300000000000011</v>
      </c>
      <c r="M46" s="664">
        <v>1</v>
      </c>
      <c r="N46" s="665">
        <v>68.300000000000011</v>
      </c>
    </row>
    <row r="47" spans="1:14" ht="14.4" customHeight="1" x14ac:dyDescent="0.3">
      <c r="A47" s="660" t="s">
        <v>577</v>
      </c>
      <c r="B47" s="661" t="s">
        <v>578</v>
      </c>
      <c r="C47" s="662" t="s">
        <v>583</v>
      </c>
      <c r="D47" s="663" t="s">
        <v>2373</v>
      </c>
      <c r="E47" s="662" t="s">
        <v>603</v>
      </c>
      <c r="F47" s="663" t="s">
        <v>2379</v>
      </c>
      <c r="G47" s="662" t="s">
        <v>614</v>
      </c>
      <c r="H47" s="662" t="s">
        <v>765</v>
      </c>
      <c r="I47" s="662" t="s">
        <v>765</v>
      </c>
      <c r="J47" s="662" t="s">
        <v>766</v>
      </c>
      <c r="K47" s="662" t="s">
        <v>767</v>
      </c>
      <c r="L47" s="664">
        <v>154.19999999999999</v>
      </c>
      <c r="M47" s="664">
        <v>1</v>
      </c>
      <c r="N47" s="665">
        <v>154.19999999999999</v>
      </c>
    </row>
    <row r="48" spans="1:14" ht="14.4" customHeight="1" x14ac:dyDescent="0.3">
      <c r="A48" s="660" t="s">
        <v>577</v>
      </c>
      <c r="B48" s="661" t="s">
        <v>578</v>
      </c>
      <c r="C48" s="662" t="s">
        <v>583</v>
      </c>
      <c r="D48" s="663" t="s">
        <v>2373</v>
      </c>
      <c r="E48" s="662" t="s">
        <v>603</v>
      </c>
      <c r="F48" s="663" t="s">
        <v>2379</v>
      </c>
      <c r="G48" s="662" t="s">
        <v>614</v>
      </c>
      <c r="H48" s="662" t="s">
        <v>768</v>
      </c>
      <c r="I48" s="662" t="s">
        <v>768</v>
      </c>
      <c r="J48" s="662" t="s">
        <v>769</v>
      </c>
      <c r="K48" s="662" t="s">
        <v>767</v>
      </c>
      <c r="L48" s="664">
        <v>165.52987267711498</v>
      </c>
      <c r="M48" s="664">
        <v>2</v>
      </c>
      <c r="N48" s="665">
        <v>331.05974535422996</v>
      </c>
    </row>
    <row r="49" spans="1:14" ht="14.4" customHeight="1" x14ac:dyDescent="0.3">
      <c r="A49" s="660" t="s">
        <v>577</v>
      </c>
      <c r="B49" s="661" t="s">
        <v>578</v>
      </c>
      <c r="C49" s="662" t="s">
        <v>583</v>
      </c>
      <c r="D49" s="663" t="s">
        <v>2373</v>
      </c>
      <c r="E49" s="662" t="s">
        <v>603</v>
      </c>
      <c r="F49" s="663" t="s">
        <v>2379</v>
      </c>
      <c r="G49" s="662" t="s">
        <v>614</v>
      </c>
      <c r="H49" s="662" t="s">
        <v>770</v>
      </c>
      <c r="I49" s="662" t="s">
        <v>771</v>
      </c>
      <c r="J49" s="662" t="s">
        <v>772</v>
      </c>
      <c r="K49" s="662" t="s">
        <v>773</v>
      </c>
      <c r="L49" s="664">
        <v>122.05111087724489</v>
      </c>
      <c r="M49" s="664">
        <v>1</v>
      </c>
      <c r="N49" s="665">
        <v>122.05111087724489</v>
      </c>
    </row>
    <row r="50" spans="1:14" ht="14.4" customHeight="1" x14ac:dyDescent="0.3">
      <c r="A50" s="660" t="s">
        <v>577</v>
      </c>
      <c r="B50" s="661" t="s">
        <v>578</v>
      </c>
      <c r="C50" s="662" t="s">
        <v>583</v>
      </c>
      <c r="D50" s="663" t="s">
        <v>2373</v>
      </c>
      <c r="E50" s="662" t="s">
        <v>603</v>
      </c>
      <c r="F50" s="663" t="s">
        <v>2379</v>
      </c>
      <c r="G50" s="662" t="s">
        <v>614</v>
      </c>
      <c r="H50" s="662" t="s">
        <v>774</v>
      </c>
      <c r="I50" s="662" t="s">
        <v>775</v>
      </c>
      <c r="J50" s="662" t="s">
        <v>776</v>
      </c>
      <c r="K50" s="662" t="s">
        <v>777</v>
      </c>
      <c r="L50" s="664">
        <v>126.83561582920433</v>
      </c>
      <c r="M50" s="664">
        <v>2</v>
      </c>
      <c r="N50" s="665">
        <v>253.67123165840866</v>
      </c>
    </row>
    <row r="51" spans="1:14" ht="14.4" customHeight="1" x14ac:dyDescent="0.3">
      <c r="A51" s="660" t="s">
        <v>577</v>
      </c>
      <c r="B51" s="661" t="s">
        <v>578</v>
      </c>
      <c r="C51" s="662" t="s">
        <v>583</v>
      </c>
      <c r="D51" s="663" t="s">
        <v>2373</v>
      </c>
      <c r="E51" s="662" t="s">
        <v>603</v>
      </c>
      <c r="F51" s="663" t="s">
        <v>2379</v>
      </c>
      <c r="G51" s="662" t="s">
        <v>614</v>
      </c>
      <c r="H51" s="662" t="s">
        <v>778</v>
      </c>
      <c r="I51" s="662" t="s">
        <v>779</v>
      </c>
      <c r="J51" s="662" t="s">
        <v>776</v>
      </c>
      <c r="K51" s="662" t="s">
        <v>780</v>
      </c>
      <c r="L51" s="664">
        <v>149.30500000000001</v>
      </c>
      <c r="M51" s="664">
        <v>2</v>
      </c>
      <c r="N51" s="665">
        <v>298.61</v>
      </c>
    </row>
    <row r="52" spans="1:14" ht="14.4" customHeight="1" x14ac:dyDescent="0.3">
      <c r="A52" s="660" t="s">
        <v>577</v>
      </c>
      <c r="B52" s="661" t="s">
        <v>578</v>
      </c>
      <c r="C52" s="662" t="s">
        <v>583</v>
      </c>
      <c r="D52" s="663" t="s">
        <v>2373</v>
      </c>
      <c r="E52" s="662" t="s">
        <v>603</v>
      </c>
      <c r="F52" s="663" t="s">
        <v>2379</v>
      </c>
      <c r="G52" s="662" t="s">
        <v>614</v>
      </c>
      <c r="H52" s="662" t="s">
        <v>781</v>
      </c>
      <c r="I52" s="662" t="s">
        <v>782</v>
      </c>
      <c r="J52" s="662" t="s">
        <v>783</v>
      </c>
      <c r="K52" s="662" t="s">
        <v>784</v>
      </c>
      <c r="L52" s="664">
        <v>80.90999999999994</v>
      </c>
      <c r="M52" s="664">
        <v>1</v>
      </c>
      <c r="N52" s="665">
        <v>80.90999999999994</v>
      </c>
    </row>
    <row r="53" spans="1:14" ht="14.4" customHeight="1" x14ac:dyDescent="0.3">
      <c r="A53" s="660" t="s">
        <v>577</v>
      </c>
      <c r="B53" s="661" t="s">
        <v>578</v>
      </c>
      <c r="C53" s="662" t="s">
        <v>583</v>
      </c>
      <c r="D53" s="663" t="s">
        <v>2373</v>
      </c>
      <c r="E53" s="662" t="s">
        <v>603</v>
      </c>
      <c r="F53" s="663" t="s">
        <v>2379</v>
      </c>
      <c r="G53" s="662" t="s">
        <v>614</v>
      </c>
      <c r="H53" s="662" t="s">
        <v>785</v>
      </c>
      <c r="I53" s="662" t="s">
        <v>786</v>
      </c>
      <c r="J53" s="662" t="s">
        <v>787</v>
      </c>
      <c r="K53" s="662" t="s">
        <v>788</v>
      </c>
      <c r="L53" s="664">
        <v>72.607313629550177</v>
      </c>
      <c r="M53" s="664">
        <v>11</v>
      </c>
      <c r="N53" s="665">
        <v>798.68044992505202</v>
      </c>
    </row>
    <row r="54" spans="1:14" ht="14.4" customHeight="1" x14ac:dyDescent="0.3">
      <c r="A54" s="660" t="s">
        <v>577</v>
      </c>
      <c r="B54" s="661" t="s">
        <v>578</v>
      </c>
      <c r="C54" s="662" t="s">
        <v>583</v>
      </c>
      <c r="D54" s="663" t="s">
        <v>2373</v>
      </c>
      <c r="E54" s="662" t="s">
        <v>603</v>
      </c>
      <c r="F54" s="663" t="s">
        <v>2379</v>
      </c>
      <c r="G54" s="662" t="s">
        <v>614</v>
      </c>
      <c r="H54" s="662" t="s">
        <v>789</v>
      </c>
      <c r="I54" s="662" t="s">
        <v>790</v>
      </c>
      <c r="J54" s="662" t="s">
        <v>791</v>
      </c>
      <c r="K54" s="662" t="s">
        <v>792</v>
      </c>
      <c r="L54" s="664">
        <v>46.44</v>
      </c>
      <c r="M54" s="664">
        <v>2</v>
      </c>
      <c r="N54" s="665">
        <v>92.88</v>
      </c>
    </row>
    <row r="55" spans="1:14" ht="14.4" customHeight="1" x14ac:dyDescent="0.3">
      <c r="A55" s="660" t="s">
        <v>577</v>
      </c>
      <c r="B55" s="661" t="s">
        <v>578</v>
      </c>
      <c r="C55" s="662" t="s">
        <v>583</v>
      </c>
      <c r="D55" s="663" t="s">
        <v>2373</v>
      </c>
      <c r="E55" s="662" t="s">
        <v>603</v>
      </c>
      <c r="F55" s="663" t="s">
        <v>2379</v>
      </c>
      <c r="G55" s="662" t="s">
        <v>614</v>
      </c>
      <c r="H55" s="662" t="s">
        <v>793</v>
      </c>
      <c r="I55" s="662" t="s">
        <v>793</v>
      </c>
      <c r="J55" s="662" t="s">
        <v>794</v>
      </c>
      <c r="K55" s="662" t="s">
        <v>795</v>
      </c>
      <c r="L55" s="664">
        <v>103.28678088705821</v>
      </c>
      <c r="M55" s="664">
        <v>3</v>
      </c>
      <c r="N55" s="665">
        <v>309.86034266117463</v>
      </c>
    </row>
    <row r="56" spans="1:14" ht="14.4" customHeight="1" x14ac:dyDescent="0.3">
      <c r="A56" s="660" t="s">
        <v>577</v>
      </c>
      <c r="B56" s="661" t="s">
        <v>578</v>
      </c>
      <c r="C56" s="662" t="s">
        <v>583</v>
      </c>
      <c r="D56" s="663" t="s">
        <v>2373</v>
      </c>
      <c r="E56" s="662" t="s">
        <v>603</v>
      </c>
      <c r="F56" s="663" t="s">
        <v>2379</v>
      </c>
      <c r="G56" s="662" t="s">
        <v>614</v>
      </c>
      <c r="H56" s="662" t="s">
        <v>796</v>
      </c>
      <c r="I56" s="662" t="s">
        <v>797</v>
      </c>
      <c r="J56" s="662" t="s">
        <v>798</v>
      </c>
      <c r="K56" s="662" t="s">
        <v>799</v>
      </c>
      <c r="L56" s="664">
        <v>75.969335083803799</v>
      </c>
      <c r="M56" s="664">
        <v>2</v>
      </c>
      <c r="N56" s="665">
        <v>151.9386701676076</v>
      </c>
    </row>
    <row r="57" spans="1:14" ht="14.4" customHeight="1" x14ac:dyDescent="0.3">
      <c r="A57" s="660" t="s">
        <v>577</v>
      </c>
      <c r="B57" s="661" t="s">
        <v>578</v>
      </c>
      <c r="C57" s="662" t="s">
        <v>583</v>
      </c>
      <c r="D57" s="663" t="s">
        <v>2373</v>
      </c>
      <c r="E57" s="662" t="s">
        <v>603</v>
      </c>
      <c r="F57" s="663" t="s">
        <v>2379</v>
      </c>
      <c r="G57" s="662" t="s">
        <v>614</v>
      </c>
      <c r="H57" s="662" t="s">
        <v>800</v>
      </c>
      <c r="I57" s="662" t="s">
        <v>801</v>
      </c>
      <c r="J57" s="662" t="s">
        <v>802</v>
      </c>
      <c r="K57" s="662" t="s">
        <v>803</v>
      </c>
      <c r="L57" s="664">
        <v>49.7</v>
      </c>
      <c r="M57" s="664">
        <v>1</v>
      </c>
      <c r="N57" s="665">
        <v>49.7</v>
      </c>
    </row>
    <row r="58" spans="1:14" ht="14.4" customHeight="1" x14ac:dyDescent="0.3">
      <c r="A58" s="660" t="s">
        <v>577</v>
      </c>
      <c r="B58" s="661" t="s">
        <v>578</v>
      </c>
      <c r="C58" s="662" t="s">
        <v>583</v>
      </c>
      <c r="D58" s="663" t="s">
        <v>2373</v>
      </c>
      <c r="E58" s="662" t="s">
        <v>603</v>
      </c>
      <c r="F58" s="663" t="s">
        <v>2379</v>
      </c>
      <c r="G58" s="662" t="s">
        <v>614</v>
      </c>
      <c r="H58" s="662" t="s">
        <v>804</v>
      </c>
      <c r="I58" s="662" t="s">
        <v>805</v>
      </c>
      <c r="J58" s="662" t="s">
        <v>806</v>
      </c>
      <c r="K58" s="662" t="s">
        <v>767</v>
      </c>
      <c r="L58" s="664">
        <v>41.080000000000005</v>
      </c>
      <c r="M58" s="664">
        <v>1</v>
      </c>
      <c r="N58" s="665">
        <v>41.080000000000005</v>
      </c>
    </row>
    <row r="59" spans="1:14" ht="14.4" customHeight="1" x14ac:dyDescent="0.3">
      <c r="A59" s="660" t="s">
        <v>577</v>
      </c>
      <c r="B59" s="661" t="s">
        <v>578</v>
      </c>
      <c r="C59" s="662" t="s">
        <v>583</v>
      </c>
      <c r="D59" s="663" t="s">
        <v>2373</v>
      </c>
      <c r="E59" s="662" t="s">
        <v>603</v>
      </c>
      <c r="F59" s="663" t="s">
        <v>2379</v>
      </c>
      <c r="G59" s="662" t="s">
        <v>614</v>
      </c>
      <c r="H59" s="662" t="s">
        <v>807</v>
      </c>
      <c r="I59" s="662" t="s">
        <v>808</v>
      </c>
      <c r="J59" s="662" t="s">
        <v>809</v>
      </c>
      <c r="K59" s="662" t="s">
        <v>810</v>
      </c>
      <c r="L59" s="664">
        <v>37.919975658955785</v>
      </c>
      <c r="M59" s="664">
        <v>1</v>
      </c>
      <c r="N59" s="665">
        <v>37.919975658955785</v>
      </c>
    </row>
    <row r="60" spans="1:14" ht="14.4" customHeight="1" x14ac:dyDescent="0.3">
      <c r="A60" s="660" t="s">
        <v>577</v>
      </c>
      <c r="B60" s="661" t="s">
        <v>578</v>
      </c>
      <c r="C60" s="662" t="s">
        <v>583</v>
      </c>
      <c r="D60" s="663" t="s">
        <v>2373</v>
      </c>
      <c r="E60" s="662" t="s">
        <v>603</v>
      </c>
      <c r="F60" s="663" t="s">
        <v>2379</v>
      </c>
      <c r="G60" s="662" t="s">
        <v>614</v>
      </c>
      <c r="H60" s="662" t="s">
        <v>811</v>
      </c>
      <c r="I60" s="662" t="s">
        <v>812</v>
      </c>
      <c r="J60" s="662" t="s">
        <v>813</v>
      </c>
      <c r="K60" s="662" t="s">
        <v>814</v>
      </c>
      <c r="L60" s="664">
        <v>39.090000000000003</v>
      </c>
      <c r="M60" s="664">
        <v>1</v>
      </c>
      <c r="N60" s="665">
        <v>39.090000000000003</v>
      </c>
    </row>
    <row r="61" spans="1:14" ht="14.4" customHeight="1" x14ac:dyDescent="0.3">
      <c r="A61" s="660" t="s">
        <v>577</v>
      </c>
      <c r="B61" s="661" t="s">
        <v>578</v>
      </c>
      <c r="C61" s="662" t="s">
        <v>583</v>
      </c>
      <c r="D61" s="663" t="s">
        <v>2373</v>
      </c>
      <c r="E61" s="662" t="s">
        <v>603</v>
      </c>
      <c r="F61" s="663" t="s">
        <v>2379</v>
      </c>
      <c r="G61" s="662" t="s">
        <v>614</v>
      </c>
      <c r="H61" s="662" t="s">
        <v>815</v>
      </c>
      <c r="I61" s="662" t="s">
        <v>816</v>
      </c>
      <c r="J61" s="662" t="s">
        <v>817</v>
      </c>
      <c r="K61" s="662" t="s">
        <v>818</v>
      </c>
      <c r="L61" s="664">
        <v>116.85999999999997</v>
      </c>
      <c r="M61" s="664">
        <v>1</v>
      </c>
      <c r="N61" s="665">
        <v>116.85999999999997</v>
      </c>
    </row>
    <row r="62" spans="1:14" ht="14.4" customHeight="1" x14ac:dyDescent="0.3">
      <c r="A62" s="660" t="s">
        <v>577</v>
      </c>
      <c r="B62" s="661" t="s">
        <v>578</v>
      </c>
      <c r="C62" s="662" t="s">
        <v>583</v>
      </c>
      <c r="D62" s="663" t="s">
        <v>2373</v>
      </c>
      <c r="E62" s="662" t="s">
        <v>603</v>
      </c>
      <c r="F62" s="663" t="s">
        <v>2379</v>
      </c>
      <c r="G62" s="662" t="s">
        <v>614</v>
      </c>
      <c r="H62" s="662" t="s">
        <v>819</v>
      </c>
      <c r="I62" s="662" t="s">
        <v>820</v>
      </c>
      <c r="J62" s="662" t="s">
        <v>683</v>
      </c>
      <c r="K62" s="662" t="s">
        <v>821</v>
      </c>
      <c r="L62" s="664">
        <v>166.91020582336398</v>
      </c>
      <c r="M62" s="664">
        <v>1</v>
      </c>
      <c r="N62" s="665">
        <v>166.91020582336398</v>
      </c>
    </row>
    <row r="63" spans="1:14" ht="14.4" customHeight="1" x14ac:dyDescent="0.3">
      <c r="A63" s="660" t="s">
        <v>577</v>
      </c>
      <c r="B63" s="661" t="s">
        <v>578</v>
      </c>
      <c r="C63" s="662" t="s">
        <v>583</v>
      </c>
      <c r="D63" s="663" t="s">
        <v>2373</v>
      </c>
      <c r="E63" s="662" t="s">
        <v>603</v>
      </c>
      <c r="F63" s="663" t="s">
        <v>2379</v>
      </c>
      <c r="G63" s="662" t="s">
        <v>614</v>
      </c>
      <c r="H63" s="662" t="s">
        <v>822</v>
      </c>
      <c r="I63" s="662" t="s">
        <v>237</v>
      </c>
      <c r="J63" s="662" t="s">
        <v>823</v>
      </c>
      <c r="K63" s="662"/>
      <c r="L63" s="664">
        <v>36.299999999999997</v>
      </c>
      <c r="M63" s="664">
        <v>2</v>
      </c>
      <c r="N63" s="665">
        <v>72.599999999999994</v>
      </c>
    </row>
    <row r="64" spans="1:14" ht="14.4" customHeight="1" x14ac:dyDescent="0.3">
      <c r="A64" s="660" t="s">
        <v>577</v>
      </c>
      <c r="B64" s="661" t="s">
        <v>578</v>
      </c>
      <c r="C64" s="662" t="s">
        <v>583</v>
      </c>
      <c r="D64" s="663" t="s">
        <v>2373</v>
      </c>
      <c r="E64" s="662" t="s">
        <v>603</v>
      </c>
      <c r="F64" s="663" t="s">
        <v>2379</v>
      </c>
      <c r="G64" s="662" t="s">
        <v>614</v>
      </c>
      <c r="H64" s="662" t="s">
        <v>824</v>
      </c>
      <c r="I64" s="662" t="s">
        <v>237</v>
      </c>
      <c r="J64" s="662" t="s">
        <v>825</v>
      </c>
      <c r="K64" s="662"/>
      <c r="L64" s="664">
        <v>41.04</v>
      </c>
      <c r="M64" s="664">
        <v>1</v>
      </c>
      <c r="N64" s="665">
        <v>41.04</v>
      </c>
    </row>
    <row r="65" spans="1:14" ht="14.4" customHeight="1" x14ac:dyDescent="0.3">
      <c r="A65" s="660" t="s">
        <v>577</v>
      </c>
      <c r="B65" s="661" t="s">
        <v>578</v>
      </c>
      <c r="C65" s="662" t="s">
        <v>583</v>
      </c>
      <c r="D65" s="663" t="s">
        <v>2373</v>
      </c>
      <c r="E65" s="662" t="s">
        <v>603</v>
      </c>
      <c r="F65" s="663" t="s">
        <v>2379</v>
      </c>
      <c r="G65" s="662" t="s">
        <v>614</v>
      </c>
      <c r="H65" s="662" t="s">
        <v>826</v>
      </c>
      <c r="I65" s="662" t="s">
        <v>237</v>
      </c>
      <c r="J65" s="662" t="s">
        <v>827</v>
      </c>
      <c r="K65" s="662"/>
      <c r="L65" s="664">
        <v>41.305</v>
      </c>
      <c r="M65" s="664">
        <v>2</v>
      </c>
      <c r="N65" s="665">
        <v>82.61</v>
      </c>
    </row>
    <row r="66" spans="1:14" ht="14.4" customHeight="1" x14ac:dyDescent="0.3">
      <c r="A66" s="660" t="s">
        <v>577</v>
      </c>
      <c r="B66" s="661" t="s">
        <v>578</v>
      </c>
      <c r="C66" s="662" t="s">
        <v>583</v>
      </c>
      <c r="D66" s="663" t="s">
        <v>2373</v>
      </c>
      <c r="E66" s="662" t="s">
        <v>603</v>
      </c>
      <c r="F66" s="663" t="s">
        <v>2379</v>
      </c>
      <c r="G66" s="662" t="s">
        <v>614</v>
      </c>
      <c r="H66" s="662" t="s">
        <v>828</v>
      </c>
      <c r="I66" s="662" t="s">
        <v>237</v>
      </c>
      <c r="J66" s="662" t="s">
        <v>829</v>
      </c>
      <c r="K66" s="662"/>
      <c r="L66" s="664">
        <v>142.32164768362813</v>
      </c>
      <c r="M66" s="664">
        <v>26</v>
      </c>
      <c r="N66" s="665">
        <v>3700.3628397743314</v>
      </c>
    </row>
    <row r="67" spans="1:14" ht="14.4" customHeight="1" x14ac:dyDescent="0.3">
      <c r="A67" s="660" t="s">
        <v>577</v>
      </c>
      <c r="B67" s="661" t="s">
        <v>578</v>
      </c>
      <c r="C67" s="662" t="s">
        <v>583</v>
      </c>
      <c r="D67" s="663" t="s">
        <v>2373</v>
      </c>
      <c r="E67" s="662" t="s">
        <v>603</v>
      </c>
      <c r="F67" s="663" t="s">
        <v>2379</v>
      </c>
      <c r="G67" s="662" t="s">
        <v>614</v>
      </c>
      <c r="H67" s="662" t="s">
        <v>830</v>
      </c>
      <c r="I67" s="662" t="s">
        <v>831</v>
      </c>
      <c r="J67" s="662" t="s">
        <v>832</v>
      </c>
      <c r="K67" s="662" t="s">
        <v>833</v>
      </c>
      <c r="L67" s="664">
        <v>28.41</v>
      </c>
      <c r="M67" s="664">
        <v>1</v>
      </c>
      <c r="N67" s="665">
        <v>28.41</v>
      </c>
    </row>
    <row r="68" spans="1:14" ht="14.4" customHeight="1" x14ac:dyDescent="0.3">
      <c r="A68" s="660" t="s">
        <v>577</v>
      </c>
      <c r="B68" s="661" t="s">
        <v>578</v>
      </c>
      <c r="C68" s="662" t="s">
        <v>583</v>
      </c>
      <c r="D68" s="663" t="s">
        <v>2373</v>
      </c>
      <c r="E68" s="662" t="s">
        <v>603</v>
      </c>
      <c r="F68" s="663" t="s">
        <v>2379</v>
      </c>
      <c r="G68" s="662" t="s">
        <v>614</v>
      </c>
      <c r="H68" s="662" t="s">
        <v>834</v>
      </c>
      <c r="I68" s="662" t="s">
        <v>835</v>
      </c>
      <c r="J68" s="662" t="s">
        <v>836</v>
      </c>
      <c r="K68" s="662" t="s">
        <v>837</v>
      </c>
      <c r="L68" s="664">
        <v>95.700017989730028</v>
      </c>
      <c r="M68" s="664">
        <v>1</v>
      </c>
      <c r="N68" s="665">
        <v>95.700017989730028</v>
      </c>
    </row>
    <row r="69" spans="1:14" ht="14.4" customHeight="1" x14ac:dyDescent="0.3">
      <c r="A69" s="660" t="s">
        <v>577</v>
      </c>
      <c r="B69" s="661" t="s">
        <v>578</v>
      </c>
      <c r="C69" s="662" t="s">
        <v>583</v>
      </c>
      <c r="D69" s="663" t="s">
        <v>2373</v>
      </c>
      <c r="E69" s="662" t="s">
        <v>603</v>
      </c>
      <c r="F69" s="663" t="s">
        <v>2379</v>
      </c>
      <c r="G69" s="662" t="s">
        <v>614</v>
      </c>
      <c r="H69" s="662" t="s">
        <v>838</v>
      </c>
      <c r="I69" s="662" t="s">
        <v>839</v>
      </c>
      <c r="J69" s="662" t="s">
        <v>840</v>
      </c>
      <c r="K69" s="662" t="s">
        <v>841</v>
      </c>
      <c r="L69" s="664">
        <v>64.113422942079737</v>
      </c>
      <c r="M69" s="664">
        <v>5</v>
      </c>
      <c r="N69" s="665">
        <v>320.5671147103987</v>
      </c>
    </row>
    <row r="70" spans="1:14" ht="14.4" customHeight="1" x14ac:dyDescent="0.3">
      <c r="A70" s="660" t="s">
        <v>577</v>
      </c>
      <c r="B70" s="661" t="s">
        <v>578</v>
      </c>
      <c r="C70" s="662" t="s">
        <v>583</v>
      </c>
      <c r="D70" s="663" t="s">
        <v>2373</v>
      </c>
      <c r="E70" s="662" t="s">
        <v>603</v>
      </c>
      <c r="F70" s="663" t="s">
        <v>2379</v>
      </c>
      <c r="G70" s="662" t="s">
        <v>614</v>
      </c>
      <c r="H70" s="662" t="s">
        <v>842</v>
      </c>
      <c r="I70" s="662" t="s">
        <v>843</v>
      </c>
      <c r="J70" s="662" t="s">
        <v>844</v>
      </c>
      <c r="K70" s="662" t="s">
        <v>845</v>
      </c>
      <c r="L70" s="664">
        <v>18.190000000000001</v>
      </c>
      <c r="M70" s="664">
        <v>1</v>
      </c>
      <c r="N70" s="665">
        <v>18.190000000000001</v>
      </c>
    </row>
    <row r="71" spans="1:14" ht="14.4" customHeight="1" x14ac:dyDescent="0.3">
      <c r="A71" s="660" t="s">
        <v>577</v>
      </c>
      <c r="B71" s="661" t="s">
        <v>578</v>
      </c>
      <c r="C71" s="662" t="s">
        <v>583</v>
      </c>
      <c r="D71" s="663" t="s">
        <v>2373</v>
      </c>
      <c r="E71" s="662" t="s">
        <v>603</v>
      </c>
      <c r="F71" s="663" t="s">
        <v>2379</v>
      </c>
      <c r="G71" s="662" t="s">
        <v>614</v>
      </c>
      <c r="H71" s="662" t="s">
        <v>846</v>
      </c>
      <c r="I71" s="662" t="s">
        <v>237</v>
      </c>
      <c r="J71" s="662" t="s">
        <v>847</v>
      </c>
      <c r="K71" s="662" t="s">
        <v>848</v>
      </c>
      <c r="L71" s="664">
        <v>43.48</v>
      </c>
      <c r="M71" s="664">
        <v>1</v>
      </c>
      <c r="N71" s="665">
        <v>43.48</v>
      </c>
    </row>
    <row r="72" spans="1:14" ht="14.4" customHeight="1" x14ac:dyDescent="0.3">
      <c r="A72" s="660" t="s">
        <v>577</v>
      </c>
      <c r="B72" s="661" t="s">
        <v>578</v>
      </c>
      <c r="C72" s="662" t="s">
        <v>583</v>
      </c>
      <c r="D72" s="663" t="s">
        <v>2373</v>
      </c>
      <c r="E72" s="662" t="s">
        <v>603</v>
      </c>
      <c r="F72" s="663" t="s">
        <v>2379</v>
      </c>
      <c r="G72" s="662" t="s">
        <v>614</v>
      </c>
      <c r="H72" s="662" t="s">
        <v>849</v>
      </c>
      <c r="I72" s="662" t="s">
        <v>850</v>
      </c>
      <c r="J72" s="662" t="s">
        <v>851</v>
      </c>
      <c r="K72" s="662" t="s">
        <v>852</v>
      </c>
      <c r="L72" s="664">
        <v>122.16000000000003</v>
      </c>
      <c r="M72" s="664">
        <v>1</v>
      </c>
      <c r="N72" s="665">
        <v>122.16000000000003</v>
      </c>
    </row>
    <row r="73" spans="1:14" ht="14.4" customHeight="1" x14ac:dyDescent="0.3">
      <c r="A73" s="660" t="s">
        <v>577</v>
      </c>
      <c r="B73" s="661" t="s">
        <v>578</v>
      </c>
      <c r="C73" s="662" t="s">
        <v>583</v>
      </c>
      <c r="D73" s="663" t="s">
        <v>2373</v>
      </c>
      <c r="E73" s="662" t="s">
        <v>603</v>
      </c>
      <c r="F73" s="663" t="s">
        <v>2379</v>
      </c>
      <c r="G73" s="662" t="s">
        <v>614</v>
      </c>
      <c r="H73" s="662" t="s">
        <v>853</v>
      </c>
      <c r="I73" s="662" t="s">
        <v>854</v>
      </c>
      <c r="J73" s="662" t="s">
        <v>855</v>
      </c>
      <c r="K73" s="662" t="s">
        <v>856</v>
      </c>
      <c r="L73" s="664">
        <v>71.582499999999996</v>
      </c>
      <c r="M73" s="664">
        <v>5</v>
      </c>
      <c r="N73" s="665">
        <v>357.91249999999997</v>
      </c>
    </row>
    <row r="74" spans="1:14" ht="14.4" customHeight="1" x14ac:dyDescent="0.3">
      <c r="A74" s="660" t="s">
        <v>577</v>
      </c>
      <c r="B74" s="661" t="s">
        <v>578</v>
      </c>
      <c r="C74" s="662" t="s">
        <v>583</v>
      </c>
      <c r="D74" s="663" t="s">
        <v>2373</v>
      </c>
      <c r="E74" s="662" t="s">
        <v>603</v>
      </c>
      <c r="F74" s="663" t="s">
        <v>2379</v>
      </c>
      <c r="G74" s="662" t="s">
        <v>614</v>
      </c>
      <c r="H74" s="662" t="s">
        <v>857</v>
      </c>
      <c r="I74" s="662" t="s">
        <v>858</v>
      </c>
      <c r="J74" s="662" t="s">
        <v>855</v>
      </c>
      <c r="K74" s="662" t="s">
        <v>859</v>
      </c>
      <c r="L74" s="664">
        <v>29.52</v>
      </c>
      <c r="M74" s="664">
        <v>1</v>
      </c>
      <c r="N74" s="665">
        <v>29.52</v>
      </c>
    </row>
    <row r="75" spans="1:14" ht="14.4" customHeight="1" x14ac:dyDescent="0.3">
      <c r="A75" s="660" t="s">
        <v>577</v>
      </c>
      <c r="B75" s="661" t="s">
        <v>578</v>
      </c>
      <c r="C75" s="662" t="s">
        <v>583</v>
      </c>
      <c r="D75" s="663" t="s">
        <v>2373</v>
      </c>
      <c r="E75" s="662" t="s">
        <v>603</v>
      </c>
      <c r="F75" s="663" t="s">
        <v>2379</v>
      </c>
      <c r="G75" s="662" t="s">
        <v>614</v>
      </c>
      <c r="H75" s="662" t="s">
        <v>860</v>
      </c>
      <c r="I75" s="662" t="s">
        <v>861</v>
      </c>
      <c r="J75" s="662" t="s">
        <v>729</v>
      </c>
      <c r="K75" s="662" t="s">
        <v>862</v>
      </c>
      <c r="L75" s="664">
        <v>61.380000000000024</v>
      </c>
      <c r="M75" s="664">
        <v>2</v>
      </c>
      <c r="N75" s="665">
        <v>122.76000000000005</v>
      </c>
    </row>
    <row r="76" spans="1:14" ht="14.4" customHeight="1" x14ac:dyDescent="0.3">
      <c r="A76" s="660" t="s">
        <v>577</v>
      </c>
      <c r="B76" s="661" t="s">
        <v>578</v>
      </c>
      <c r="C76" s="662" t="s">
        <v>583</v>
      </c>
      <c r="D76" s="663" t="s">
        <v>2373</v>
      </c>
      <c r="E76" s="662" t="s">
        <v>603</v>
      </c>
      <c r="F76" s="663" t="s">
        <v>2379</v>
      </c>
      <c r="G76" s="662" t="s">
        <v>614</v>
      </c>
      <c r="H76" s="662" t="s">
        <v>863</v>
      </c>
      <c r="I76" s="662" t="s">
        <v>864</v>
      </c>
      <c r="J76" s="662" t="s">
        <v>817</v>
      </c>
      <c r="K76" s="662" t="s">
        <v>865</v>
      </c>
      <c r="L76" s="664">
        <v>180.07242917035884</v>
      </c>
      <c r="M76" s="664">
        <v>9</v>
      </c>
      <c r="N76" s="665">
        <v>1620.6518625332296</v>
      </c>
    </row>
    <row r="77" spans="1:14" ht="14.4" customHeight="1" x14ac:dyDescent="0.3">
      <c r="A77" s="660" t="s">
        <v>577</v>
      </c>
      <c r="B77" s="661" t="s">
        <v>578</v>
      </c>
      <c r="C77" s="662" t="s">
        <v>583</v>
      </c>
      <c r="D77" s="663" t="s">
        <v>2373</v>
      </c>
      <c r="E77" s="662" t="s">
        <v>603</v>
      </c>
      <c r="F77" s="663" t="s">
        <v>2379</v>
      </c>
      <c r="G77" s="662" t="s">
        <v>614</v>
      </c>
      <c r="H77" s="662" t="s">
        <v>866</v>
      </c>
      <c r="I77" s="662" t="s">
        <v>867</v>
      </c>
      <c r="J77" s="662" t="s">
        <v>868</v>
      </c>
      <c r="K77" s="662" t="s">
        <v>869</v>
      </c>
      <c r="L77" s="664">
        <v>19.039985638467183</v>
      </c>
      <c r="M77" s="664">
        <v>3</v>
      </c>
      <c r="N77" s="665">
        <v>57.119956915401545</v>
      </c>
    </row>
    <row r="78" spans="1:14" ht="14.4" customHeight="1" x14ac:dyDescent="0.3">
      <c r="A78" s="660" t="s">
        <v>577</v>
      </c>
      <c r="B78" s="661" t="s">
        <v>578</v>
      </c>
      <c r="C78" s="662" t="s">
        <v>583</v>
      </c>
      <c r="D78" s="663" t="s">
        <v>2373</v>
      </c>
      <c r="E78" s="662" t="s">
        <v>603</v>
      </c>
      <c r="F78" s="663" t="s">
        <v>2379</v>
      </c>
      <c r="G78" s="662" t="s">
        <v>614</v>
      </c>
      <c r="H78" s="662" t="s">
        <v>870</v>
      </c>
      <c r="I78" s="662" t="s">
        <v>871</v>
      </c>
      <c r="J78" s="662" t="s">
        <v>872</v>
      </c>
      <c r="K78" s="662" t="s">
        <v>873</v>
      </c>
      <c r="L78" s="664">
        <v>36.267493544651231</v>
      </c>
      <c r="M78" s="664">
        <v>4</v>
      </c>
      <c r="N78" s="665">
        <v>145.06997417860492</v>
      </c>
    </row>
    <row r="79" spans="1:14" ht="14.4" customHeight="1" x14ac:dyDescent="0.3">
      <c r="A79" s="660" t="s">
        <v>577</v>
      </c>
      <c r="B79" s="661" t="s">
        <v>578</v>
      </c>
      <c r="C79" s="662" t="s">
        <v>583</v>
      </c>
      <c r="D79" s="663" t="s">
        <v>2373</v>
      </c>
      <c r="E79" s="662" t="s">
        <v>603</v>
      </c>
      <c r="F79" s="663" t="s">
        <v>2379</v>
      </c>
      <c r="G79" s="662" t="s">
        <v>614</v>
      </c>
      <c r="H79" s="662" t="s">
        <v>874</v>
      </c>
      <c r="I79" s="662" t="s">
        <v>875</v>
      </c>
      <c r="J79" s="662" t="s">
        <v>876</v>
      </c>
      <c r="K79" s="662" t="s">
        <v>877</v>
      </c>
      <c r="L79" s="664">
        <v>64.540094181010346</v>
      </c>
      <c r="M79" s="664">
        <v>2</v>
      </c>
      <c r="N79" s="665">
        <v>129.08018836202069</v>
      </c>
    </row>
    <row r="80" spans="1:14" ht="14.4" customHeight="1" x14ac:dyDescent="0.3">
      <c r="A80" s="660" t="s">
        <v>577</v>
      </c>
      <c r="B80" s="661" t="s">
        <v>578</v>
      </c>
      <c r="C80" s="662" t="s">
        <v>583</v>
      </c>
      <c r="D80" s="663" t="s">
        <v>2373</v>
      </c>
      <c r="E80" s="662" t="s">
        <v>603</v>
      </c>
      <c r="F80" s="663" t="s">
        <v>2379</v>
      </c>
      <c r="G80" s="662" t="s">
        <v>614</v>
      </c>
      <c r="H80" s="662" t="s">
        <v>878</v>
      </c>
      <c r="I80" s="662" t="s">
        <v>879</v>
      </c>
      <c r="J80" s="662" t="s">
        <v>880</v>
      </c>
      <c r="K80" s="662" t="s">
        <v>881</v>
      </c>
      <c r="L80" s="664">
        <v>198.44</v>
      </c>
      <c r="M80" s="664">
        <v>2</v>
      </c>
      <c r="N80" s="665">
        <v>396.88</v>
      </c>
    </row>
    <row r="81" spans="1:14" ht="14.4" customHeight="1" x14ac:dyDescent="0.3">
      <c r="A81" s="660" t="s">
        <v>577</v>
      </c>
      <c r="B81" s="661" t="s">
        <v>578</v>
      </c>
      <c r="C81" s="662" t="s">
        <v>583</v>
      </c>
      <c r="D81" s="663" t="s">
        <v>2373</v>
      </c>
      <c r="E81" s="662" t="s">
        <v>603</v>
      </c>
      <c r="F81" s="663" t="s">
        <v>2379</v>
      </c>
      <c r="G81" s="662" t="s">
        <v>614</v>
      </c>
      <c r="H81" s="662" t="s">
        <v>882</v>
      </c>
      <c r="I81" s="662" t="s">
        <v>883</v>
      </c>
      <c r="J81" s="662" t="s">
        <v>868</v>
      </c>
      <c r="K81" s="662" t="s">
        <v>884</v>
      </c>
      <c r="L81" s="664">
        <v>28.143118751715683</v>
      </c>
      <c r="M81" s="664">
        <v>16</v>
      </c>
      <c r="N81" s="665">
        <v>450.28990002745093</v>
      </c>
    </row>
    <row r="82" spans="1:14" ht="14.4" customHeight="1" x14ac:dyDescent="0.3">
      <c r="A82" s="660" t="s">
        <v>577</v>
      </c>
      <c r="B82" s="661" t="s">
        <v>578</v>
      </c>
      <c r="C82" s="662" t="s">
        <v>583</v>
      </c>
      <c r="D82" s="663" t="s">
        <v>2373</v>
      </c>
      <c r="E82" s="662" t="s">
        <v>603</v>
      </c>
      <c r="F82" s="663" t="s">
        <v>2379</v>
      </c>
      <c r="G82" s="662" t="s">
        <v>614</v>
      </c>
      <c r="H82" s="662" t="s">
        <v>885</v>
      </c>
      <c r="I82" s="662" t="s">
        <v>886</v>
      </c>
      <c r="J82" s="662" t="s">
        <v>887</v>
      </c>
      <c r="K82" s="662"/>
      <c r="L82" s="664">
        <v>525.41991518559428</v>
      </c>
      <c r="M82" s="664">
        <v>13</v>
      </c>
      <c r="N82" s="665">
        <v>6830.4588974127255</v>
      </c>
    </row>
    <row r="83" spans="1:14" ht="14.4" customHeight="1" x14ac:dyDescent="0.3">
      <c r="A83" s="660" t="s">
        <v>577</v>
      </c>
      <c r="B83" s="661" t="s">
        <v>578</v>
      </c>
      <c r="C83" s="662" t="s">
        <v>583</v>
      </c>
      <c r="D83" s="663" t="s">
        <v>2373</v>
      </c>
      <c r="E83" s="662" t="s">
        <v>603</v>
      </c>
      <c r="F83" s="663" t="s">
        <v>2379</v>
      </c>
      <c r="G83" s="662" t="s">
        <v>614</v>
      </c>
      <c r="H83" s="662" t="s">
        <v>888</v>
      </c>
      <c r="I83" s="662" t="s">
        <v>237</v>
      </c>
      <c r="J83" s="662" t="s">
        <v>889</v>
      </c>
      <c r="K83" s="662"/>
      <c r="L83" s="664">
        <v>162.61004232889948</v>
      </c>
      <c r="M83" s="664">
        <v>13</v>
      </c>
      <c r="N83" s="665">
        <v>2113.9305502756933</v>
      </c>
    </row>
    <row r="84" spans="1:14" ht="14.4" customHeight="1" x14ac:dyDescent="0.3">
      <c r="A84" s="660" t="s">
        <v>577</v>
      </c>
      <c r="B84" s="661" t="s">
        <v>578</v>
      </c>
      <c r="C84" s="662" t="s">
        <v>583</v>
      </c>
      <c r="D84" s="663" t="s">
        <v>2373</v>
      </c>
      <c r="E84" s="662" t="s">
        <v>603</v>
      </c>
      <c r="F84" s="663" t="s">
        <v>2379</v>
      </c>
      <c r="G84" s="662" t="s">
        <v>614</v>
      </c>
      <c r="H84" s="662" t="s">
        <v>890</v>
      </c>
      <c r="I84" s="662" t="s">
        <v>891</v>
      </c>
      <c r="J84" s="662" t="s">
        <v>892</v>
      </c>
      <c r="K84" s="662" t="s">
        <v>893</v>
      </c>
      <c r="L84" s="664">
        <v>44.167493596159645</v>
      </c>
      <c r="M84" s="664">
        <v>4</v>
      </c>
      <c r="N84" s="665">
        <v>176.66997438463858</v>
      </c>
    </row>
    <row r="85" spans="1:14" ht="14.4" customHeight="1" x14ac:dyDescent="0.3">
      <c r="A85" s="660" t="s">
        <v>577</v>
      </c>
      <c r="B85" s="661" t="s">
        <v>578</v>
      </c>
      <c r="C85" s="662" t="s">
        <v>583</v>
      </c>
      <c r="D85" s="663" t="s">
        <v>2373</v>
      </c>
      <c r="E85" s="662" t="s">
        <v>603</v>
      </c>
      <c r="F85" s="663" t="s">
        <v>2379</v>
      </c>
      <c r="G85" s="662" t="s">
        <v>614</v>
      </c>
      <c r="H85" s="662" t="s">
        <v>894</v>
      </c>
      <c r="I85" s="662" t="s">
        <v>895</v>
      </c>
      <c r="J85" s="662" t="s">
        <v>896</v>
      </c>
      <c r="K85" s="662" t="s">
        <v>897</v>
      </c>
      <c r="L85" s="664">
        <v>63.479838696469713</v>
      </c>
      <c r="M85" s="664">
        <v>1</v>
      </c>
      <c r="N85" s="665">
        <v>63.479838696469713</v>
      </c>
    </row>
    <row r="86" spans="1:14" ht="14.4" customHeight="1" x14ac:dyDescent="0.3">
      <c r="A86" s="660" t="s">
        <v>577</v>
      </c>
      <c r="B86" s="661" t="s">
        <v>578</v>
      </c>
      <c r="C86" s="662" t="s">
        <v>583</v>
      </c>
      <c r="D86" s="663" t="s">
        <v>2373</v>
      </c>
      <c r="E86" s="662" t="s">
        <v>603</v>
      </c>
      <c r="F86" s="663" t="s">
        <v>2379</v>
      </c>
      <c r="G86" s="662" t="s">
        <v>614</v>
      </c>
      <c r="H86" s="662" t="s">
        <v>898</v>
      </c>
      <c r="I86" s="662" t="s">
        <v>899</v>
      </c>
      <c r="J86" s="662" t="s">
        <v>900</v>
      </c>
      <c r="K86" s="662" t="s">
        <v>901</v>
      </c>
      <c r="L86" s="664">
        <v>37.87020536486564</v>
      </c>
      <c r="M86" s="664">
        <v>1</v>
      </c>
      <c r="N86" s="665">
        <v>37.87020536486564</v>
      </c>
    </row>
    <row r="87" spans="1:14" ht="14.4" customHeight="1" x14ac:dyDescent="0.3">
      <c r="A87" s="660" t="s">
        <v>577</v>
      </c>
      <c r="B87" s="661" t="s">
        <v>578</v>
      </c>
      <c r="C87" s="662" t="s">
        <v>583</v>
      </c>
      <c r="D87" s="663" t="s">
        <v>2373</v>
      </c>
      <c r="E87" s="662" t="s">
        <v>603</v>
      </c>
      <c r="F87" s="663" t="s">
        <v>2379</v>
      </c>
      <c r="G87" s="662" t="s">
        <v>614</v>
      </c>
      <c r="H87" s="662" t="s">
        <v>902</v>
      </c>
      <c r="I87" s="662" t="s">
        <v>903</v>
      </c>
      <c r="J87" s="662" t="s">
        <v>671</v>
      </c>
      <c r="K87" s="662" t="s">
        <v>904</v>
      </c>
      <c r="L87" s="664">
        <v>60.350067299922053</v>
      </c>
      <c r="M87" s="664">
        <v>143</v>
      </c>
      <c r="N87" s="665">
        <v>8630.0596238888538</v>
      </c>
    </row>
    <row r="88" spans="1:14" ht="14.4" customHeight="1" x14ac:dyDescent="0.3">
      <c r="A88" s="660" t="s">
        <v>577</v>
      </c>
      <c r="B88" s="661" t="s">
        <v>578</v>
      </c>
      <c r="C88" s="662" t="s">
        <v>583</v>
      </c>
      <c r="D88" s="663" t="s">
        <v>2373</v>
      </c>
      <c r="E88" s="662" t="s">
        <v>603</v>
      </c>
      <c r="F88" s="663" t="s">
        <v>2379</v>
      </c>
      <c r="G88" s="662" t="s">
        <v>614</v>
      </c>
      <c r="H88" s="662" t="s">
        <v>905</v>
      </c>
      <c r="I88" s="662" t="s">
        <v>906</v>
      </c>
      <c r="J88" s="662" t="s">
        <v>907</v>
      </c>
      <c r="K88" s="662" t="s">
        <v>908</v>
      </c>
      <c r="L88" s="664">
        <v>219.20894110861207</v>
      </c>
      <c r="M88" s="664">
        <v>1</v>
      </c>
      <c r="N88" s="665">
        <v>219.20894110861207</v>
      </c>
    </row>
    <row r="89" spans="1:14" ht="14.4" customHeight="1" x14ac:dyDescent="0.3">
      <c r="A89" s="660" t="s">
        <v>577</v>
      </c>
      <c r="B89" s="661" t="s">
        <v>578</v>
      </c>
      <c r="C89" s="662" t="s">
        <v>583</v>
      </c>
      <c r="D89" s="663" t="s">
        <v>2373</v>
      </c>
      <c r="E89" s="662" t="s">
        <v>603</v>
      </c>
      <c r="F89" s="663" t="s">
        <v>2379</v>
      </c>
      <c r="G89" s="662" t="s">
        <v>614</v>
      </c>
      <c r="H89" s="662" t="s">
        <v>909</v>
      </c>
      <c r="I89" s="662" t="s">
        <v>910</v>
      </c>
      <c r="J89" s="662" t="s">
        <v>911</v>
      </c>
      <c r="K89" s="662" t="s">
        <v>912</v>
      </c>
      <c r="L89" s="664">
        <v>67.504101407166857</v>
      </c>
      <c r="M89" s="664">
        <v>3</v>
      </c>
      <c r="N89" s="665">
        <v>202.51230422150059</v>
      </c>
    </row>
    <row r="90" spans="1:14" ht="14.4" customHeight="1" x14ac:dyDescent="0.3">
      <c r="A90" s="660" t="s">
        <v>577</v>
      </c>
      <c r="B90" s="661" t="s">
        <v>578</v>
      </c>
      <c r="C90" s="662" t="s">
        <v>583</v>
      </c>
      <c r="D90" s="663" t="s">
        <v>2373</v>
      </c>
      <c r="E90" s="662" t="s">
        <v>603</v>
      </c>
      <c r="F90" s="663" t="s">
        <v>2379</v>
      </c>
      <c r="G90" s="662" t="s">
        <v>614</v>
      </c>
      <c r="H90" s="662" t="s">
        <v>913</v>
      </c>
      <c r="I90" s="662" t="s">
        <v>914</v>
      </c>
      <c r="J90" s="662" t="s">
        <v>915</v>
      </c>
      <c r="K90" s="662" t="s">
        <v>916</v>
      </c>
      <c r="L90" s="664">
        <v>71.994999999999976</v>
      </c>
      <c r="M90" s="664">
        <v>2</v>
      </c>
      <c r="N90" s="665">
        <v>143.98999999999995</v>
      </c>
    </row>
    <row r="91" spans="1:14" ht="14.4" customHeight="1" x14ac:dyDescent="0.3">
      <c r="A91" s="660" t="s">
        <v>577</v>
      </c>
      <c r="B91" s="661" t="s">
        <v>578</v>
      </c>
      <c r="C91" s="662" t="s">
        <v>583</v>
      </c>
      <c r="D91" s="663" t="s">
        <v>2373</v>
      </c>
      <c r="E91" s="662" t="s">
        <v>603</v>
      </c>
      <c r="F91" s="663" t="s">
        <v>2379</v>
      </c>
      <c r="G91" s="662" t="s">
        <v>614</v>
      </c>
      <c r="H91" s="662" t="s">
        <v>917</v>
      </c>
      <c r="I91" s="662" t="s">
        <v>918</v>
      </c>
      <c r="J91" s="662" t="s">
        <v>919</v>
      </c>
      <c r="K91" s="662" t="s">
        <v>920</v>
      </c>
      <c r="L91" s="664">
        <v>94.690686131245812</v>
      </c>
      <c r="M91" s="664">
        <v>1</v>
      </c>
      <c r="N91" s="665">
        <v>94.690686131245812</v>
      </c>
    </row>
    <row r="92" spans="1:14" ht="14.4" customHeight="1" x14ac:dyDescent="0.3">
      <c r="A92" s="660" t="s">
        <v>577</v>
      </c>
      <c r="B92" s="661" t="s">
        <v>578</v>
      </c>
      <c r="C92" s="662" t="s">
        <v>583</v>
      </c>
      <c r="D92" s="663" t="s">
        <v>2373</v>
      </c>
      <c r="E92" s="662" t="s">
        <v>603</v>
      </c>
      <c r="F92" s="663" t="s">
        <v>2379</v>
      </c>
      <c r="G92" s="662" t="s">
        <v>614</v>
      </c>
      <c r="H92" s="662" t="s">
        <v>921</v>
      </c>
      <c r="I92" s="662" t="s">
        <v>922</v>
      </c>
      <c r="J92" s="662" t="s">
        <v>923</v>
      </c>
      <c r="K92" s="662" t="s">
        <v>924</v>
      </c>
      <c r="L92" s="664">
        <v>26.965</v>
      </c>
      <c r="M92" s="664">
        <v>2</v>
      </c>
      <c r="N92" s="665">
        <v>53.93</v>
      </c>
    </row>
    <row r="93" spans="1:14" ht="14.4" customHeight="1" x14ac:dyDescent="0.3">
      <c r="A93" s="660" t="s">
        <v>577</v>
      </c>
      <c r="B93" s="661" t="s">
        <v>578</v>
      </c>
      <c r="C93" s="662" t="s">
        <v>583</v>
      </c>
      <c r="D93" s="663" t="s">
        <v>2373</v>
      </c>
      <c r="E93" s="662" t="s">
        <v>603</v>
      </c>
      <c r="F93" s="663" t="s">
        <v>2379</v>
      </c>
      <c r="G93" s="662" t="s">
        <v>614</v>
      </c>
      <c r="H93" s="662" t="s">
        <v>925</v>
      </c>
      <c r="I93" s="662" t="s">
        <v>926</v>
      </c>
      <c r="J93" s="662" t="s">
        <v>927</v>
      </c>
      <c r="K93" s="662" t="s">
        <v>928</v>
      </c>
      <c r="L93" s="664">
        <v>108.01982618292152</v>
      </c>
      <c r="M93" s="664">
        <v>3</v>
      </c>
      <c r="N93" s="665">
        <v>324.05947854876456</v>
      </c>
    </row>
    <row r="94" spans="1:14" ht="14.4" customHeight="1" x14ac:dyDescent="0.3">
      <c r="A94" s="660" t="s">
        <v>577</v>
      </c>
      <c r="B94" s="661" t="s">
        <v>578</v>
      </c>
      <c r="C94" s="662" t="s">
        <v>583</v>
      </c>
      <c r="D94" s="663" t="s">
        <v>2373</v>
      </c>
      <c r="E94" s="662" t="s">
        <v>603</v>
      </c>
      <c r="F94" s="663" t="s">
        <v>2379</v>
      </c>
      <c r="G94" s="662" t="s">
        <v>614</v>
      </c>
      <c r="H94" s="662" t="s">
        <v>929</v>
      </c>
      <c r="I94" s="662" t="s">
        <v>237</v>
      </c>
      <c r="J94" s="662" t="s">
        <v>930</v>
      </c>
      <c r="K94" s="662"/>
      <c r="L94" s="664">
        <v>228.40994929997899</v>
      </c>
      <c r="M94" s="664">
        <v>1</v>
      </c>
      <c r="N94" s="665">
        <v>228.40994929997899</v>
      </c>
    </row>
    <row r="95" spans="1:14" ht="14.4" customHeight="1" x14ac:dyDescent="0.3">
      <c r="A95" s="660" t="s">
        <v>577</v>
      </c>
      <c r="B95" s="661" t="s">
        <v>578</v>
      </c>
      <c r="C95" s="662" t="s">
        <v>583</v>
      </c>
      <c r="D95" s="663" t="s">
        <v>2373</v>
      </c>
      <c r="E95" s="662" t="s">
        <v>603</v>
      </c>
      <c r="F95" s="663" t="s">
        <v>2379</v>
      </c>
      <c r="G95" s="662" t="s">
        <v>614</v>
      </c>
      <c r="H95" s="662" t="s">
        <v>931</v>
      </c>
      <c r="I95" s="662" t="s">
        <v>932</v>
      </c>
      <c r="J95" s="662" t="s">
        <v>933</v>
      </c>
      <c r="K95" s="662" t="s">
        <v>934</v>
      </c>
      <c r="L95" s="664">
        <v>85.2</v>
      </c>
      <c r="M95" s="664">
        <v>1</v>
      </c>
      <c r="N95" s="665">
        <v>85.2</v>
      </c>
    </row>
    <row r="96" spans="1:14" ht="14.4" customHeight="1" x14ac:dyDescent="0.3">
      <c r="A96" s="660" t="s">
        <v>577</v>
      </c>
      <c r="B96" s="661" t="s">
        <v>578</v>
      </c>
      <c r="C96" s="662" t="s">
        <v>583</v>
      </c>
      <c r="D96" s="663" t="s">
        <v>2373</v>
      </c>
      <c r="E96" s="662" t="s">
        <v>603</v>
      </c>
      <c r="F96" s="663" t="s">
        <v>2379</v>
      </c>
      <c r="G96" s="662" t="s">
        <v>614</v>
      </c>
      <c r="H96" s="662" t="s">
        <v>935</v>
      </c>
      <c r="I96" s="662" t="s">
        <v>237</v>
      </c>
      <c r="J96" s="662" t="s">
        <v>936</v>
      </c>
      <c r="K96" s="662"/>
      <c r="L96" s="664">
        <v>64.650000000000006</v>
      </c>
      <c r="M96" s="664">
        <v>1</v>
      </c>
      <c r="N96" s="665">
        <v>64.650000000000006</v>
      </c>
    </row>
    <row r="97" spans="1:14" ht="14.4" customHeight="1" x14ac:dyDescent="0.3">
      <c r="A97" s="660" t="s">
        <v>577</v>
      </c>
      <c r="B97" s="661" t="s">
        <v>578</v>
      </c>
      <c r="C97" s="662" t="s">
        <v>583</v>
      </c>
      <c r="D97" s="663" t="s">
        <v>2373</v>
      </c>
      <c r="E97" s="662" t="s">
        <v>603</v>
      </c>
      <c r="F97" s="663" t="s">
        <v>2379</v>
      </c>
      <c r="G97" s="662" t="s">
        <v>614</v>
      </c>
      <c r="H97" s="662" t="s">
        <v>937</v>
      </c>
      <c r="I97" s="662" t="s">
        <v>938</v>
      </c>
      <c r="J97" s="662" t="s">
        <v>939</v>
      </c>
      <c r="K97" s="662" t="s">
        <v>940</v>
      </c>
      <c r="L97" s="664">
        <v>58.662039623142434</v>
      </c>
      <c r="M97" s="664">
        <v>5</v>
      </c>
      <c r="N97" s="665">
        <v>293.31019811571218</v>
      </c>
    </row>
    <row r="98" spans="1:14" ht="14.4" customHeight="1" x14ac:dyDescent="0.3">
      <c r="A98" s="660" t="s">
        <v>577</v>
      </c>
      <c r="B98" s="661" t="s">
        <v>578</v>
      </c>
      <c r="C98" s="662" t="s">
        <v>583</v>
      </c>
      <c r="D98" s="663" t="s">
        <v>2373</v>
      </c>
      <c r="E98" s="662" t="s">
        <v>603</v>
      </c>
      <c r="F98" s="663" t="s">
        <v>2379</v>
      </c>
      <c r="G98" s="662" t="s">
        <v>614</v>
      </c>
      <c r="H98" s="662" t="s">
        <v>941</v>
      </c>
      <c r="I98" s="662" t="s">
        <v>942</v>
      </c>
      <c r="J98" s="662" t="s">
        <v>629</v>
      </c>
      <c r="K98" s="662" t="s">
        <v>943</v>
      </c>
      <c r="L98" s="664">
        <v>50.569466729333264</v>
      </c>
      <c r="M98" s="664">
        <v>55</v>
      </c>
      <c r="N98" s="665">
        <v>2781.3206701133295</v>
      </c>
    </row>
    <row r="99" spans="1:14" ht="14.4" customHeight="1" x14ac:dyDescent="0.3">
      <c r="A99" s="660" t="s">
        <v>577</v>
      </c>
      <c r="B99" s="661" t="s">
        <v>578</v>
      </c>
      <c r="C99" s="662" t="s">
        <v>583</v>
      </c>
      <c r="D99" s="663" t="s">
        <v>2373</v>
      </c>
      <c r="E99" s="662" t="s">
        <v>603</v>
      </c>
      <c r="F99" s="663" t="s">
        <v>2379</v>
      </c>
      <c r="G99" s="662" t="s">
        <v>614</v>
      </c>
      <c r="H99" s="662" t="s">
        <v>944</v>
      </c>
      <c r="I99" s="662" t="s">
        <v>945</v>
      </c>
      <c r="J99" s="662" t="s">
        <v>653</v>
      </c>
      <c r="K99" s="662" t="s">
        <v>946</v>
      </c>
      <c r="L99" s="664">
        <v>147.91966527973725</v>
      </c>
      <c r="M99" s="664">
        <v>1</v>
      </c>
      <c r="N99" s="665">
        <v>147.91966527973725</v>
      </c>
    </row>
    <row r="100" spans="1:14" ht="14.4" customHeight="1" x14ac:dyDescent="0.3">
      <c r="A100" s="660" t="s">
        <v>577</v>
      </c>
      <c r="B100" s="661" t="s">
        <v>578</v>
      </c>
      <c r="C100" s="662" t="s">
        <v>583</v>
      </c>
      <c r="D100" s="663" t="s">
        <v>2373</v>
      </c>
      <c r="E100" s="662" t="s">
        <v>603</v>
      </c>
      <c r="F100" s="663" t="s">
        <v>2379</v>
      </c>
      <c r="G100" s="662" t="s">
        <v>614</v>
      </c>
      <c r="H100" s="662" t="s">
        <v>947</v>
      </c>
      <c r="I100" s="662" t="s">
        <v>948</v>
      </c>
      <c r="J100" s="662" t="s">
        <v>949</v>
      </c>
      <c r="K100" s="662" t="s">
        <v>950</v>
      </c>
      <c r="L100" s="664">
        <v>253.67023441273975</v>
      </c>
      <c r="M100" s="664">
        <v>1</v>
      </c>
      <c r="N100" s="665">
        <v>253.67023441273975</v>
      </c>
    </row>
    <row r="101" spans="1:14" ht="14.4" customHeight="1" x14ac:dyDescent="0.3">
      <c r="A101" s="660" t="s">
        <v>577</v>
      </c>
      <c r="B101" s="661" t="s">
        <v>578</v>
      </c>
      <c r="C101" s="662" t="s">
        <v>583</v>
      </c>
      <c r="D101" s="663" t="s">
        <v>2373</v>
      </c>
      <c r="E101" s="662" t="s">
        <v>603</v>
      </c>
      <c r="F101" s="663" t="s">
        <v>2379</v>
      </c>
      <c r="G101" s="662" t="s">
        <v>614</v>
      </c>
      <c r="H101" s="662" t="s">
        <v>951</v>
      </c>
      <c r="I101" s="662" t="s">
        <v>952</v>
      </c>
      <c r="J101" s="662" t="s">
        <v>953</v>
      </c>
      <c r="K101" s="662" t="s">
        <v>954</v>
      </c>
      <c r="L101" s="664">
        <v>25.550000000000008</v>
      </c>
      <c r="M101" s="664">
        <v>1</v>
      </c>
      <c r="N101" s="665">
        <v>25.550000000000008</v>
      </c>
    </row>
    <row r="102" spans="1:14" ht="14.4" customHeight="1" x14ac:dyDescent="0.3">
      <c r="A102" s="660" t="s">
        <v>577</v>
      </c>
      <c r="B102" s="661" t="s">
        <v>578</v>
      </c>
      <c r="C102" s="662" t="s">
        <v>583</v>
      </c>
      <c r="D102" s="663" t="s">
        <v>2373</v>
      </c>
      <c r="E102" s="662" t="s">
        <v>603</v>
      </c>
      <c r="F102" s="663" t="s">
        <v>2379</v>
      </c>
      <c r="G102" s="662" t="s">
        <v>614</v>
      </c>
      <c r="H102" s="662" t="s">
        <v>955</v>
      </c>
      <c r="I102" s="662" t="s">
        <v>956</v>
      </c>
      <c r="J102" s="662" t="s">
        <v>957</v>
      </c>
      <c r="K102" s="662" t="s">
        <v>958</v>
      </c>
      <c r="L102" s="664">
        <v>67.740000000000009</v>
      </c>
      <c r="M102" s="664">
        <v>1</v>
      </c>
      <c r="N102" s="665">
        <v>67.740000000000009</v>
      </c>
    </row>
    <row r="103" spans="1:14" ht="14.4" customHeight="1" x14ac:dyDescent="0.3">
      <c r="A103" s="660" t="s">
        <v>577</v>
      </c>
      <c r="B103" s="661" t="s">
        <v>578</v>
      </c>
      <c r="C103" s="662" t="s">
        <v>583</v>
      </c>
      <c r="D103" s="663" t="s">
        <v>2373</v>
      </c>
      <c r="E103" s="662" t="s">
        <v>603</v>
      </c>
      <c r="F103" s="663" t="s">
        <v>2379</v>
      </c>
      <c r="G103" s="662" t="s">
        <v>614</v>
      </c>
      <c r="H103" s="662" t="s">
        <v>959</v>
      </c>
      <c r="I103" s="662" t="s">
        <v>960</v>
      </c>
      <c r="J103" s="662" t="s">
        <v>961</v>
      </c>
      <c r="K103" s="662" t="s">
        <v>962</v>
      </c>
      <c r="L103" s="664">
        <v>108.8</v>
      </c>
      <c r="M103" s="664">
        <v>3</v>
      </c>
      <c r="N103" s="665">
        <v>326.39999999999998</v>
      </c>
    </row>
    <row r="104" spans="1:14" ht="14.4" customHeight="1" x14ac:dyDescent="0.3">
      <c r="A104" s="660" t="s">
        <v>577</v>
      </c>
      <c r="B104" s="661" t="s">
        <v>578</v>
      </c>
      <c r="C104" s="662" t="s">
        <v>583</v>
      </c>
      <c r="D104" s="663" t="s">
        <v>2373</v>
      </c>
      <c r="E104" s="662" t="s">
        <v>603</v>
      </c>
      <c r="F104" s="663" t="s">
        <v>2379</v>
      </c>
      <c r="G104" s="662" t="s">
        <v>614</v>
      </c>
      <c r="H104" s="662" t="s">
        <v>963</v>
      </c>
      <c r="I104" s="662" t="s">
        <v>964</v>
      </c>
      <c r="J104" s="662" t="s">
        <v>965</v>
      </c>
      <c r="K104" s="662" t="s">
        <v>966</v>
      </c>
      <c r="L104" s="664">
        <v>61.215000000000003</v>
      </c>
      <c r="M104" s="664">
        <v>2</v>
      </c>
      <c r="N104" s="665">
        <v>122.43</v>
      </c>
    </row>
    <row r="105" spans="1:14" ht="14.4" customHeight="1" x14ac:dyDescent="0.3">
      <c r="A105" s="660" t="s">
        <v>577</v>
      </c>
      <c r="B105" s="661" t="s">
        <v>578</v>
      </c>
      <c r="C105" s="662" t="s">
        <v>583</v>
      </c>
      <c r="D105" s="663" t="s">
        <v>2373</v>
      </c>
      <c r="E105" s="662" t="s">
        <v>603</v>
      </c>
      <c r="F105" s="663" t="s">
        <v>2379</v>
      </c>
      <c r="G105" s="662" t="s">
        <v>614</v>
      </c>
      <c r="H105" s="662" t="s">
        <v>967</v>
      </c>
      <c r="I105" s="662" t="s">
        <v>968</v>
      </c>
      <c r="J105" s="662" t="s">
        <v>969</v>
      </c>
      <c r="K105" s="662" t="s">
        <v>970</v>
      </c>
      <c r="L105" s="664">
        <v>96.919999999999987</v>
      </c>
      <c r="M105" s="664">
        <v>1</v>
      </c>
      <c r="N105" s="665">
        <v>96.919999999999987</v>
      </c>
    </row>
    <row r="106" spans="1:14" ht="14.4" customHeight="1" x14ac:dyDescent="0.3">
      <c r="A106" s="660" t="s">
        <v>577</v>
      </c>
      <c r="B106" s="661" t="s">
        <v>578</v>
      </c>
      <c r="C106" s="662" t="s">
        <v>583</v>
      </c>
      <c r="D106" s="663" t="s">
        <v>2373</v>
      </c>
      <c r="E106" s="662" t="s">
        <v>603</v>
      </c>
      <c r="F106" s="663" t="s">
        <v>2379</v>
      </c>
      <c r="G106" s="662" t="s">
        <v>614</v>
      </c>
      <c r="H106" s="662" t="s">
        <v>971</v>
      </c>
      <c r="I106" s="662" t="s">
        <v>237</v>
      </c>
      <c r="J106" s="662" t="s">
        <v>972</v>
      </c>
      <c r="K106" s="662"/>
      <c r="L106" s="664">
        <v>104.23375288804714</v>
      </c>
      <c r="M106" s="664">
        <v>43</v>
      </c>
      <c r="N106" s="665">
        <v>4482.0513741860268</v>
      </c>
    </row>
    <row r="107" spans="1:14" ht="14.4" customHeight="1" x14ac:dyDescent="0.3">
      <c r="A107" s="660" t="s">
        <v>577</v>
      </c>
      <c r="B107" s="661" t="s">
        <v>578</v>
      </c>
      <c r="C107" s="662" t="s">
        <v>583</v>
      </c>
      <c r="D107" s="663" t="s">
        <v>2373</v>
      </c>
      <c r="E107" s="662" t="s">
        <v>603</v>
      </c>
      <c r="F107" s="663" t="s">
        <v>2379</v>
      </c>
      <c r="G107" s="662" t="s">
        <v>614</v>
      </c>
      <c r="H107" s="662" t="s">
        <v>973</v>
      </c>
      <c r="I107" s="662" t="s">
        <v>237</v>
      </c>
      <c r="J107" s="662" t="s">
        <v>974</v>
      </c>
      <c r="K107" s="662"/>
      <c r="L107" s="664">
        <v>146.63799695019989</v>
      </c>
      <c r="M107" s="664">
        <v>5</v>
      </c>
      <c r="N107" s="665">
        <v>733.18998475099943</v>
      </c>
    </row>
    <row r="108" spans="1:14" ht="14.4" customHeight="1" x14ac:dyDescent="0.3">
      <c r="A108" s="660" t="s">
        <v>577</v>
      </c>
      <c r="B108" s="661" t="s">
        <v>578</v>
      </c>
      <c r="C108" s="662" t="s">
        <v>583</v>
      </c>
      <c r="D108" s="663" t="s">
        <v>2373</v>
      </c>
      <c r="E108" s="662" t="s">
        <v>603</v>
      </c>
      <c r="F108" s="663" t="s">
        <v>2379</v>
      </c>
      <c r="G108" s="662" t="s">
        <v>614</v>
      </c>
      <c r="H108" s="662" t="s">
        <v>975</v>
      </c>
      <c r="I108" s="662" t="s">
        <v>976</v>
      </c>
      <c r="J108" s="662" t="s">
        <v>977</v>
      </c>
      <c r="K108" s="662" t="s">
        <v>978</v>
      </c>
      <c r="L108" s="664">
        <v>38.94</v>
      </c>
      <c r="M108" s="664">
        <v>1</v>
      </c>
      <c r="N108" s="665">
        <v>38.94</v>
      </c>
    </row>
    <row r="109" spans="1:14" ht="14.4" customHeight="1" x14ac:dyDescent="0.3">
      <c r="A109" s="660" t="s">
        <v>577</v>
      </c>
      <c r="B109" s="661" t="s">
        <v>578</v>
      </c>
      <c r="C109" s="662" t="s">
        <v>583</v>
      </c>
      <c r="D109" s="663" t="s">
        <v>2373</v>
      </c>
      <c r="E109" s="662" t="s">
        <v>603</v>
      </c>
      <c r="F109" s="663" t="s">
        <v>2379</v>
      </c>
      <c r="G109" s="662" t="s">
        <v>614</v>
      </c>
      <c r="H109" s="662" t="s">
        <v>979</v>
      </c>
      <c r="I109" s="662" t="s">
        <v>980</v>
      </c>
      <c r="J109" s="662" t="s">
        <v>981</v>
      </c>
      <c r="K109" s="662" t="s">
        <v>982</v>
      </c>
      <c r="L109" s="664">
        <v>4423.1381610749777</v>
      </c>
      <c r="M109" s="664">
        <v>15</v>
      </c>
      <c r="N109" s="665">
        <v>66347.072416124662</v>
      </c>
    </row>
    <row r="110" spans="1:14" ht="14.4" customHeight="1" x14ac:dyDescent="0.3">
      <c r="A110" s="660" t="s">
        <v>577</v>
      </c>
      <c r="B110" s="661" t="s">
        <v>578</v>
      </c>
      <c r="C110" s="662" t="s">
        <v>583</v>
      </c>
      <c r="D110" s="663" t="s">
        <v>2373</v>
      </c>
      <c r="E110" s="662" t="s">
        <v>603</v>
      </c>
      <c r="F110" s="663" t="s">
        <v>2379</v>
      </c>
      <c r="G110" s="662" t="s">
        <v>614</v>
      </c>
      <c r="H110" s="662" t="s">
        <v>983</v>
      </c>
      <c r="I110" s="662" t="s">
        <v>984</v>
      </c>
      <c r="J110" s="662" t="s">
        <v>985</v>
      </c>
      <c r="K110" s="662" t="s">
        <v>986</v>
      </c>
      <c r="L110" s="664">
        <v>74.36</v>
      </c>
      <c r="M110" s="664">
        <v>1</v>
      </c>
      <c r="N110" s="665">
        <v>74.36</v>
      </c>
    </row>
    <row r="111" spans="1:14" ht="14.4" customHeight="1" x14ac:dyDescent="0.3">
      <c r="A111" s="660" t="s">
        <v>577</v>
      </c>
      <c r="B111" s="661" t="s">
        <v>578</v>
      </c>
      <c r="C111" s="662" t="s">
        <v>583</v>
      </c>
      <c r="D111" s="663" t="s">
        <v>2373</v>
      </c>
      <c r="E111" s="662" t="s">
        <v>603</v>
      </c>
      <c r="F111" s="663" t="s">
        <v>2379</v>
      </c>
      <c r="G111" s="662" t="s">
        <v>614</v>
      </c>
      <c r="H111" s="662" t="s">
        <v>987</v>
      </c>
      <c r="I111" s="662" t="s">
        <v>988</v>
      </c>
      <c r="J111" s="662" t="s">
        <v>989</v>
      </c>
      <c r="K111" s="662" t="s">
        <v>692</v>
      </c>
      <c r="L111" s="664">
        <v>98.500232728750532</v>
      </c>
      <c r="M111" s="664">
        <v>1</v>
      </c>
      <c r="N111" s="665">
        <v>98.500232728750532</v>
      </c>
    </row>
    <row r="112" spans="1:14" ht="14.4" customHeight="1" x14ac:dyDescent="0.3">
      <c r="A112" s="660" t="s">
        <v>577</v>
      </c>
      <c r="B112" s="661" t="s">
        <v>578</v>
      </c>
      <c r="C112" s="662" t="s">
        <v>583</v>
      </c>
      <c r="D112" s="663" t="s">
        <v>2373</v>
      </c>
      <c r="E112" s="662" t="s">
        <v>603</v>
      </c>
      <c r="F112" s="663" t="s">
        <v>2379</v>
      </c>
      <c r="G112" s="662" t="s">
        <v>614</v>
      </c>
      <c r="H112" s="662" t="s">
        <v>990</v>
      </c>
      <c r="I112" s="662" t="s">
        <v>991</v>
      </c>
      <c r="J112" s="662" t="s">
        <v>992</v>
      </c>
      <c r="K112" s="662" t="s">
        <v>993</v>
      </c>
      <c r="L112" s="664">
        <v>141.99999999999997</v>
      </c>
      <c r="M112" s="664">
        <v>1</v>
      </c>
      <c r="N112" s="665">
        <v>141.99999999999997</v>
      </c>
    </row>
    <row r="113" spans="1:14" ht="14.4" customHeight="1" x14ac:dyDescent="0.3">
      <c r="A113" s="660" t="s">
        <v>577</v>
      </c>
      <c r="B113" s="661" t="s">
        <v>578</v>
      </c>
      <c r="C113" s="662" t="s">
        <v>583</v>
      </c>
      <c r="D113" s="663" t="s">
        <v>2373</v>
      </c>
      <c r="E113" s="662" t="s">
        <v>603</v>
      </c>
      <c r="F113" s="663" t="s">
        <v>2379</v>
      </c>
      <c r="G113" s="662" t="s">
        <v>614</v>
      </c>
      <c r="H113" s="662" t="s">
        <v>994</v>
      </c>
      <c r="I113" s="662" t="s">
        <v>237</v>
      </c>
      <c r="J113" s="662" t="s">
        <v>995</v>
      </c>
      <c r="K113" s="662"/>
      <c r="L113" s="664">
        <v>102.44000000000001</v>
      </c>
      <c r="M113" s="664">
        <v>3</v>
      </c>
      <c r="N113" s="665">
        <v>307.32000000000005</v>
      </c>
    </row>
    <row r="114" spans="1:14" ht="14.4" customHeight="1" x14ac:dyDescent="0.3">
      <c r="A114" s="660" t="s">
        <v>577</v>
      </c>
      <c r="B114" s="661" t="s">
        <v>578</v>
      </c>
      <c r="C114" s="662" t="s">
        <v>583</v>
      </c>
      <c r="D114" s="663" t="s">
        <v>2373</v>
      </c>
      <c r="E114" s="662" t="s">
        <v>603</v>
      </c>
      <c r="F114" s="663" t="s">
        <v>2379</v>
      </c>
      <c r="G114" s="662" t="s">
        <v>614</v>
      </c>
      <c r="H114" s="662" t="s">
        <v>996</v>
      </c>
      <c r="I114" s="662" t="s">
        <v>997</v>
      </c>
      <c r="J114" s="662" t="s">
        <v>706</v>
      </c>
      <c r="K114" s="662" t="s">
        <v>998</v>
      </c>
      <c r="L114" s="664">
        <v>66.39</v>
      </c>
      <c r="M114" s="664">
        <v>1</v>
      </c>
      <c r="N114" s="665">
        <v>66.39</v>
      </c>
    </row>
    <row r="115" spans="1:14" ht="14.4" customHeight="1" x14ac:dyDescent="0.3">
      <c r="A115" s="660" t="s">
        <v>577</v>
      </c>
      <c r="B115" s="661" t="s">
        <v>578</v>
      </c>
      <c r="C115" s="662" t="s">
        <v>583</v>
      </c>
      <c r="D115" s="663" t="s">
        <v>2373</v>
      </c>
      <c r="E115" s="662" t="s">
        <v>603</v>
      </c>
      <c r="F115" s="663" t="s">
        <v>2379</v>
      </c>
      <c r="G115" s="662" t="s">
        <v>614</v>
      </c>
      <c r="H115" s="662" t="s">
        <v>999</v>
      </c>
      <c r="I115" s="662" t="s">
        <v>1000</v>
      </c>
      <c r="J115" s="662" t="s">
        <v>1001</v>
      </c>
      <c r="K115" s="662" t="s">
        <v>1002</v>
      </c>
      <c r="L115" s="664">
        <v>59.65</v>
      </c>
      <c r="M115" s="664">
        <v>1</v>
      </c>
      <c r="N115" s="665">
        <v>59.65</v>
      </c>
    </row>
    <row r="116" spans="1:14" ht="14.4" customHeight="1" x14ac:dyDescent="0.3">
      <c r="A116" s="660" t="s">
        <v>577</v>
      </c>
      <c r="B116" s="661" t="s">
        <v>578</v>
      </c>
      <c r="C116" s="662" t="s">
        <v>583</v>
      </c>
      <c r="D116" s="663" t="s">
        <v>2373</v>
      </c>
      <c r="E116" s="662" t="s">
        <v>603</v>
      </c>
      <c r="F116" s="663" t="s">
        <v>2379</v>
      </c>
      <c r="G116" s="662" t="s">
        <v>614</v>
      </c>
      <c r="H116" s="662" t="s">
        <v>1003</v>
      </c>
      <c r="I116" s="662" t="s">
        <v>1004</v>
      </c>
      <c r="J116" s="662" t="s">
        <v>1005</v>
      </c>
      <c r="K116" s="662" t="s">
        <v>1006</v>
      </c>
      <c r="L116" s="664">
        <v>88.16</v>
      </c>
      <c r="M116" s="664">
        <v>1</v>
      </c>
      <c r="N116" s="665">
        <v>88.16</v>
      </c>
    </row>
    <row r="117" spans="1:14" ht="14.4" customHeight="1" x14ac:dyDescent="0.3">
      <c r="A117" s="660" t="s">
        <v>577</v>
      </c>
      <c r="B117" s="661" t="s">
        <v>578</v>
      </c>
      <c r="C117" s="662" t="s">
        <v>583</v>
      </c>
      <c r="D117" s="663" t="s">
        <v>2373</v>
      </c>
      <c r="E117" s="662" t="s">
        <v>603</v>
      </c>
      <c r="F117" s="663" t="s">
        <v>2379</v>
      </c>
      <c r="G117" s="662" t="s">
        <v>614</v>
      </c>
      <c r="H117" s="662" t="s">
        <v>1007</v>
      </c>
      <c r="I117" s="662" t="s">
        <v>237</v>
      </c>
      <c r="J117" s="662" t="s">
        <v>1008</v>
      </c>
      <c r="K117" s="662"/>
      <c r="L117" s="664">
        <v>0</v>
      </c>
      <c r="M117" s="664">
        <v>0</v>
      </c>
      <c r="N117" s="665">
        <v>0</v>
      </c>
    </row>
    <row r="118" spans="1:14" ht="14.4" customHeight="1" x14ac:dyDescent="0.3">
      <c r="A118" s="660" t="s">
        <v>577</v>
      </c>
      <c r="B118" s="661" t="s">
        <v>578</v>
      </c>
      <c r="C118" s="662" t="s">
        <v>583</v>
      </c>
      <c r="D118" s="663" t="s">
        <v>2373</v>
      </c>
      <c r="E118" s="662" t="s">
        <v>603</v>
      </c>
      <c r="F118" s="663" t="s">
        <v>2379</v>
      </c>
      <c r="G118" s="662" t="s">
        <v>614</v>
      </c>
      <c r="H118" s="662" t="s">
        <v>1009</v>
      </c>
      <c r="I118" s="662" t="s">
        <v>1009</v>
      </c>
      <c r="J118" s="662" t="s">
        <v>1010</v>
      </c>
      <c r="K118" s="662" t="s">
        <v>1011</v>
      </c>
      <c r="L118" s="664">
        <v>80.579999999999984</v>
      </c>
      <c r="M118" s="664">
        <v>1</v>
      </c>
      <c r="N118" s="665">
        <v>80.579999999999984</v>
      </c>
    </row>
    <row r="119" spans="1:14" ht="14.4" customHeight="1" x14ac:dyDescent="0.3">
      <c r="A119" s="660" t="s">
        <v>577</v>
      </c>
      <c r="B119" s="661" t="s">
        <v>578</v>
      </c>
      <c r="C119" s="662" t="s">
        <v>583</v>
      </c>
      <c r="D119" s="663" t="s">
        <v>2373</v>
      </c>
      <c r="E119" s="662" t="s">
        <v>603</v>
      </c>
      <c r="F119" s="663" t="s">
        <v>2379</v>
      </c>
      <c r="G119" s="662" t="s">
        <v>614</v>
      </c>
      <c r="H119" s="662" t="s">
        <v>1012</v>
      </c>
      <c r="I119" s="662" t="s">
        <v>1013</v>
      </c>
      <c r="J119" s="662" t="s">
        <v>1014</v>
      </c>
      <c r="K119" s="662" t="s">
        <v>1015</v>
      </c>
      <c r="L119" s="664">
        <v>36.32</v>
      </c>
      <c r="M119" s="664">
        <v>29</v>
      </c>
      <c r="N119" s="665">
        <v>1053.28</v>
      </c>
    </row>
    <row r="120" spans="1:14" ht="14.4" customHeight="1" x14ac:dyDescent="0.3">
      <c r="A120" s="660" t="s">
        <v>577</v>
      </c>
      <c r="B120" s="661" t="s">
        <v>578</v>
      </c>
      <c r="C120" s="662" t="s">
        <v>583</v>
      </c>
      <c r="D120" s="663" t="s">
        <v>2373</v>
      </c>
      <c r="E120" s="662" t="s">
        <v>603</v>
      </c>
      <c r="F120" s="663" t="s">
        <v>2379</v>
      </c>
      <c r="G120" s="662" t="s">
        <v>614</v>
      </c>
      <c r="H120" s="662" t="s">
        <v>1016</v>
      </c>
      <c r="I120" s="662" t="s">
        <v>1017</v>
      </c>
      <c r="J120" s="662" t="s">
        <v>1018</v>
      </c>
      <c r="K120" s="662" t="s">
        <v>873</v>
      </c>
      <c r="L120" s="664">
        <v>44.85</v>
      </c>
      <c r="M120" s="664">
        <v>1</v>
      </c>
      <c r="N120" s="665">
        <v>44.85</v>
      </c>
    </row>
    <row r="121" spans="1:14" ht="14.4" customHeight="1" x14ac:dyDescent="0.3">
      <c r="A121" s="660" t="s">
        <v>577</v>
      </c>
      <c r="B121" s="661" t="s">
        <v>578</v>
      </c>
      <c r="C121" s="662" t="s">
        <v>583</v>
      </c>
      <c r="D121" s="663" t="s">
        <v>2373</v>
      </c>
      <c r="E121" s="662" t="s">
        <v>603</v>
      </c>
      <c r="F121" s="663" t="s">
        <v>2379</v>
      </c>
      <c r="G121" s="662" t="s">
        <v>614</v>
      </c>
      <c r="H121" s="662" t="s">
        <v>1019</v>
      </c>
      <c r="I121" s="662" t="s">
        <v>1020</v>
      </c>
      <c r="J121" s="662" t="s">
        <v>1021</v>
      </c>
      <c r="K121" s="662" t="s">
        <v>1022</v>
      </c>
      <c r="L121" s="664">
        <v>70.459837518122399</v>
      </c>
      <c r="M121" s="664">
        <v>1</v>
      </c>
      <c r="N121" s="665">
        <v>70.459837518122399</v>
      </c>
    </row>
    <row r="122" spans="1:14" ht="14.4" customHeight="1" x14ac:dyDescent="0.3">
      <c r="A122" s="660" t="s">
        <v>577</v>
      </c>
      <c r="B122" s="661" t="s">
        <v>578</v>
      </c>
      <c r="C122" s="662" t="s">
        <v>583</v>
      </c>
      <c r="D122" s="663" t="s">
        <v>2373</v>
      </c>
      <c r="E122" s="662" t="s">
        <v>603</v>
      </c>
      <c r="F122" s="663" t="s">
        <v>2379</v>
      </c>
      <c r="G122" s="662" t="s">
        <v>614</v>
      </c>
      <c r="H122" s="662" t="s">
        <v>1023</v>
      </c>
      <c r="I122" s="662" t="s">
        <v>1024</v>
      </c>
      <c r="J122" s="662" t="s">
        <v>1025</v>
      </c>
      <c r="K122" s="662"/>
      <c r="L122" s="664">
        <v>296.2999999999999</v>
      </c>
      <c r="M122" s="664">
        <v>1</v>
      </c>
      <c r="N122" s="665">
        <v>296.2999999999999</v>
      </c>
    </row>
    <row r="123" spans="1:14" ht="14.4" customHeight="1" x14ac:dyDescent="0.3">
      <c r="A123" s="660" t="s">
        <v>577</v>
      </c>
      <c r="B123" s="661" t="s">
        <v>578</v>
      </c>
      <c r="C123" s="662" t="s">
        <v>583</v>
      </c>
      <c r="D123" s="663" t="s">
        <v>2373</v>
      </c>
      <c r="E123" s="662" t="s">
        <v>603</v>
      </c>
      <c r="F123" s="663" t="s">
        <v>2379</v>
      </c>
      <c r="G123" s="662" t="s">
        <v>614</v>
      </c>
      <c r="H123" s="662" t="s">
        <v>1026</v>
      </c>
      <c r="I123" s="662" t="s">
        <v>1027</v>
      </c>
      <c r="J123" s="662" t="s">
        <v>1028</v>
      </c>
      <c r="K123" s="662" t="s">
        <v>1029</v>
      </c>
      <c r="L123" s="664">
        <v>19.350000000000001</v>
      </c>
      <c r="M123" s="664">
        <v>1</v>
      </c>
      <c r="N123" s="665">
        <v>19.350000000000001</v>
      </c>
    </row>
    <row r="124" spans="1:14" ht="14.4" customHeight="1" x14ac:dyDescent="0.3">
      <c r="A124" s="660" t="s">
        <v>577</v>
      </c>
      <c r="B124" s="661" t="s">
        <v>578</v>
      </c>
      <c r="C124" s="662" t="s">
        <v>583</v>
      </c>
      <c r="D124" s="663" t="s">
        <v>2373</v>
      </c>
      <c r="E124" s="662" t="s">
        <v>603</v>
      </c>
      <c r="F124" s="663" t="s">
        <v>2379</v>
      </c>
      <c r="G124" s="662" t="s">
        <v>614</v>
      </c>
      <c r="H124" s="662" t="s">
        <v>1030</v>
      </c>
      <c r="I124" s="662" t="s">
        <v>237</v>
      </c>
      <c r="J124" s="662" t="s">
        <v>1031</v>
      </c>
      <c r="K124" s="662"/>
      <c r="L124" s="664">
        <v>85.74379923213418</v>
      </c>
      <c r="M124" s="664">
        <v>1</v>
      </c>
      <c r="N124" s="665">
        <v>85.74379923213418</v>
      </c>
    </row>
    <row r="125" spans="1:14" ht="14.4" customHeight="1" x14ac:dyDescent="0.3">
      <c r="A125" s="660" t="s">
        <v>577</v>
      </c>
      <c r="B125" s="661" t="s">
        <v>578</v>
      </c>
      <c r="C125" s="662" t="s">
        <v>583</v>
      </c>
      <c r="D125" s="663" t="s">
        <v>2373</v>
      </c>
      <c r="E125" s="662" t="s">
        <v>603</v>
      </c>
      <c r="F125" s="663" t="s">
        <v>2379</v>
      </c>
      <c r="G125" s="662" t="s">
        <v>614</v>
      </c>
      <c r="H125" s="662" t="s">
        <v>1032</v>
      </c>
      <c r="I125" s="662" t="s">
        <v>1032</v>
      </c>
      <c r="J125" s="662" t="s">
        <v>1033</v>
      </c>
      <c r="K125" s="662" t="s">
        <v>1034</v>
      </c>
      <c r="L125" s="664">
        <v>340.68790000000001</v>
      </c>
      <c r="M125" s="664">
        <v>2</v>
      </c>
      <c r="N125" s="665">
        <v>681.37580000000003</v>
      </c>
    </row>
    <row r="126" spans="1:14" ht="14.4" customHeight="1" x14ac:dyDescent="0.3">
      <c r="A126" s="660" t="s">
        <v>577</v>
      </c>
      <c r="B126" s="661" t="s">
        <v>578</v>
      </c>
      <c r="C126" s="662" t="s">
        <v>583</v>
      </c>
      <c r="D126" s="663" t="s">
        <v>2373</v>
      </c>
      <c r="E126" s="662" t="s">
        <v>603</v>
      </c>
      <c r="F126" s="663" t="s">
        <v>2379</v>
      </c>
      <c r="G126" s="662" t="s">
        <v>614</v>
      </c>
      <c r="H126" s="662" t="s">
        <v>1035</v>
      </c>
      <c r="I126" s="662" t="s">
        <v>237</v>
      </c>
      <c r="J126" s="662" t="s">
        <v>1036</v>
      </c>
      <c r="K126" s="662"/>
      <c r="L126" s="664">
        <v>53.572567633492376</v>
      </c>
      <c r="M126" s="664">
        <v>8</v>
      </c>
      <c r="N126" s="665">
        <v>428.58054106793901</v>
      </c>
    </row>
    <row r="127" spans="1:14" ht="14.4" customHeight="1" x14ac:dyDescent="0.3">
      <c r="A127" s="660" t="s">
        <v>577</v>
      </c>
      <c r="B127" s="661" t="s">
        <v>578</v>
      </c>
      <c r="C127" s="662" t="s">
        <v>583</v>
      </c>
      <c r="D127" s="663" t="s">
        <v>2373</v>
      </c>
      <c r="E127" s="662" t="s">
        <v>603</v>
      </c>
      <c r="F127" s="663" t="s">
        <v>2379</v>
      </c>
      <c r="G127" s="662" t="s">
        <v>614</v>
      </c>
      <c r="H127" s="662" t="s">
        <v>1037</v>
      </c>
      <c r="I127" s="662" t="s">
        <v>1038</v>
      </c>
      <c r="J127" s="662" t="s">
        <v>1039</v>
      </c>
      <c r="K127" s="662" t="s">
        <v>1040</v>
      </c>
      <c r="L127" s="664">
        <v>188.19</v>
      </c>
      <c r="M127" s="664">
        <v>1</v>
      </c>
      <c r="N127" s="665">
        <v>188.19</v>
      </c>
    </row>
    <row r="128" spans="1:14" ht="14.4" customHeight="1" x14ac:dyDescent="0.3">
      <c r="A128" s="660" t="s">
        <v>577</v>
      </c>
      <c r="B128" s="661" t="s">
        <v>578</v>
      </c>
      <c r="C128" s="662" t="s">
        <v>583</v>
      </c>
      <c r="D128" s="663" t="s">
        <v>2373</v>
      </c>
      <c r="E128" s="662" t="s">
        <v>603</v>
      </c>
      <c r="F128" s="663" t="s">
        <v>2379</v>
      </c>
      <c r="G128" s="662" t="s">
        <v>614</v>
      </c>
      <c r="H128" s="662" t="s">
        <v>1041</v>
      </c>
      <c r="I128" s="662" t="s">
        <v>1041</v>
      </c>
      <c r="J128" s="662" t="s">
        <v>637</v>
      </c>
      <c r="K128" s="662" t="s">
        <v>1042</v>
      </c>
      <c r="L128" s="664">
        <v>60.259999999999984</v>
      </c>
      <c r="M128" s="664">
        <v>1</v>
      </c>
      <c r="N128" s="665">
        <v>60.259999999999984</v>
      </c>
    </row>
    <row r="129" spans="1:14" ht="14.4" customHeight="1" x14ac:dyDescent="0.3">
      <c r="A129" s="660" t="s">
        <v>577</v>
      </c>
      <c r="B129" s="661" t="s">
        <v>578</v>
      </c>
      <c r="C129" s="662" t="s">
        <v>583</v>
      </c>
      <c r="D129" s="663" t="s">
        <v>2373</v>
      </c>
      <c r="E129" s="662" t="s">
        <v>603</v>
      </c>
      <c r="F129" s="663" t="s">
        <v>2379</v>
      </c>
      <c r="G129" s="662" t="s">
        <v>614</v>
      </c>
      <c r="H129" s="662" t="s">
        <v>1043</v>
      </c>
      <c r="I129" s="662" t="s">
        <v>237</v>
      </c>
      <c r="J129" s="662" t="s">
        <v>1044</v>
      </c>
      <c r="K129" s="662"/>
      <c r="L129" s="664">
        <v>145.34459999999999</v>
      </c>
      <c r="M129" s="664">
        <v>10</v>
      </c>
      <c r="N129" s="665">
        <v>1453.4459999999999</v>
      </c>
    </row>
    <row r="130" spans="1:14" ht="14.4" customHeight="1" x14ac:dyDescent="0.3">
      <c r="A130" s="660" t="s">
        <v>577</v>
      </c>
      <c r="B130" s="661" t="s">
        <v>578</v>
      </c>
      <c r="C130" s="662" t="s">
        <v>583</v>
      </c>
      <c r="D130" s="663" t="s">
        <v>2373</v>
      </c>
      <c r="E130" s="662" t="s">
        <v>603</v>
      </c>
      <c r="F130" s="663" t="s">
        <v>2379</v>
      </c>
      <c r="G130" s="662" t="s">
        <v>614</v>
      </c>
      <c r="H130" s="662" t="s">
        <v>1045</v>
      </c>
      <c r="I130" s="662" t="s">
        <v>237</v>
      </c>
      <c r="J130" s="662" t="s">
        <v>1046</v>
      </c>
      <c r="K130" s="662"/>
      <c r="L130" s="664">
        <v>169.94</v>
      </c>
      <c r="M130" s="664">
        <v>3</v>
      </c>
      <c r="N130" s="665">
        <v>509.82</v>
      </c>
    </row>
    <row r="131" spans="1:14" ht="14.4" customHeight="1" x14ac:dyDescent="0.3">
      <c r="A131" s="660" t="s">
        <v>577</v>
      </c>
      <c r="B131" s="661" t="s">
        <v>578</v>
      </c>
      <c r="C131" s="662" t="s">
        <v>583</v>
      </c>
      <c r="D131" s="663" t="s">
        <v>2373</v>
      </c>
      <c r="E131" s="662" t="s">
        <v>603</v>
      </c>
      <c r="F131" s="663" t="s">
        <v>2379</v>
      </c>
      <c r="G131" s="662" t="s">
        <v>614</v>
      </c>
      <c r="H131" s="662" t="s">
        <v>1047</v>
      </c>
      <c r="I131" s="662" t="s">
        <v>1047</v>
      </c>
      <c r="J131" s="662" t="s">
        <v>1048</v>
      </c>
      <c r="K131" s="662" t="s">
        <v>1049</v>
      </c>
      <c r="L131" s="664">
        <v>225.91008615850762</v>
      </c>
      <c r="M131" s="664">
        <v>3</v>
      </c>
      <c r="N131" s="665">
        <v>677.73025847552287</v>
      </c>
    </row>
    <row r="132" spans="1:14" ht="14.4" customHeight="1" x14ac:dyDescent="0.3">
      <c r="A132" s="660" t="s">
        <v>577</v>
      </c>
      <c r="B132" s="661" t="s">
        <v>578</v>
      </c>
      <c r="C132" s="662" t="s">
        <v>583</v>
      </c>
      <c r="D132" s="663" t="s">
        <v>2373</v>
      </c>
      <c r="E132" s="662" t="s">
        <v>603</v>
      </c>
      <c r="F132" s="663" t="s">
        <v>2379</v>
      </c>
      <c r="G132" s="662" t="s">
        <v>614</v>
      </c>
      <c r="H132" s="662" t="s">
        <v>1050</v>
      </c>
      <c r="I132" s="662" t="s">
        <v>1050</v>
      </c>
      <c r="J132" s="662" t="s">
        <v>1051</v>
      </c>
      <c r="K132" s="662" t="s">
        <v>1052</v>
      </c>
      <c r="L132" s="664">
        <v>162.22999999999993</v>
      </c>
      <c r="M132" s="664">
        <v>1</v>
      </c>
      <c r="N132" s="665">
        <v>162.22999999999993</v>
      </c>
    </row>
    <row r="133" spans="1:14" ht="14.4" customHeight="1" x14ac:dyDescent="0.3">
      <c r="A133" s="660" t="s">
        <v>577</v>
      </c>
      <c r="B133" s="661" t="s">
        <v>578</v>
      </c>
      <c r="C133" s="662" t="s">
        <v>583</v>
      </c>
      <c r="D133" s="663" t="s">
        <v>2373</v>
      </c>
      <c r="E133" s="662" t="s">
        <v>603</v>
      </c>
      <c r="F133" s="663" t="s">
        <v>2379</v>
      </c>
      <c r="G133" s="662" t="s">
        <v>614</v>
      </c>
      <c r="H133" s="662" t="s">
        <v>1053</v>
      </c>
      <c r="I133" s="662" t="s">
        <v>1054</v>
      </c>
      <c r="J133" s="662" t="s">
        <v>1055</v>
      </c>
      <c r="K133" s="662" t="s">
        <v>1056</v>
      </c>
      <c r="L133" s="664">
        <v>273.21992322700646</v>
      </c>
      <c r="M133" s="664">
        <v>2</v>
      </c>
      <c r="N133" s="665">
        <v>546.43984645401292</v>
      </c>
    </row>
    <row r="134" spans="1:14" ht="14.4" customHeight="1" x14ac:dyDescent="0.3">
      <c r="A134" s="660" t="s">
        <v>577</v>
      </c>
      <c r="B134" s="661" t="s">
        <v>578</v>
      </c>
      <c r="C134" s="662" t="s">
        <v>583</v>
      </c>
      <c r="D134" s="663" t="s">
        <v>2373</v>
      </c>
      <c r="E134" s="662" t="s">
        <v>603</v>
      </c>
      <c r="F134" s="663" t="s">
        <v>2379</v>
      </c>
      <c r="G134" s="662" t="s">
        <v>614</v>
      </c>
      <c r="H134" s="662" t="s">
        <v>1057</v>
      </c>
      <c r="I134" s="662" t="s">
        <v>1057</v>
      </c>
      <c r="J134" s="662" t="s">
        <v>1058</v>
      </c>
      <c r="K134" s="662" t="s">
        <v>982</v>
      </c>
      <c r="L134" s="664">
        <v>115.00034890313577</v>
      </c>
      <c r="M134" s="664">
        <v>3</v>
      </c>
      <c r="N134" s="665">
        <v>345.00104670940732</v>
      </c>
    </row>
    <row r="135" spans="1:14" ht="14.4" customHeight="1" x14ac:dyDescent="0.3">
      <c r="A135" s="660" t="s">
        <v>577</v>
      </c>
      <c r="B135" s="661" t="s">
        <v>578</v>
      </c>
      <c r="C135" s="662" t="s">
        <v>583</v>
      </c>
      <c r="D135" s="663" t="s">
        <v>2373</v>
      </c>
      <c r="E135" s="662" t="s">
        <v>603</v>
      </c>
      <c r="F135" s="663" t="s">
        <v>2379</v>
      </c>
      <c r="G135" s="662" t="s">
        <v>1059</v>
      </c>
      <c r="H135" s="662" t="s">
        <v>1060</v>
      </c>
      <c r="I135" s="662" t="s">
        <v>1061</v>
      </c>
      <c r="J135" s="662" t="s">
        <v>1062</v>
      </c>
      <c r="K135" s="662" t="s">
        <v>877</v>
      </c>
      <c r="L135" s="664">
        <v>94.959789294217757</v>
      </c>
      <c r="M135" s="664">
        <v>1</v>
      </c>
      <c r="N135" s="665">
        <v>94.959789294217757</v>
      </c>
    </row>
    <row r="136" spans="1:14" ht="14.4" customHeight="1" x14ac:dyDescent="0.3">
      <c r="A136" s="660" t="s">
        <v>577</v>
      </c>
      <c r="B136" s="661" t="s">
        <v>578</v>
      </c>
      <c r="C136" s="662" t="s">
        <v>583</v>
      </c>
      <c r="D136" s="663" t="s">
        <v>2373</v>
      </c>
      <c r="E136" s="662" t="s">
        <v>603</v>
      </c>
      <c r="F136" s="663" t="s">
        <v>2379</v>
      </c>
      <c r="G136" s="662" t="s">
        <v>1059</v>
      </c>
      <c r="H136" s="662" t="s">
        <v>1063</v>
      </c>
      <c r="I136" s="662" t="s">
        <v>1064</v>
      </c>
      <c r="J136" s="662" t="s">
        <v>612</v>
      </c>
      <c r="K136" s="662" t="s">
        <v>1065</v>
      </c>
      <c r="L136" s="664">
        <v>123.09269526788272</v>
      </c>
      <c r="M136" s="664">
        <v>11</v>
      </c>
      <c r="N136" s="665">
        <v>1354.0196479467099</v>
      </c>
    </row>
    <row r="137" spans="1:14" ht="14.4" customHeight="1" x14ac:dyDescent="0.3">
      <c r="A137" s="660" t="s">
        <v>577</v>
      </c>
      <c r="B137" s="661" t="s">
        <v>578</v>
      </c>
      <c r="C137" s="662" t="s">
        <v>583</v>
      </c>
      <c r="D137" s="663" t="s">
        <v>2373</v>
      </c>
      <c r="E137" s="662" t="s">
        <v>603</v>
      </c>
      <c r="F137" s="663" t="s">
        <v>2379</v>
      </c>
      <c r="G137" s="662" t="s">
        <v>1059</v>
      </c>
      <c r="H137" s="662" t="s">
        <v>1066</v>
      </c>
      <c r="I137" s="662" t="s">
        <v>1067</v>
      </c>
      <c r="J137" s="662" t="s">
        <v>1068</v>
      </c>
      <c r="K137" s="662" t="s">
        <v>1069</v>
      </c>
      <c r="L137" s="664">
        <v>47.33</v>
      </c>
      <c r="M137" s="664">
        <v>1</v>
      </c>
      <c r="N137" s="665">
        <v>47.33</v>
      </c>
    </row>
    <row r="138" spans="1:14" ht="14.4" customHeight="1" x14ac:dyDescent="0.3">
      <c r="A138" s="660" t="s">
        <v>577</v>
      </c>
      <c r="B138" s="661" t="s">
        <v>578</v>
      </c>
      <c r="C138" s="662" t="s">
        <v>583</v>
      </c>
      <c r="D138" s="663" t="s">
        <v>2373</v>
      </c>
      <c r="E138" s="662" t="s">
        <v>603</v>
      </c>
      <c r="F138" s="663" t="s">
        <v>2379</v>
      </c>
      <c r="G138" s="662" t="s">
        <v>1059</v>
      </c>
      <c r="H138" s="662" t="s">
        <v>1070</v>
      </c>
      <c r="I138" s="662" t="s">
        <v>1071</v>
      </c>
      <c r="J138" s="662" t="s">
        <v>1072</v>
      </c>
      <c r="K138" s="662" t="s">
        <v>881</v>
      </c>
      <c r="L138" s="664">
        <v>49.550218648494145</v>
      </c>
      <c r="M138" s="664">
        <v>1</v>
      </c>
      <c r="N138" s="665">
        <v>49.550218648494145</v>
      </c>
    </row>
    <row r="139" spans="1:14" ht="14.4" customHeight="1" x14ac:dyDescent="0.3">
      <c r="A139" s="660" t="s">
        <v>577</v>
      </c>
      <c r="B139" s="661" t="s">
        <v>578</v>
      </c>
      <c r="C139" s="662" t="s">
        <v>583</v>
      </c>
      <c r="D139" s="663" t="s">
        <v>2373</v>
      </c>
      <c r="E139" s="662" t="s">
        <v>603</v>
      </c>
      <c r="F139" s="663" t="s">
        <v>2379</v>
      </c>
      <c r="G139" s="662" t="s">
        <v>1059</v>
      </c>
      <c r="H139" s="662" t="s">
        <v>1073</v>
      </c>
      <c r="I139" s="662" t="s">
        <v>1074</v>
      </c>
      <c r="J139" s="662" t="s">
        <v>1075</v>
      </c>
      <c r="K139" s="662" t="s">
        <v>881</v>
      </c>
      <c r="L139" s="664">
        <v>193.60944135895275</v>
      </c>
      <c r="M139" s="664">
        <v>1</v>
      </c>
      <c r="N139" s="665">
        <v>193.60944135895275</v>
      </c>
    </row>
    <row r="140" spans="1:14" ht="14.4" customHeight="1" x14ac:dyDescent="0.3">
      <c r="A140" s="660" t="s">
        <v>577</v>
      </c>
      <c r="B140" s="661" t="s">
        <v>578</v>
      </c>
      <c r="C140" s="662" t="s">
        <v>583</v>
      </c>
      <c r="D140" s="663" t="s">
        <v>2373</v>
      </c>
      <c r="E140" s="662" t="s">
        <v>603</v>
      </c>
      <c r="F140" s="663" t="s">
        <v>2379</v>
      </c>
      <c r="G140" s="662" t="s">
        <v>1059</v>
      </c>
      <c r="H140" s="662" t="s">
        <v>1076</v>
      </c>
      <c r="I140" s="662" t="s">
        <v>1077</v>
      </c>
      <c r="J140" s="662" t="s">
        <v>1078</v>
      </c>
      <c r="K140" s="662" t="s">
        <v>1079</v>
      </c>
      <c r="L140" s="664">
        <v>492.20011470573985</v>
      </c>
      <c r="M140" s="664">
        <v>71</v>
      </c>
      <c r="N140" s="665">
        <v>34946.208144107528</v>
      </c>
    </row>
    <row r="141" spans="1:14" ht="14.4" customHeight="1" x14ac:dyDescent="0.3">
      <c r="A141" s="660" t="s">
        <v>577</v>
      </c>
      <c r="B141" s="661" t="s">
        <v>578</v>
      </c>
      <c r="C141" s="662" t="s">
        <v>583</v>
      </c>
      <c r="D141" s="663" t="s">
        <v>2373</v>
      </c>
      <c r="E141" s="662" t="s">
        <v>603</v>
      </c>
      <c r="F141" s="663" t="s">
        <v>2379</v>
      </c>
      <c r="G141" s="662" t="s">
        <v>1059</v>
      </c>
      <c r="H141" s="662" t="s">
        <v>1080</v>
      </c>
      <c r="I141" s="662" t="s">
        <v>1081</v>
      </c>
      <c r="J141" s="662" t="s">
        <v>1078</v>
      </c>
      <c r="K141" s="662" t="s">
        <v>1082</v>
      </c>
      <c r="L141" s="664">
        <v>942.99999999999989</v>
      </c>
      <c r="M141" s="664">
        <v>3</v>
      </c>
      <c r="N141" s="665">
        <v>2828.9999999999995</v>
      </c>
    </row>
    <row r="142" spans="1:14" ht="14.4" customHeight="1" x14ac:dyDescent="0.3">
      <c r="A142" s="660" t="s">
        <v>577</v>
      </c>
      <c r="B142" s="661" t="s">
        <v>578</v>
      </c>
      <c r="C142" s="662" t="s">
        <v>583</v>
      </c>
      <c r="D142" s="663" t="s">
        <v>2373</v>
      </c>
      <c r="E142" s="662" t="s">
        <v>603</v>
      </c>
      <c r="F142" s="663" t="s">
        <v>2379</v>
      </c>
      <c r="G142" s="662" t="s">
        <v>1059</v>
      </c>
      <c r="H142" s="662" t="s">
        <v>1083</v>
      </c>
      <c r="I142" s="662" t="s">
        <v>1084</v>
      </c>
      <c r="J142" s="662" t="s">
        <v>1085</v>
      </c>
      <c r="K142" s="662" t="s">
        <v>1086</v>
      </c>
      <c r="L142" s="664">
        <v>61.34</v>
      </c>
      <c r="M142" s="664">
        <v>2</v>
      </c>
      <c r="N142" s="665">
        <v>122.68</v>
      </c>
    </row>
    <row r="143" spans="1:14" ht="14.4" customHeight="1" x14ac:dyDescent="0.3">
      <c r="A143" s="660" t="s">
        <v>577</v>
      </c>
      <c r="B143" s="661" t="s">
        <v>578</v>
      </c>
      <c r="C143" s="662" t="s">
        <v>583</v>
      </c>
      <c r="D143" s="663" t="s">
        <v>2373</v>
      </c>
      <c r="E143" s="662" t="s">
        <v>603</v>
      </c>
      <c r="F143" s="663" t="s">
        <v>2379</v>
      </c>
      <c r="G143" s="662" t="s">
        <v>1059</v>
      </c>
      <c r="H143" s="662" t="s">
        <v>1087</v>
      </c>
      <c r="I143" s="662" t="s">
        <v>1088</v>
      </c>
      <c r="J143" s="662" t="s">
        <v>1089</v>
      </c>
      <c r="K143" s="662" t="s">
        <v>1090</v>
      </c>
      <c r="L143" s="664">
        <v>58.825030792550756</v>
      </c>
      <c r="M143" s="664">
        <v>4</v>
      </c>
      <c r="N143" s="665">
        <v>235.30012317020302</v>
      </c>
    </row>
    <row r="144" spans="1:14" ht="14.4" customHeight="1" x14ac:dyDescent="0.3">
      <c r="A144" s="660" t="s">
        <v>577</v>
      </c>
      <c r="B144" s="661" t="s">
        <v>578</v>
      </c>
      <c r="C144" s="662" t="s">
        <v>583</v>
      </c>
      <c r="D144" s="663" t="s">
        <v>2373</v>
      </c>
      <c r="E144" s="662" t="s">
        <v>603</v>
      </c>
      <c r="F144" s="663" t="s">
        <v>2379</v>
      </c>
      <c r="G144" s="662" t="s">
        <v>1059</v>
      </c>
      <c r="H144" s="662" t="s">
        <v>1091</v>
      </c>
      <c r="I144" s="662" t="s">
        <v>1092</v>
      </c>
      <c r="J144" s="662" t="s">
        <v>1093</v>
      </c>
      <c r="K144" s="662" t="s">
        <v>1094</v>
      </c>
      <c r="L144" s="664">
        <v>49.040392018189003</v>
      </c>
      <c r="M144" s="664">
        <v>1</v>
      </c>
      <c r="N144" s="665">
        <v>49.040392018189003</v>
      </c>
    </row>
    <row r="145" spans="1:14" ht="14.4" customHeight="1" x14ac:dyDescent="0.3">
      <c r="A145" s="660" t="s">
        <v>577</v>
      </c>
      <c r="B145" s="661" t="s">
        <v>578</v>
      </c>
      <c r="C145" s="662" t="s">
        <v>583</v>
      </c>
      <c r="D145" s="663" t="s">
        <v>2373</v>
      </c>
      <c r="E145" s="662" t="s">
        <v>603</v>
      </c>
      <c r="F145" s="663" t="s">
        <v>2379</v>
      </c>
      <c r="G145" s="662" t="s">
        <v>1059</v>
      </c>
      <c r="H145" s="662" t="s">
        <v>1095</v>
      </c>
      <c r="I145" s="662" t="s">
        <v>1096</v>
      </c>
      <c r="J145" s="662" t="s">
        <v>1097</v>
      </c>
      <c r="K145" s="662" t="s">
        <v>1098</v>
      </c>
      <c r="L145" s="664">
        <v>115.11857142857141</v>
      </c>
      <c r="M145" s="664">
        <v>14</v>
      </c>
      <c r="N145" s="665">
        <v>1611.6599999999999</v>
      </c>
    </row>
    <row r="146" spans="1:14" ht="14.4" customHeight="1" x14ac:dyDescent="0.3">
      <c r="A146" s="660" t="s">
        <v>577</v>
      </c>
      <c r="B146" s="661" t="s">
        <v>578</v>
      </c>
      <c r="C146" s="662" t="s">
        <v>583</v>
      </c>
      <c r="D146" s="663" t="s">
        <v>2373</v>
      </c>
      <c r="E146" s="662" t="s">
        <v>603</v>
      </c>
      <c r="F146" s="663" t="s">
        <v>2379</v>
      </c>
      <c r="G146" s="662" t="s">
        <v>1059</v>
      </c>
      <c r="H146" s="662" t="s">
        <v>1099</v>
      </c>
      <c r="I146" s="662" t="s">
        <v>1100</v>
      </c>
      <c r="J146" s="662" t="s">
        <v>1101</v>
      </c>
      <c r="K146" s="662" t="s">
        <v>837</v>
      </c>
      <c r="L146" s="664">
        <v>45.64</v>
      </c>
      <c r="M146" s="664">
        <v>1</v>
      </c>
      <c r="N146" s="665">
        <v>45.64</v>
      </c>
    </row>
    <row r="147" spans="1:14" ht="14.4" customHeight="1" x14ac:dyDescent="0.3">
      <c r="A147" s="660" t="s">
        <v>577</v>
      </c>
      <c r="B147" s="661" t="s">
        <v>578</v>
      </c>
      <c r="C147" s="662" t="s">
        <v>583</v>
      </c>
      <c r="D147" s="663" t="s">
        <v>2373</v>
      </c>
      <c r="E147" s="662" t="s">
        <v>603</v>
      </c>
      <c r="F147" s="663" t="s">
        <v>2379</v>
      </c>
      <c r="G147" s="662" t="s">
        <v>1059</v>
      </c>
      <c r="H147" s="662" t="s">
        <v>1102</v>
      </c>
      <c r="I147" s="662" t="s">
        <v>1103</v>
      </c>
      <c r="J147" s="662" t="s">
        <v>1104</v>
      </c>
      <c r="K147" s="662" t="s">
        <v>1105</v>
      </c>
      <c r="L147" s="664">
        <v>73.533333333333346</v>
      </c>
      <c r="M147" s="664">
        <v>3</v>
      </c>
      <c r="N147" s="665">
        <v>220.60000000000002</v>
      </c>
    </row>
    <row r="148" spans="1:14" ht="14.4" customHeight="1" x14ac:dyDescent="0.3">
      <c r="A148" s="660" t="s">
        <v>577</v>
      </c>
      <c r="B148" s="661" t="s">
        <v>578</v>
      </c>
      <c r="C148" s="662" t="s">
        <v>583</v>
      </c>
      <c r="D148" s="663" t="s">
        <v>2373</v>
      </c>
      <c r="E148" s="662" t="s">
        <v>603</v>
      </c>
      <c r="F148" s="663" t="s">
        <v>2379</v>
      </c>
      <c r="G148" s="662" t="s">
        <v>1059</v>
      </c>
      <c r="H148" s="662" t="s">
        <v>1106</v>
      </c>
      <c r="I148" s="662" t="s">
        <v>1107</v>
      </c>
      <c r="J148" s="662" t="s">
        <v>1108</v>
      </c>
      <c r="K148" s="662" t="s">
        <v>1109</v>
      </c>
      <c r="L148" s="664">
        <v>79.83</v>
      </c>
      <c r="M148" s="664">
        <v>1</v>
      </c>
      <c r="N148" s="665">
        <v>79.83</v>
      </c>
    </row>
    <row r="149" spans="1:14" ht="14.4" customHeight="1" x14ac:dyDescent="0.3">
      <c r="A149" s="660" t="s">
        <v>577</v>
      </c>
      <c r="B149" s="661" t="s">
        <v>578</v>
      </c>
      <c r="C149" s="662" t="s">
        <v>583</v>
      </c>
      <c r="D149" s="663" t="s">
        <v>2373</v>
      </c>
      <c r="E149" s="662" t="s">
        <v>603</v>
      </c>
      <c r="F149" s="663" t="s">
        <v>2379</v>
      </c>
      <c r="G149" s="662" t="s">
        <v>1059</v>
      </c>
      <c r="H149" s="662" t="s">
        <v>1110</v>
      </c>
      <c r="I149" s="662" t="s">
        <v>1111</v>
      </c>
      <c r="J149" s="662" t="s">
        <v>1112</v>
      </c>
      <c r="K149" s="662" t="s">
        <v>1113</v>
      </c>
      <c r="L149" s="664">
        <v>95.475000000000009</v>
      </c>
      <c r="M149" s="664">
        <v>2</v>
      </c>
      <c r="N149" s="665">
        <v>190.95000000000002</v>
      </c>
    </row>
    <row r="150" spans="1:14" ht="14.4" customHeight="1" x14ac:dyDescent="0.3">
      <c r="A150" s="660" t="s">
        <v>577</v>
      </c>
      <c r="B150" s="661" t="s">
        <v>578</v>
      </c>
      <c r="C150" s="662" t="s">
        <v>583</v>
      </c>
      <c r="D150" s="663" t="s">
        <v>2373</v>
      </c>
      <c r="E150" s="662" t="s">
        <v>603</v>
      </c>
      <c r="F150" s="663" t="s">
        <v>2379</v>
      </c>
      <c r="G150" s="662" t="s">
        <v>1059</v>
      </c>
      <c r="H150" s="662" t="s">
        <v>1114</v>
      </c>
      <c r="I150" s="662" t="s">
        <v>1115</v>
      </c>
      <c r="J150" s="662" t="s">
        <v>1116</v>
      </c>
      <c r="K150" s="662" t="s">
        <v>1117</v>
      </c>
      <c r="L150" s="664">
        <v>1428.01</v>
      </c>
      <c r="M150" s="664">
        <v>1</v>
      </c>
      <c r="N150" s="665">
        <v>1428.01</v>
      </c>
    </row>
    <row r="151" spans="1:14" ht="14.4" customHeight="1" x14ac:dyDescent="0.3">
      <c r="A151" s="660" t="s">
        <v>577</v>
      </c>
      <c r="B151" s="661" t="s">
        <v>578</v>
      </c>
      <c r="C151" s="662" t="s">
        <v>583</v>
      </c>
      <c r="D151" s="663" t="s">
        <v>2373</v>
      </c>
      <c r="E151" s="662" t="s">
        <v>603</v>
      </c>
      <c r="F151" s="663" t="s">
        <v>2379</v>
      </c>
      <c r="G151" s="662" t="s">
        <v>1059</v>
      </c>
      <c r="H151" s="662" t="s">
        <v>1118</v>
      </c>
      <c r="I151" s="662" t="s">
        <v>1119</v>
      </c>
      <c r="J151" s="662" t="s">
        <v>1120</v>
      </c>
      <c r="K151" s="662" t="s">
        <v>1121</v>
      </c>
      <c r="L151" s="664">
        <v>103.42000000000002</v>
      </c>
      <c r="M151" s="664">
        <v>2</v>
      </c>
      <c r="N151" s="665">
        <v>206.84000000000003</v>
      </c>
    </row>
    <row r="152" spans="1:14" ht="14.4" customHeight="1" x14ac:dyDescent="0.3">
      <c r="A152" s="660" t="s">
        <v>577</v>
      </c>
      <c r="B152" s="661" t="s">
        <v>578</v>
      </c>
      <c r="C152" s="662" t="s">
        <v>583</v>
      </c>
      <c r="D152" s="663" t="s">
        <v>2373</v>
      </c>
      <c r="E152" s="662" t="s">
        <v>603</v>
      </c>
      <c r="F152" s="663" t="s">
        <v>2379</v>
      </c>
      <c r="G152" s="662" t="s">
        <v>1059</v>
      </c>
      <c r="H152" s="662" t="s">
        <v>1122</v>
      </c>
      <c r="I152" s="662" t="s">
        <v>1122</v>
      </c>
      <c r="J152" s="662" t="s">
        <v>1123</v>
      </c>
      <c r="K152" s="662" t="s">
        <v>1124</v>
      </c>
      <c r="L152" s="664">
        <v>65.349999999999966</v>
      </c>
      <c r="M152" s="664">
        <v>1</v>
      </c>
      <c r="N152" s="665">
        <v>65.349999999999966</v>
      </c>
    </row>
    <row r="153" spans="1:14" ht="14.4" customHeight="1" x14ac:dyDescent="0.3">
      <c r="A153" s="660" t="s">
        <v>577</v>
      </c>
      <c r="B153" s="661" t="s">
        <v>578</v>
      </c>
      <c r="C153" s="662" t="s">
        <v>583</v>
      </c>
      <c r="D153" s="663" t="s">
        <v>2373</v>
      </c>
      <c r="E153" s="662" t="s">
        <v>603</v>
      </c>
      <c r="F153" s="663" t="s">
        <v>2379</v>
      </c>
      <c r="G153" s="662" t="s">
        <v>1059</v>
      </c>
      <c r="H153" s="662" t="s">
        <v>1125</v>
      </c>
      <c r="I153" s="662" t="s">
        <v>1126</v>
      </c>
      <c r="J153" s="662" t="s">
        <v>1127</v>
      </c>
      <c r="K153" s="662" t="s">
        <v>1128</v>
      </c>
      <c r="L153" s="664">
        <v>337.80173065907491</v>
      </c>
      <c r="M153" s="664">
        <v>2</v>
      </c>
      <c r="N153" s="665">
        <v>675.60346131814981</v>
      </c>
    </row>
    <row r="154" spans="1:14" ht="14.4" customHeight="1" x14ac:dyDescent="0.3">
      <c r="A154" s="660" t="s">
        <v>577</v>
      </c>
      <c r="B154" s="661" t="s">
        <v>578</v>
      </c>
      <c r="C154" s="662" t="s">
        <v>583</v>
      </c>
      <c r="D154" s="663" t="s">
        <v>2373</v>
      </c>
      <c r="E154" s="662" t="s">
        <v>603</v>
      </c>
      <c r="F154" s="663" t="s">
        <v>2379</v>
      </c>
      <c r="G154" s="662" t="s">
        <v>1059</v>
      </c>
      <c r="H154" s="662" t="s">
        <v>1129</v>
      </c>
      <c r="I154" s="662" t="s">
        <v>1130</v>
      </c>
      <c r="J154" s="662" t="s">
        <v>1131</v>
      </c>
      <c r="K154" s="662" t="s">
        <v>1121</v>
      </c>
      <c r="L154" s="664">
        <v>48.960000000000015</v>
      </c>
      <c r="M154" s="664">
        <v>1</v>
      </c>
      <c r="N154" s="665">
        <v>48.960000000000015</v>
      </c>
    </row>
    <row r="155" spans="1:14" ht="14.4" customHeight="1" x14ac:dyDescent="0.3">
      <c r="A155" s="660" t="s">
        <v>577</v>
      </c>
      <c r="B155" s="661" t="s">
        <v>578</v>
      </c>
      <c r="C155" s="662" t="s">
        <v>583</v>
      </c>
      <c r="D155" s="663" t="s">
        <v>2373</v>
      </c>
      <c r="E155" s="662" t="s">
        <v>603</v>
      </c>
      <c r="F155" s="663" t="s">
        <v>2379</v>
      </c>
      <c r="G155" s="662" t="s">
        <v>1059</v>
      </c>
      <c r="H155" s="662" t="s">
        <v>1132</v>
      </c>
      <c r="I155" s="662" t="s">
        <v>1133</v>
      </c>
      <c r="J155" s="662" t="s">
        <v>1134</v>
      </c>
      <c r="K155" s="662" t="s">
        <v>1135</v>
      </c>
      <c r="L155" s="664">
        <v>97.980000000000018</v>
      </c>
      <c r="M155" s="664">
        <v>2</v>
      </c>
      <c r="N155" s="665">
        <v>195.96000000000004</v>
      </c>
    </row>
    <row r="156" spans="1:14" ht="14.4" customHeight="1" x14ac:dyDescent="0.3">
      <c r="A156" s="660" t="s">
        <v>577</v>
      </c>
      <c r="B156" s="661" t="s">
        <v>578</v>
      </c>
      <c r="C156" s="662" t="s">
        <v>583</v>
      </c>
      <c r="D156" s="663" t="s">
        <v>2373</v>
      </c>
      <c r="E156" s="662" t="s">
        <v>603</v>
      </c>
      <c r="F156" s="663" t="s">
        <v>2379</v>
      </c>
      <c r="G156" s="662" t="s">
        <v>1059</v>
      </c>
      <c r="H156" s="662" t="s">
        <v>1136</v>
      </c>
      <c r="I156" s="662" t="s">
        <v>1137</v>
      </c>
      <c r="J156" s="662" t="s">
        <v>1138</v>
      </c>
      <c r="K156" s="662" t="s">
        <v>1139</v>
      </c>
      <c r="L156" s="664">
        <v>71.379841615640942</v>
      </c>
      <c r="M156" s="664">
        <v>1</v>
      </c>
      <c r="N156" s="665">
        <v>71.379841615640942</v>
      </c>
    </row>
    <row r="157" spans="1:14" ht="14.4" customHeight="1" x14ac:dyDescent="0.3">
      <c r="A157" s="660" t="s">
        <v>577</v>
      </c>
      <c r="B157" s="661" t="s">
        <v>578</v>
      </c>
      <c r="C157" s="662" t="s">
        <v>583</v>
      </c>
      <c r="D157" s="663" t="s">
        <v>2373</v>
      </c>
      <c r="E157" s="662" t="s">
        <v>603</v>
      </c>
      <c r="F157" s="663" t="s">
        <v>2379</v>
      </c>
      <c r="G157" s="662" t="s">
        <v>1059</v>
      </c>
      <c r="H157" s="662" t="s">
        <v>1140</v>
      </c>
      <c r="I157" s="662" t="s">
        <v>1141</v>
      </c>
      <c r="J157" s="662" t="s">
        <v>1142</v>
      </c>
      <c r="K157" s="662" t="s">
        <v>1143</v>
      </c>
      <c r="L157" s="664">
        <v>105.91999999999999</v>
      </c>
      <c r="M157" s="664">
        <v>1</v>
      </c>
      <c r="N157" s="665">
        <v>105.91999999999999</v>
      </c>
    </row>
    <row r="158" spans="1:14" ht="14.4" customHeight="1" x14ac:dyDescent="0.3">
      <c r="A158" s="660" t="s">
        <v>577</v>
      </c>
      <c r="B158" s="661" t="s">
        <v>578</v>
      </c>
      <c r="C158" s="662" t="s">
        <v>583</v>
      </c>
      <c r="D158" s="663" t="s">
        <v>2373</v>
      </c>
      <c r="E158" s="662" t="s">
        <v>603</v>
      </c>
      <c r="F158" s="663" t="s">
        <v>2379</v>
      </c>
      <c r="G158" s="662" t="s">
        <v>1059</v>
      </c>
      <c r="H158" s="662" t="s">
        <v>1144</v>
      </c>
      <c r="I158" s="662" t="s">
        <v>1145</v>
      </c>
      <c r="J158" s="662" t="s">
        <v>1146</v>
      </c>
      <c r="K158" s="662" t="s">
        <v>1147</v>
      </c>
      <c r="L158" s="664">
        <v>82.759750834981332</v>
      </c>
      <c r="M158" s="664">
        <v>3</v>
      </c>
      <c r="N158" s="665">
        <v>248.279252504944</v>
      </c>
    </row>
    <row r="159" spans="1:14" ht="14.4" customHeight="1" x14ac:dyDescent="0.3">
      <c r="A159" s="660" t="s">
        <v>577</v>
      </c>
      <c r="B159" s="661" t="s">
        <v>578</v>
      </c>
      <c r="C159" s="662" t="s">
        <v>583</v>
      </c>
      <c r="D159" s="663" t="s">
        <v>2373</v>
      </c>
      <c r="E159" s="662" t="s">
        <v>603</v>
      </c>
      <c r="F159" s="663" t="s">
        <v>2379</v>
      </c>
      <c r="G159" s="662" t="s">
        <v>1059</v>
      </c>
      <c r="H159" s="662" t="s">
        <v>1148</v>
      </c>
      <c r="I159" s="662" t="s">
        <v>1149</v>
      </c>
      <c r="J159" s="662" t="s">
        <v>1150</v>
      </c>
      <c r="K159" s="662" t="s">
        <v>837</v>
      </c>
      <c r="L159" s="664">
        <v>89.25</v>
      </c>
      <c r="M159" s="664">
        <v>2</v>
      </c>
      <c r="N159" s="665">
        <v>178.5</v>
      </c>
    </row>
    <row r="160" spans="1:14" ht="14.4" customHeight="1" x14ac:dyDescent="0.3">
      <c r="A160" s="660" t="s">
        <v>577</v>
      </c>
      <c r="B160" s="661" t="s">
        <v>578</v>
      </c>
      <c r="C160" s="662" t="s">
        <v>583</v>
      </c>
      <c r="D160" s="663" t="s">
        <v>2373</v>
      </c>
      <c r="E160" s="662" t="s">
        <v>603</v>
      </c>
      <c r="F160" s="663" t="s">
        <v>2379</v>
      </c>
      <c r="G160" s="662" t="s">
        <v>1059</v>
      </c>
      <c r="H160" s="662" t="s">
        <v>1151</v>
      </c>
      <c r="I160" s="662" t="s">
        <v>1152</v>
      </c>
      <c r="J160" s="662" t="s">
        <v>1153</v>
      </c>
      <c r="K160" s="662" t="s">
        <v>767</v>
      </c>
      <c r="L160" s="664">
        <v>82.1</v>
      </c>
      <c r="M160" s="664">
        <v>1</v>
      </c>
      <c r="N160" s="665">
        <v>82.1</v>
      </c>
    </row>
    <row r="161" spans="1:14" ht="14.4" customHeight="1" x14ac:dyDescent="0.3">
      <c r="A161" s="660" t="s">
        <v>577</v>
      </c>
      <c r="B161" s="661" t="s">
        <v>578</v>
      </c>
      <c r="C161" s="662" t="s">
        <v>583</v>
      </c>
      <c r="D161" s="663" t="s">
        <v>2373</v>
      </c>
      <c r="E161" s="662" t="s">
        <v>603</v>
      </c>
      <c r="F161" s="663" t="s">
        <v>2379</v>
      </c>
      <c r="G161" s="662" t="s">
        <v>1059</v>
      </c>
      <c r="H161" s="662" t="s">
        <v>1154</v>
      </c>
      <c r="I161" s="662" t="s">
        <v>1155</v>
      </c>
      <c r="J161" s="662" t="s">
        <v>612</v>
      </c>
      <c r="K161" s="662" t="s">
        <v>1156</v>
      </c>
      <c r="L161" s="664">
        <v>74.216798249486402</v>
      </c>
      <c r="M161" s="664">
        <v>7</v>
      </c>
      <c r="N161" s="665">
        <v>519.51758774640484</v>
      </c>
    </row>
    <row r="162" spans="1:14" ht="14.4" customHeight="1" x14ac:dyDescent="0.3">
      <c r="A162" s="660" t="s">
        <v>577</v>
      </c>
      <c r="B162" s="661" t="s">
        <v>578</v>
      </c>
      <c r="C162" s="662" t="s">
        <v>583</v>
      </c>
      <c r="D162" s="663" t="s">
        <v>2373</v>
      </c>
      <c r="E162" s="662" t="s">
        <v>603</v>
      </c>
      <c r="F162" s="663" t="s">
        <v>2379</v>
      </c>
      <c r="G162" s="662" t="s">
        <v>1059</v>
      </c>
      <c r="H162" s="662" t="s">
        <v>1157</v>
      </c>
      <c r="I162" s="662" t="s">
        <v>1158</v>
      </c>
      <c r="J162" s="662" t="s">
        <v>1159</v>
      </c>
      <c r="K162" s="662" t="s">
        <v>1160</v>
      </c>
      <c r="L162" s="664">
        <v>51.809802970755975</v>
      </c>
      <c r="M162" s="664">
        <v>1</v>
      </c>
      <c r="N162" s="665">
        <v>51.809802970755975</v>
      </c>
    </row>
    <row r="163" spans="1:14" ht="14.4" customHeight="1" x14ac:dyDescent="0.3">
      <c r="A163" s="660" t="s">
        <v>577</v>
      </c>
      <c r="B163" s="661" t="s">
        <v>578</v>
      </c>
      <c r="C163" s="662" t="s">
        <v>583</v>
      </c>
      <c r="D163" s="663" t="s">
        <v>2373</v>
      </c>
      <c r="E163" s="662" t="s">
        <v>603</v>
      </c>
      <c r="F163" s="663" t="s">
        <v>2379</v>
      </c>
      <c r="G163" s="662" t="s">
        <v>1059</v>
      </c>
      <c r="H163" s="662" t="s">
        <v>1161</v>
      </c>
      <c r="I163" s="662" t="s">
        <v>1162</v>
      </c>
      <c r="J163" s="662" t="s">
        <v>1163</v>
      </c>
      <c r="K163" s="662" t="s">
        <v>1164</v>
      </c>
      <c r="L163" s="664">
        <v>86.35</v>
      </c>
      <c r="M163" s="664">
        <v>1</v>
      </c>
      <c r="N163" s="665">
        <v>86.35</v>
      </c>
    </row>
    <row r="164" spans="1:14" ht="14.4" customHeight="1" x14ac:dyDescent="0.3">
      <c r="A164" s="660" t="s">
        <v>577</v>
      </c>
      <c r="B164" s="661" t="s">
        <v>578</v>
      </c>
      <c r="C164" s="662" t="s">
        <v>583</v>
      </c>
      <c r="D164" s="663" t="s">
        <v>2373</v>
      </c>
      <c r="E164" s="662" t="s">
        <v>603</v>
      </c>
      <c r="F164" s="663" t="s">
        <v>2379</v>
      </c>
      <c r="G164" s="662" t="s">
        <v>1059</v>
      </c>
      <c r="H164" s="662" t="s">
        <v>1165</v>
      </c>
      <c r="I164" s="662" t="s">
        <v>1166</v>
      </c>
      <c r="J164" s="662" t="s">
        <v>1167</v>
      </c>
      <c r="K164" s="662" t="s">
        <v>1168</v>
      </c>
      <c r="L164" s="664">
        <v>163.47</v>
      </c>
      <c r="M164" s="664">
        <v>1</v>
      </c>
      <c r="N164" s="665">
        <v>163.47</v>
      </c>
    </row>
    <row r="165" spans="1:14" ht="14.4" customHeight="1" x14ac:dyDescent="0.3">
      <c r="A165" s="660" t="s">
        <v>577</v>
      </c>
      <c r="B165" s="661" t="s">
        <v>578</v>
      </c>
      <c r="C165" s="662" t="s">
        <v>583</v>
      </c>
      <c r="D165" s="663" t="s">
        <v>2373</v>
      </c>
      <c r="E165" s="662" t="s">
        <v>603</v>
      </c>
      <c r="F165" s="663" t="s">
        <v>2379</v>
      </c>
      <c r="G165" s="662" t="s">
        <v>1059</v>
      </c>
      <c r="H165" s="662" t="s">
        <v>1169</v>
      </c>
      <c r="I165" s="662" t="s">
        <v>1170</v>
      </c>
      <c r="J165" s="662" t="s">
        <v>1078</v>
      </c>
      <c r="K165" s="662" t="s">
        <v>1171</v>
      </c>
      <c r="L165" s="664">
        <v>356.50000161224546</v>
      </c>
      <c r="M165" s="664">
        <v>8</v>
      </c>
      <c r="N165" s="665">
        <v>2852.0000128979636</v>
      </c>
    </row>
    <row r="166" spans="1:14" ht="14.4" customHeight="1" x14ac:dyDescent="0.3">
      <c r="A166" s="660" t="s">
        <v>577</v>
      </c>
      <c r="B166" s="661" t="s">
        <v>578</v>
      </c>
      <c r="C166" s="662" t="s">
        <v>583</v>
      </c>
      <c r="D166" s="663" t="s">
        <v>2373</v>
      </c>
      <c r="E166" s="662" t="s">
        <v>603</v>
      </c>
      <c r="F166" s="663" t="s">
        <v>2379</v>
      </c>
      <c r="G166" s="662" t="s">
        <v>1059</v>
      </c>
      <c r="H166" s="662" t="s">
        <v>1172</v>
      </c>
      <c r="I166" s="662" t="s">
        <v>1173</v>
      </c>
      <c r="J166" s="662" t="s">
        <v>1078</v>
      </c>
      <c r="K166" s="662" t="s">
        <v>1174</v>
      </c>
      <c r="L166" s="664">
        <v>418.07776353720561</v>
      </c>
      <c r="M166" s="664">
        <v>133</v>
      </c>
      <c r="N166" s="665">
        <v>55604.342550448346</v>
      </c>
    </row>
    <row r="167" spans="1:14" ht="14.4" customHeight="1" x14ac:dyDescent="0.3">
      <c r="A167" s="660" t="s">
        <v>577</v>
      </c>
      <c r="B167" s="661" t="s">
        <v>578</v>
      </c>
      <c r="C167" s="662" t="s">
        <v>583</v>
      </c>
      <c r="D167" s="663" t="s">
        <v>2373</v>
      </c>
      <c r="E167" s="662" t="s">
        <v>603</v>
      </c>
      <c r="F167" s="663" t="s">
        <v>2379</v>
      </c>
      <c r="G167" s="662" t="s">
        <v>1059</v>
      </c>
      <c r="H167" s="662" t="s">
        <v>1175</v>
      </c>
      <c r="I167" s="662" t="s">
        <v>1176</v>
      </c>
      <c r="J167" s="662" t="s">
        <v>1177</v>
      </c>
      <c r="K167" s="662" t="s">
        <v>1178</v>
      </c>
      <c r="L167" s="664">
        <v>128.40999999999991</v>
      </c>
      <c r="M167" s="664">
        <v>1</v>
      </c>
      <c r="N167" s="665">
        <v>128.40999999999991</v>
      </c>
    </row>
    <row r="168" spans="1:14" ht="14.4" customHeight="1" x14ac:dyDescent="0.3">
      <c r="A168" s="660" t="s">
        <v>577</v>
      </c>
      <c r="B168" s="661" t="s">
        <v>578</v>
      </c>
      <c r="C168" s="662" t="s">
        <v>583</v>
      </c>
      <c r="D168" s="663" t="s">
        <v>2373</v>
      </c>
      <c r="E168" s="662" t="s">
        <v>603</v>
      </c>
      <c r="F168" s="663" t="s">
        <v>2379</v>
      </c>
      <c r="G168" s="662" t="s">
        <v>1059</v>
      </c>
      <c r="H168" s="662" t="s">
        <v>1179</v>
      </c>
      <c r="I168" s="662" t="s">
        <v>1180</v>
      </c>
      <c r="J168" s="662" t="s">
        <v>1181</v>
      </c>
      <c r="K168" s="662" t="s">
        <v>1182</v>
      </c>
      <c r="L168" s="664">
        <v>84.180106113386984</v>
      </c>
      <c r="M168" s="664">
        <v>1</v>
      </c>
      <c r="N168" s="665">
        <v>84.180106113386984</v>
      </c>
    </row>
    <row r="169" spans="1:14" ht="14.4" customHeight="1" x14ac:dyDescent="0.3">
      <c r="A169" s="660" t="s">
        <v>577</v>
      </c>
      <c r="B169" s="661" t="s">
        <v>578</v>
      </c>
      <c r="C169" s="662" t="s">
        <v>583</v>
      </c>
      <c r="D169" s="663" t="s">
        <v>2373</v>
      </c>
      <c r="E169" s="662" t="s">
        <v>603</v>
      </c>
      <c r="F169" s="663" t="s">
        <v>2379</v>
      </c>
      <c r="G169" s="662" t="s">
        <v>1059</v>
      </c>
      <c r="H169" s="662" t="s">
        <v>1183</v>
      </c>
      <c r="I169" s="662" t="s">
        <v>1184</v>
      </c>
      <c r="J169" s="662" t="s">
        <v>1185</v>
      </c>
      <c r="K169" s="662" t="s">
        <v>1186</v>
      </c>
      <c r="L169" s="664">
        <v>39.19</v>
      </c>
      <c r="M169" s="664">
        <v>8</v>
      </c>
      <c r="N169" s="665">
        <v>313.52</v>
      </c>
    </row>
    <row r="170" spans="1:14" ht="14.4" customHeight="1" x14ac:dyDescent="0.3">
      <c r="A170" s="660" t="s">
        <v>577</v>
      </c>
      <c r="B170" s="661" t="s">
        <v>578</v>
      </c>
      <c r="C170" s="662" t="s">
        <v>583</v>
      </c>
      <c r="D170" s="663" t="s">
        <v>2373</v>
      </c>
      <c r="E170" s="662" t="s">
        <v>603</v>
      </c>
      <c r="F170" s="663" t="s">
        <v>2379</v>
      </c>
      <c r="G170" s="662" t="s">
        <v>1059</v>
      </c>
      <c r="H170" s="662" t="s">
        <v>1187</v>
      </c>
      <c r="I170" s="662" t="s">
        <v>1188</v>
      </c>
      <c r="J170" s="662" t="s">
        <v>1189</v>
      </c>
      <c r="K170" s="662" t="s">
        <v>1190</v>
      </c>
      <c r="L170" s="664">
        <v>156.03</v>
      </c>
      <c r="M170" s="664">
        <v>1</v>
      </c>
      <c r="N170" s="665">
        <v>156.03</v>
      </c>
    </row>
    <row r="171" spans="1:14" ht="14.4" customHeight="1" x14ac:dyDescent="0.3">
      <c r="A171" s="660" t="s">
        <v>577</v>
      </c>
      <c r="B171" s="661" t="s">
        <v>578</v>
      </c>
      <c r="C171" s="662" t="s">
        <v>583</v>
      </c>
      <c r="D171" s="663" t="s">
        <v>2373</v>
      </c>
      <c r="E171" s="662" t="s">
        <v>603</v>
      </c>
      <c r="F171" s="663" t="s">
        <v>2379</v>
      </c>
      <c r="G171" s="662" t="s">
        <v>1059</v>
      </c>
      <c r="H171" s="662" t="s">
        <v>1191</v>
      </c>
      <c r="I171" s="662" t="s">
        <v>1191</v>
      </c>
      <c r="J171" s="662" t="s">
        <v>1116</v>
      </c>
      <c r="K171" s="662" t="s">
        <v>1192</v>
      </c>
      <c r="L171" s="664">
        <v>349.13999999999987</v>
      </c>
      <c r="M171" s="664">
        <v>1</v>
      </c>
      <c r="N171" s="665">
        <v>349.13999999999987</v>
      </c>
    </row>
    <row r="172" spans="1:14" ht="14.4" customHeight="1" x14ac:dyDescent="0.3">
      <c r="A172" s="660" t="s">
        <v>577</v>
      </c>
      <c r="B172" s="661" t="s">
        <v>578</v>
      </c>
      <c r="C172" s="662" t="s">
        <v>583</v>
      </c>
      <c r="D172" s="663" t="s">
        <v>2373</v>
      </c>
      <c r="E172" s="662" t="s">
        <v>603</v>
      </c>
      <c r="F172" s="663" t="s">
        <v>2379</v>
      </c>
      <c r="G172" s="662" t="s">
        <v>1059</v>
      </c>
      <c r="H172" s="662" t="s">
        <v>1193</v>
      </c>
      <c r="I172" s="662" t="s">
        <v>1193</v>
      </c>
      <c r="J172" s="662" t="s">
        <v>1194</v>
      </c>
      <c r="K172" s="662" t="s">
        <v>1195</v>
      </c>
      <c r="L172" s="664">
        <v>55.2</v>
      </c>
      <c r="M172" s="664">
        <v>1</v>
      </c>
      <c r="N172" s="665">
        <v>55.2</v>
      </c>
    </row>
    <row r="173" spans="1:14" ht="14.4" customHeight="1" x14ac:dyDescent="0.3">
      <c r="A173" s="660" t="s">
        <v>577</v>
      </c>
      <c r="B173" s="661" t="s">
        <v>578</v>
      </c>
      <c r="C173" s="662" t="s">
        <v>583</v>
      </c>
      <c r="D173" s="663" t="s">
        <v>2373</v>
      </c>
      <c r="E173" s="662" t="s">
        <v>603</v>
      </c>
      <c r="F173" s="663" t="s">
        <v>2379</v>
      </c>
      <c r="G173" s="662" t="s">
        <v>1059</v>
      </c>
      <c r="H173" s="662" t="s">
        <v>1196</v>
      </c>
      <c r="I173" s="662" t="s">
        <v>1197</v>
      </c>
      <c r="J173" s="662" t="s">
        <v>1198</v>
      </c>
      <c r="K173" s="662" t="s">
        <v>1199</v>
      </c>
      <c r="L173" s="664">
        <v>382.49815233814201</v>
      </c>
      <c r="M173" s="664">
        <v>1</v>
      </c>
      <c r="N173" s="665">
        <v>382.49815233814201</v>
      </c>
    </row>
    <row r="174" spans="1:14" ht="14.4" customHeight="1" x14ac:dyDescent="0.3">
      <c r="A174" s="660" t="s">
        <v>577</v>
      </c>
      <c r="B174" s="661" t="s">
        <v>578</v>
      </c>
      <c r="C174" s="662" t="s">
        <v>583</v>
      </c>
      <c r="D174" s="663" t="s">
        <v>2373</v>
      </c>
      <c r="E174" s="662" t="s">
        <v>1200</v>
      </c>
      <c r="F174" s="663" t="s">
        <v>2380</v>
      </c>
      <c r="G174" s="662" t="s">
        <v>614</v>
      </c>
      <c r="H174" s="662" t="s">
        <v>1201</v>
      </c>
      <c r="I174" s="662" t="s">
        <v>1202</v>
      </c>
      <c r="J174" s="662" t="s">
        <v>1203</v>
      </c>
      <c r="K174" s="662" t="s">
        <v>1204</v>
      </c>
      <c r="L174" s="664">
        <v>2416.0100000000002</v>
      </c>
      <c r="M174" s="664">
        <v>1</v>
      </c>
      <c r="N174" s="665">
        <v>2416.0100000000002</v>
      </c>
    </row>
    <row r="175" spans="1:14" ht="14.4" customHeight="1" x14ac:dyDescent="0.3">
      <c r="A175" s="660" t="s">
        <v>577</v>
      </c>
      <c r="B175" s="661" t="s">
        <v>578</v>
      </c>
      <c r="C175" s="662" t="s">
        <v>583</v>
      </c>
      <c r="D175" s="663" t="s">
        <v>2373</v>
      </c>
      <c r="E175" s="662" t="s">
        <v>1205</v>
      </c>
      <c r="F175" s="663" t="s">
        <v>2381</v>
      </c>
      <c r="G175" s="662" t="s">
        <v>614</v>
      </c>
      <c r="H175" s="662" t="s">
        <v>1206</v>
      </c>
      <c r="I175" s="662" t="s">
        <v>1206</v>
      </c>
      <c r="J175" s="662" t="s">
        <v>1207</v>
      </c>
      <c r="K175" s="662" t="s">
        <v>1208</v>
      </c>
      <c r="L175" s="664">
        <v>72.84</v>
      </c>
      <c r="M175" s="664">
        <v>2</v>
      </c>
      <c r="N175" s="665">
        <v>145.68</v>
      </c>
    </row>
    <row r="176" spans="1:14" ht="14.4" customHeight="1" x14ac:dyDescent="0.3">
      <c r="A176" s="660" t="s">
        <v>577</v>
      </c>
      <c r="B176" s="661" t="s">
        <v>578</v>
      </c>
      <c r="C176" s="662" t="s">
        <v>583</v>
      </c>
      <c r="D176" s="663" t="s">
        <v>2373</v>
      </c>
      <c r="E176" s="662" t="s">
        <v>1205</v>
      </c>
      <c r="F176" s="663" t="s">
        <v>2381</v>
      </c>
      <c r="G176" s="662" t="s">
        <v>614</v>
      </c>
      <c r="H176" s="662" t="s">
        <v>1209</v>
      </c>
      <c r="I176" s="662" t="s">
        <v>1210</v>
      </c>
      <c r="J176" s="662" t="s">
        <v>1211</v>
      </c>
      <c r="K176" s="662" t="s">
        <v>1212</v>
      </c>
      <c r="L176" s="664">
        <v>117.81992399152125</v>
      </c>
      <c r="M176" s="664">
        <v>3</v>
      </c>
      <c r="N176" s="665">
        <v>353.45977197456375</v>
      </c>
    </row>
    <row r="177" spans="1:14" ht="14.4" customHeight="1" x14ac:dyDescent="0.3">
      <c r="A177" s="660" t="s">
        <v>577</v>
      </c>
      <c r="B177" s="661" t="s">
        <v>578</v>
      </c>
      <c r="C177" s="662" t="s">
        <v>583</v>
      </c>
      <c r="D177" s="663" t="s">
        <v>2373</v>
      </c>
      <c r="E177" s="662" t="s">
        <v>1205</v>
      </c>
      <c r="F177" s="663" t="s">
        <v>2381</v>
      </c>
      <c r="G177" s="662" t="s">
        <v>614</v>
      </c>
      <c r="H177" s="662" t="s">
        <v>1213</v>
      </c>
      <c r="I177" s="662" t="s">
        <v>1214</v>
      </c>
      <c r="J177" s="662" t="s">
        <v>1215</v>
      </c>
      <c r="K177" s="662" t="s">
        <v>1216</v>
      </c>
      <c r="L177" s="664">
        <v>33.313935078333657</v>
      </c>
      <c r="M177" s="664">
        <v>33</v>
      </c>
      <c r="N177" s="665">
        <v>1099.3598575850108</v>
      </c>
    </row>
    <row r="178" spans="1:14" ht="14.4" customHeight="1" x14ac:dyDescent="0.3">
      <c r="A178" s="660" t="s">
        <v>577</v>
      </c>
      <c r="B178" s="661" t="s">
        <v>578</v>
      </c>
      <c r="C178" s="662" t="s">
        <v>583</v>
      </c>
      <c r="D178" s="663" t="s">
        <v>2373</v>
      </c>
      <c r="E178" s="662" t="s">
        <v>1205</v>
      </c>
      <c r="F178" s="663" t="s">
        <v>2381</v>
      </c>
      <c r="G178" s="662" t="s">
        <v>614</v>
      </c>
      <c r="H178" s="662" t="s">
        <v>1217</v>
      </c>
      <c r="I178" s="662" t="s">
        <v>1218</v>
      </c>
      <c r="J178" s="662" t="s">
        <v>1219</v>
      </c>
      <c r="K178" s="662" t="s">
        <v>1220</v>
      </c>
      <c r="L178" s="664">
        <v>88.884983218515515</v>
      </c>
      <c r="M178" s="664">
        <v>21.4</v>
      </c>
      <c r="N178" s="665">
        <v>1902.1386408762319</v>
      </c>
    </row>
    <row r="179" spans="1:14" ht="14.4" customHeight="1" x14ac:dyDescent="0.3">
      <c r="A179" s="660" t="s">
        <v>577</v>
      </c>
      <c r="B179" s="661" t="s">
        <v>578</v>
      </c>
      <c r="C179" s="662" t="s">
        <v>583</v>
      </c>
      <c r="D179" s="663" t="s">
        <v>2373</v>
      </c>
      <c r="E179" s="662" t="s">
        <v>1205</v>
      </c>
      <c r="F179" s="663" t="s">
        <v>2381</v>
      </c>
      <c r="G179" s="662" t="s">
        <v>614</v>
      </c>
      <c r="H179" s="662" t="s">
        <v>1221</v>
      </c>
      <c r="I179" s="662" t="s">
        <v>1222</v>
      </c>
      <c r="J179" s="662" t="s">
        <v>1223</v>
      </c>
      <c r="K179" s="662" t="s">
        <v>1224</v>
      </c>
      <c r="L179" s="664">
        <v>517.5000457964386</v>
      </c>
      <c r="M179" s="664">
        <v>7.1</v>
      </c>
      <c r="N179" s="665">
        <v>3674.2503251547137</v>
      </c>
    </row>
    <row r="180" spans="1:14" ht="14.4" customHeight="1" x14ac:dyDescent="0.3">
      <c r="A180" s="660" t="s">
        <v>577</v>
      </c>
      <c r="B180" s="661" t="s">
        <v>578</v>
      </c>
      <c r="C180" s="662" t="s">
        <v>583</v>
      </c>
      <c r="D180" s="663" t="s">
        <v>2373</v>
      </c>
      <c r="E180" s="662" t="s">
        <v>1205</v>
      </c>
      <c r="F180" s="663" t="s">
        <v>2381</v>
      </c>
      <c r="G180" s="662" t="s">
        <v>614</v>
      </c>
      <c r="H180" s="662" t="s">
        <v>1225</v>
      </c>
      <c r="I180" s="662" t="s">
        <v>1225</v>
      </c>
      <c r="J180" s="662" t="s">
        <v>1226</v>
      </c>
      <c r="K180" s="662" t="s">
        <v>1227</v>
      </c>
      <c r="L180" s="664">
        <v>814.63000000000034</v>
      </c>
      <c r="M180" s="664">
        <v>1.4</v>
      </c>
      <c r="N180" s="665">
        <v>1140.4820000000004</v>
      </c>
    </row>
    <row r="181" spans="1:14" ht="14.4" customHeight="1" x14ac:dyDescent="0.3">
      <c r="A181" s="660" t="s">
        <v>577</v>
      </c>
      <c r="B181" s="661" t="s">
        <v>578</v>
      </c>
      <c r="C181" s="662" t="s">
        <v>583</v>
      </c>
      <c r="D181" s="663" t="s">
        <v>2373</v>
      </c>
      <c r="E181" s="662" t="s">
        <v>1205</v>
      </c>
      <c r="F181" s="663" t="s">
        <v>2381</v>
      </c>
      <c r="G181" s="662" t="s">
        <v>614</v>
      </c>
      <c r="H181" s="662" t="s">
        <v>1228</v>
      </c>
      <c r="I181" s="662" t="s">
        <v>1228</v>
      </c>
      <c r="J181" s="662" t="s">
        <v>1229</v>
      </c>
      <c r="K181" s="662" t="s">
        <v>1230</v>
      </c>
      <c r="L181" s="664">
        <v>1851.4999999999991</v>
      </c>
      <c r="M181" s="664">
        <v>0.1</v>
      </c>
      <c r="N181" s="665">
        <v>185.14999999999992</v>
      </c>
    </row>
    <row r="182" spans="1:14" ht="14.4" customHeight="1" x14ac:dyDescent="0.3">
      <c r="A182" s="660" t="s">
        <v>577</v>
      </c>
      <c r="B182" s="661" t="s">
        <v>578</v>
      </c>
      <c r="C182" s="662" t="s">
        <v>583</v>
      </c>
      <c r="D182" s="663" t="s">
        <v>2373</v>
      </c>
      <c r="E182" s="662" t="s">
        <v>1205</v>
      </c>
      <c r="F182" s="663" t="s">
        <v>2381</v>
      </c>
      <c r="G182" s="662" t="s">
        <v>614</v>
      </c>
      <c r="H182" s="662" t="s">
        <v>1231</v>
      </c>
      <c r="I182" s="662" t="s">
        <v>1232</v>
      </c>
      <c r="J182" s="662" t="s">
        <v>1233</v>
      </c>
      <c r="K182" s="662" t="s">
        <v>1234</v>
      </c>
      <c r="L182" s="664">
        <v>80.14</v>
      </c>
      <c r="M182" s="664">
        <v>1</v>
      </c>
      <c r="N182" s="665">
        <v>80.14</v>
      </c>
    </row>
    <row r="183" spans="1:14" ht="14.4" customHeight="1" x14ac:dyDescent="0.3">
      <c r="A183" s="660" t="s">
        <v>577</v>
      </c>
      <c r="B183" s="661" t="s">
        <v>578</v>
      </c>
      <c r="C183" s="662" t="s">
        <v>583</v>
      </c>
      <c r="D183" s="663" t="s">
        <v>2373</v>
      </c>
      <c r="E183" s="662" t="s">
        <v>1205</v>
      </c>
      <c r="F183" s="663" t="s">
        <v>2381</v>
      </c>
      <c r="G183" s="662" t="s">
        <v>614</v>
      </c>
      <c r="H183" s="662" t="s">
        <v>1235</v>
      </c>
      <c r="I183" s="662" t="s">
        <v>1235</v>
      </c>
      <c r="J183" s="662" t="s">
        <v>1236</v>
      </c>
      <c r="K183" s="662" t="s">
        <v>1237</v>
      </c>
      <c r="L183" s="664">
        <v>166.75</v>
      </c>
      <c r="M183" s="664">
        <v>0.1</v>
      </c>
      <c r="N183" s="665">
        <v>16.675000000000001</v>
      </c>
    </row>
    <row r="184" spans="1:14" ht="14.4" customHeight="1" x14ac:dyDescent="0.3">
      <c r="A184" s="660" t="s">
        <v>577</v>
      </c>
      <c r="B184" s="661" t="s">
        <v>578</v>
      </c>
      <c r="C184" s="662" t="s">
        <v>583</v>
      </c>
      <c r="D184" s="663" t="s">
        <v>2373</v>
      </c>
      <c r="E184" s="662" t="s">
        <v>1205</v>
      </c>
      <c r="F184" s="663" t="s">
        <v>2381</v>
      </c>
      <c r="G184" s="662" t="s">
        <v>1059</v>
      </c>
      <c r="H184" s="662" t="s">
        <v>1238</v>
      </c>
      <c r="I184" s="662" t="s">
        <v>1239</v>
      </c>
      <c r="J184" s="662" t="s">
        <v>1240</v>
      </c>
      <c r="K184" s="662" t="s">
        <v>1241</v>
      </c>
      <c r="L184" s="664">
        <v>88.599931964172612</v>
      </c>
      <c r="M184" s="664">
        <v>91</v>
      </c>
      <c r="N184" s="665">
        <v>8062.593808739708</v>
      </c>
    </row>
    <row r="185" spans="1:14" ht="14.4" customHeight="1" x14ac:dyDescent="0.3">
      <c r="A185" s="660" t="s">
        <v>577</v>
      </c>
      <c r="B185" s="661" t="s">
        <v>578</v>
      </c>
      <c r="C185" s="662" t="s">
        <v>583</v>
      </c>
      <c r="D185" s="663" t="s">
        <v>2373</v>
      </c>
      <c r="E185" s="662" t="s">
        <v>1205</v>
      </c>
      <c r="F185" s="663" t="s">
        <v>2381</v>
      </c>
      <c r="G185" s="662" t="s">
        <v>1059</v>
      </c>
      <c r="H185" s="662" t="s">
        <v>1242</v>
      </c>
      <c r="I185" s="662" t="s">
        <v>1243</v>
      </c>
      <c r="J185" s="662" t="s">
        <v>1244</v>
      </c>
      <c r="K185" s="662" t="s">
        <v>1245</v>
      </c>
      <c r="L185" s="664">
        <v>137.289756630727</v>
      </c>
      <c r="M185" s="664">
        <v>38</v>
      </c>
      <c r="N185" s="665">
        <v>5217.0107519676258</v>
      </c>
    </row>
    <row r="186" spans="1:14" ht="14.4" customHeight="1" x14ac:dyDescent="0.3">
      <c r="A186" s="660" t="s">
        <v>577</v>
      </c>
      <c r="B186" s="661" t="s">
        <v>578</v>
      </c>
      <c r="C186" s="662" t="s">
        <v>583</v>
      </c>
      <c r="D186" s="663" t="s">
        <v>2373</v>
      </c>
      <c r="E186" s="662" t="s">
        <v>1205</v>
      </c>
      <c r="F186" s="663" t="s">
        <v>2381</v>
      </c>
      <c r="G186" s="662" t="s">
        <v>1059</v>
      </c>
      <c r="H186" s="662" t="s">
        <v>1246</v>
      </c>
      <c r="I186" s="662" t="s">
        <v>1247</v>
      </c>
      <c r="J186" s="662" t="s">
        <v>1248</v>
      </c>
      <c r="K186" s="662" t="s">
        <v>1245</v>
      </c>
      <c r="L186" s="664">
        <v>57.370000000000005</v>
      </c>
      <c r="M186" s="664">
        <v>3</v>
      </c>
      <c r="N186" s="665">
        <v>172.11</v>
      </c>
    </row>
    <row r="187" spans="1:14" ht="14.4" customHeight="1" x14ac:dyDescent="0.3">
      <c r="A187" s="660" t="s">
        <v>577</v>
      </c>
      <c r="B187" s="661" t="s">
        <v>578</v>
      </c>
      <c r="C187" s="662" t="s">
        <v>583</v>
      </c>
      <c r="D187" s="663" t="s">
        <v>2373</v>
      </c>
      <c r="E187" s="662" t="s">
        <v>1205</v>
      </c>
      <c r="F187" s="663" t="s">
        <v>2381</v>
      </c>
      <c r="G187" s="662" t="s">
        <v>1059</v>
      </c>
      <c r="H187" s="662" t="s">
        <v>1249</v>
      </c>
      <c r="I187" s="662" t="s">
        <v>1250</v>
      </c>
      <c r="J187" s="662" t="s">
        <v>1251</v>
      </c>
      <c r="K187" s="662" t="s">
        <v>1252</v>
      </c>
      <c r="L187" s="664">
        <v>207.65406320110532</v>
      </c>
      <c r="M187" s="664">
        <v>61.400000000000269</v>
      </c>
      <c r="N187" s="665">
        <v>12749.959480547923</v>
      </c>
    </row>
    <row r="188" spans="1:14" ht="14.4" customHeight="1" x14ac:dyDescent="0.3">
      <c r="A188" s="660" t="s">
        <v>577</v>
      </c>
      <c r="B188" s="661" t="s">
        <v>578</v>
      </c>
      <c r="C188" s="662" t="s">
        <v>583</v>
      </c>
      <c r="D188" s="663" t="s">
        <v>2373</v>
      </c>
      <c r="E188" s="662" t="s">
        <v>1205</v>
      </c>
      <c r="F188" s="663" t="s">
        <v>2381</v>
      </c>
      <c r="G188" s="662" t="s">
        <v>1059</v>
      </c>
      <c r="H188" s="662" t="s">
        <v>1253</v>
      </c>
      <c r="I188" s="662" t="s">
        <v>1254</v>
      </c>
      <c r="J188" s="662" t="s">
        <v>1255</v>
      </c>
      <c r="K188" s="662" t="s">
        <v>1256</v>
      </c>
      <c r="L188" s="664">
        <v>75.22010321261925</v>
      </c>
      <c r="M188" s="664">
        <v>397</v>
      </c>
      <c r="N188" s="665">
        <v>29862.380975409844</v>
      </c>
    </row>
    <row r="189" spans="1:14" ht="14.4" customHeight="1" x14ac:dyDescent="0.3">
      <c r="A189" s="660" t="s">
        <v>577</v>
      </c>
      <c r="B189" s="661" t="s">
        <v>578</v>
      </c>
      <c r="C189" s="662" t="s">
        <v>583</v>
      </c>
      <c r="D189" s="663" t="s">
        <v>2373</v>
      </c>
      <c r="E189" s="662" t="s">
        <v>1205</v>
      </c>
      <c r="F189" s="663" t="s">
        <v>2381</v>
      </c>
      <c r="G189" s="662" t="s">
        <v>1059</v>
      </c>
      <c r="H189" s="662" t="s">
        <v>1257</v>
      </c>
      <c r="I189" s="662" t="s">
        <v>1258</v>
      </c>
      <c r="J189" s="662" t="s">
        <v>1259</v>
      </c>
      <c r="K189" s="662" t="s">
        <v>1260</v>
      </c>
      <c r="L189" s="664">
        <v>103.86853615462215</v>
      </c>
      <c r="M189" s="664">
        <v>7</v>
      </c>
      <c r="N189" s="665">
        <v>727.07975308235507</v>
      </c>
    </row>
    <row r="190" spans="1:14" ht="14.4" customHeight="1" x14ac:dyDescent="0.3">
      <c r="A190" s="660" t="s">
        <v>577</v>
      </c>
      <c r="B190" s="661" t="s">
        <v>578</v>
      </c>
      <c r="C190" s="662" t="s">
        <v>583</v>
      </c>
      <c r="D190" s="663" t="s">
        <v>2373</v>
      </c>
      <c r="E190" s="662" t="s">
        <v>1205</v>
      </c>
      <c r="F190" s="663" t="s">
        <v>2381</v>
      </c>
      <c r="G190" s="662" t="s">
        <v>1059</v>
      </c>
      <c r="H190" s="662" t="s">
        <v>1261</v>
      </c>
      <c r="I190" s="662" t="s">
        <v>1262</v>
      </c>
      <c r="J190" s="662" t="s">
        <v>1240</v>
      </c>
      <c r="K190" s="662" t="s">
        <v>1263</v>
      </c>
      <c r="L190" s="664">
        <v>73.999903004223626</v>
      </c>
      <c r="M190" s="664">
        <v>36</v>
      </c>
      <c r="N190" s="665">
        <v>2663.9965081520504</v>
      </c>
    </row>
    <row r="191" spans="1:14" ht="14.4" customHeight="1" x14ac:dyDescent="0.3">
      <c r="A191" s="660" t="s">
        <v>577</v>
      </c>
      <c r="B191" s="661" t="s">
        <v>578</v>
      </c>
      <c r="C191" s="662" t="s">
        <v>583</v>
      </c>
      <c r="D191" s="663" t="s">
        <v>2373</v>
      </c>
      <c r="E191" s="662" t="s">
        <v>1205</v>
      </c>
      <c r="F191" s="663" t="s">
        <v>2381</v>
      </c>
      <c r="G191" s="662" t="s">
        <v>1059</v>
      </c>
      <c r="H191" s="662" t="s">
        <v>1264</v>
      </c>
      <c r="I191" s="662" t="s">
        <v>1265</v>
      </c>
      <c r="J191" s="662" t="s">
        <v>1266</v>
      </c>
      <c r="K191" s="662" t="s">
        <v>1267</v>
      </c>
      <c r="L191" s="664">
        <v>59.789655172413781</v>
      </c>
      <c r="M191" s="664">
        <v>29</v>
      </c>
      <c r="N191" s="665">
        <v>1733.8999999999996</v>
      </c>
    </row>
    <row r="192" spans="1:14" ht="14.4" customHeight="1" x14ac:dyDescent="0.3">
      <c r="A192" s="660" t="s">
        <v>577</v>
      </c>
      <c r="B192" s="661" t="s">
        <v>578</v>
      </c>
      <c r="C192" s="662" t="s">
        <v>583</v>
      </c>
      <c r="D192" s="663" t="s">
        <v>2373</v>
      </c>
      <c r="E192" s="662" t="s">
        <v>1268</v>
      </c>
      <c r="F192" s="663" t="s">
        <v>2382</v>
      </c>
      <c r="G192" s="662" t="s">
        <v>614</v>
      </c>
      <c r="H192" s="662" t="s">
        <v>1269</v>
      </c>
      <c r="I192" s="662" t="s">
        <v>1270</v>
      </c>
      <c r="J192" s="662" t="s">
        <v>1271</v>
      </c>
      <c r="K192" s="662" t="s">
        <v>1272</v>
      </c>
      <c r="L192" s="664">
        <v>402.14</v>
      </c>
      <c r="M192" s="664">
        <v>1</v>
      </c>
      <c r="N192" s="665">
        <v>402.14</v>
      </c>
    </row>
    <row r="193" spans="1:14" ht="14.4" customHeight="1" x14ac:dyDescent="0.3">
      <c r="A193" s="660" t="s">
        <v>577</v>
      </c>
      <c r="B193" s="661" t="s">
        <v>578</v>
      </c>
      <c r="C193" s="662" t="s">
        <v>583</v>
      </c>
      <c r="D193" s="663" t="s">
        <v>2373</v>
      </c>
      <c r="E193" s="662" t="s">
        <v>1268</v>
      </c>
      <c r="F193" s="663" t="s">
        <v>2382</v>
      </c>
      <c r="G193" s="662" t="s">
        <v>614</v>
      </c>
      <c r="H193" s="662" t="s">
        <v>1273</v>
      </c>
      <c r="I193" s="662" t="s">
        <v>1274</v>
      </c>
      <c r="J193" s="662" t="s">
        <v>1275</v>
      </c>
      <c r="K193" s="662" t="s">
        <v>1276</v>
      </c>
      <c r="L193" s="664">
        <v>93.220136807914159</v>
      </c>
      <c r="M193" s="664">
        <v>3</v>
      </c>
      <c r="N193" s="665">
        <v>279.66041042374246</v>
      </c>
    </row>
    <row r="194" spans="1:14" ht="14.4" customHeight="1" x14ac:dyDescent="0.3">
      <c r="A194" s="660" t="s">
        <v>577</v>
      </c>
      <c r="B194" s="661" t="s">
        <v>578</v>
      </c>
      <c r="C194" s="662" t="s">
        <v>583</v>
      </c>
      <c r="D194" s="663" t="s">
        <v>2373</v>
      </c>
      <c r="E194" s="662" t="s">
        <v>1268</v>
      </c>
      <c r="F194" s="663" t="s">
        <v>2382</v>
      </c>
      <c r="G194" s="662" t="s">
        <v>1059</v>
      </c>
      <c r="H194" s="662" t="s">
        <v>1277</v>
      </c>
      <c r="I194" s="662" t="s">
        <v>1278</v>
      </c>
      <c r="J194" s="662" t="s">
        <v>1279</v>
      </c>
      <c r="K194" s="662" t="s">
        <v>1280</v>
      </c>
      <c r="L194" s="664">
        <v>0</v>
      </c>
      <c r="M194" s="664">
        <v>0</v>
      </c>
      <c r="N194" s="665">
        <v>0</v>
      </c>
    </row>
    <row r="195" spans="1:14" ht="14.4" customHeight="1" x14ac:dyDescent="0.3">
      <c r="A195" s="660" t="s">
        <v>577</v>
      </c>
      <c r="B195" s="661" t="s">
        <v>578</v>
      </c>
      <c r="C195" s="662" t="s">
        <v>583</v>
      </c>
      <c r="D195" s="663" t="s">
        <v>2373</v>
      </c>
      <c r="E195" s="662" t="s">
        <v>1281</v>
      </c>
      <c r="F195" s="663" t="s">
        <v>2383</v>
      </c>
      <c r="G195" s="662"/>
      <c r="H195" s="662"/>
      <c r="I195" s="662" t="s">
        <v>1282</v>
      </c>
      <c r="J195" s="662" t="s">
        <v>1283</v>
      </c>
      <c r="K195" s="662"/>
      <c r="L195" s="664">
        <v>1407.54</v>
      </c>
      <c r="M195" s="664">
        <v>5</v>
      </c>
      <c r="N195" s="665">
        <v>7037.7</v>
      </c>
    </row>
    <row r="196" spans="1:14" ht="14.4" customHeight="1" x14ac:dyDescent="0.3">
      <c r="A196" s="660" t="s">
        <v>577</v>
      </c>
      <c r="B196" s="661" t="s">
        <v>578</v>
      </c>
      <c r="C196" s="662" t="s">
        <v>588</v>
      </c>
      <c r="D196" s="663" t="s">
        <v>2374</v>
      </c>
      <c r="E196" s="662" t="s">
        <v>603</v>
      </c>
      <c r="F196" s="663" t="s">
        <v>2379</v>
      </c>
      <c r="G196" s="662"/>
      <c r="H196" s="662" t="s">
        <v>1284</v>
      </c>
      <c r="I196" s="662" t="s">
        <v>1284</v>
      </c>
      <c r="J196" s="662" t="s">
        <v>1285</v>
      </c>
      <c r="K196" s="662" t="s">
        <v>1286</v>
      </c>
      <c r="L196" s="664">
        <v>49.889999999999986</v>
      </c>
      <c r="M196" s="664">
        <v>1</v>
      </c>
      <c r="N196" s="665">
        <v>49.889999999999986</v>
      </c>
    </row>
    <row r="197" spans="1:14" ht="14.4" customHeight="1" x14ac:dyDescent="0.3">
      <c r="A197" s="660" t="s">
        <v>577</v>
      </c>
      <c r="B197" s="661" t="s">
        <v>578</v>
      </c>
      <c r="C197" s="662" t="s">
        <v>588</v>
      </c>
      <c r="D197" s="663" t="s">
        <v>2374</v>
      </c>
      <c r="E197" s="662" t="s">
        <v>603</v>
      </c>
      <c r="F197" s="663" t="s">
        <v>2379</v>
      </c>
      <c r="G197" s="662"/>
      <c r="H197" s="662" t="s">
        <v>1287</v>
      </c>
      <c r="I197" s="662" t="s">
        <v>1287</v>
      </c>
      <c r="J197" s="662" t="s">
        <v>1288</v>
      </c>
      <c r="K197" s="662" t="s">
        <v>1289</v>
      </c>
      <c r="L197" s="664">
        <v>100.73</v>
      </c>
      <c r="M197" s="664">
        <v>1</v>
      </c>
      <c r="N197" s="665">
        <v>100.73</v>
      </c>
    </row>
    <row r="198" spans="1:14" ht="14.4" customHeight="1" x14ac:dyDescent="0.3">
      <c r="A198" s="660" t="s">
        <v>577</v>
      </c>
      <c r="B198" s="661" t="s">
        <v>578</v>
      </c>
      <c r="C198" s="662" t="s">
        <v>588</v>
      </c>
      <c r="D198" s="663" t="s">
        <v>2374</v>
      </c>
      <c r="E198" s="662" t="s">
        <v>603</v>
      </c>
      <c r="F198" s="663" t="s">
        <v>2379</v>
      </c>
      <c r="G198" s="662" t="s">
        <v>614</v>
      </c>
      <c r="H198" s="662" t="s">
        <v>1290</v>
      </c>
      <c r="I198" s="662" t="s">
        <v>1290</v>
      </c>
      <c r="J198" s="662" t="s">
        <v>1291</v>
      </c>
      <c r="K198" s="662" t="s">
        <v>1292</v>
      </c>
      <c r="L198" s="664">
        <v>180.94893274101867</v>
      </c>
      <c r="M198" s="664">
        <v>196</v>
      </c>
      <c r="N198" s="665">
        <v>35465.990817239661</v>
      </c>
    </row>
    <row r="199" spans="1:14" ht="14.4" customHeight="1" x14ac:dyDescent="0.3">
      <c r="A199" s="660" t="s">
        <v>577</v>
      </c>
      <c r="B199" s="661" t="s">
        <v>578</v>
      </c>
      <c r="C199" s="662" t="s">
        <v>588</v>
      </c>
      <c r="D199" s="663" t="s">
        <v>2374</v>
      </c>
      <c r="E199" s="662" t="s">
        <v>603</v>
      </c>
      <c r="F199" s="663" t="s">
        <v>2379</v>
      </c>
      <c r="G199" s="662" t="s">
        <v>614</v>
      </c>
      <c r="H199" s="662" t="s">
        <v>1293</v>
      </c>
      <c r="I199" s="662" t="s">
        <v>1293</v>
      </c>
      <c r="J199" s="662" t="s">
        <v>1294</v>
      </c>
      <c r="K199" s="662" t="s">
        <v>1295</v>
      </c>
      <c r="L199" s="664">
        <v>181.58985700219094</v>
      </c>
      <c r="M199" s="664">
        <v>13</v>
      </c>
      <c r="N199" s="665">
        <v>2360.6681410284823</v>
      </c>
    </row>
    <row r="200" spans="1:14" ht="14.4" customHeight="1" x14ac:dyDescent="0.3">
      <c r="A200" s="660" t="s">
        <v>577</v>
      </c>
      <c r="B200" s="661" t="s">
        <v>578</v>
      </c>
      <c r="C200" s="662" t="s">
        <v>588</v>
      </c>
      <c r="D200" s="663" t="s">
        <v>2374</v>
      </c>
      <c r="E200" s="662" t="s">
        <v>603</v>
      </c>
      <c r="F200" s="663" t="s">
        <v>2379</v>
      </c>
      <c r="G200" s="662" t="s">
        <v>614</v>
      </c>
      <c r="H200" s="662" t="s">
        <v>1296</v>
      </c>
      <c r="I200" s="662" t="s">
        <v>1296</v>
      </c>
      <c r="J200" s="662" t="s">
        <v>1291</v>
      </c>
      <c r="K200" s="662" t="s">
        <v>1297</v>
      </c>
      <c r="L200" s="664">
        <v>97.179979792397873</v>
      </c>
      <c r="M200" s="664">
        <v>65</v>
      </c>
      <c r="N200" s="665">
        <v>6316.6986865058616</v>
      </c>
    </row>
    <row r="201" spans="1:14" ht="14.4" customHeight="1" x14ac:dyDescent="0.3">
      <c r="A201" s="660" t="s">
        <v>577</v>
      </c>
      <c r="B201" s="661" t="s">
        <v>578</v>
      </c>
      <c r="C201" s="662" t="s">
        <v>588</v>
      </c>
      <c r="D201" s="663" t="s">
        <v>2374</v>
      </c>
      <c r="E201" s="662" t="s">
        <v>603</v>
      </c>
      <c r="F201" s="663" t="s">
        <v>2379</v>
      </c>
      <c r="G201" s="662" t="s">
        <v>614</v>
      </c>
      <c r="H201" s="662" t="s">
        <v>1298</v>
      </c>
      <c r="I201" s="662" t="s">
        <v>1299</v>
      </c>
      <c r="J201" s="662" t="s">
        <v>1300</v>
      </c>
      <c r="K201" s="662" t="s">
        <v>1301</v>
      </c>
      <c r="L201" s="664">
        <v>53.649735400736851</v>
      </c>
      <c r="M201" s="664">
        <v>1</v>
      </c>
      <c r="N201" s="665">
        <v>53.649735400736851</v>
      </c>
    </row>
    <row r="202" spans="1:14" ht="14.4" customHeight="1" x14ac:dyDescent="0.3">
      <c r="A202" s="660" t="s">
        <v>577</v>
      </c>
      <c r="B202" s="661" t="s">
        <v>578</v>
      </c>
      <c r="C202" s="662" t="s">
        <v>588</v>
      </c>
      <c r="D202" s="663" t="s">
        <v>2374</v>
      </c>
      <c r="E202" s="662" t="s">
        <v>603</v>
      </c>
      <c r="F202" s="663" t="s">
        <v>2379</v>
      </c>
      <c r="G202" s="662" t="s">
        <v>614</v>
      </c>
      <c r="H202" s="662" t="s">
        <v>619</v>
      </c>
      <c r="I202" s="662" t="s">
        <v>620</v>
      </c>
      <c r="J202" s="662" t="s">
        <v>621</v>
      </c>
      <c r="K202" s="662" t="s">
        <v>622</v>
      </c>
      <c r="L202" s="664">
        <v>90.989999999999966</v>
      </c>
      <c r="M202" s="664">
        <v>1</v>
      </c>
      <c r="N202" s="665">
        <v>90.989999999999966</v>
      </c>
    </row>
    <row r="203" spans="1:14" ht="14.4" customHeight="1" x14ac:dyDescent="0.3">
      <c r="A203" s="660" t="s">
        <v>577</v>
      </c>
      <c r="B203" s="661" t="s">
        <v>578</v>
      </c>
      <c r="C203" s="662" t="s">
        <v>588</v>
      </c>
      <c r="D203" s="663" t="s">
        <v>2374</v>
      </c>
      <c r="E203" s="662" t="s">
        <v>603</v>
      </c>
      <c r="F203" s="663" t="s">
        <v>2379</v>
      </c>
      <c r="G203" s="662" t="s">
        <v>614</v>
      </c>
      <c r="H203" s="662" t="s">
        <v>623</v>
      </c>
      <c r="I203" s="662" t="s">
        <v>624</v>
      </c>
      <c r="J203" s="662" t="s">
        <v>625</v>
      </c>
      <c r="K203" s="662" t="s">
        <v>626</v>
      </c>
      <c r="L203" s="664">
        <v>100.87810862077181</v>
      </c>
      <c r="M203" s="664">
        <v>10</v>
      </c>
      <c r="N203" s="665">
        <v>1008.7810862077181</v>
      </c>
    </row>
    <row r="204" spans="1:14" ht="14.4" customHeight="1" x14ac:dyDescent="0.3">
      <c r="A204" s="660" t="s">
        <v>577</v>
      </c>
      <c r="B204" s="661" t="s">
        <v>578</v>
      </c>
      <c r="C204" s="662" t="s">
        <v>588</v>
      </c>
      <c r="D204" s="663" t="s">
        <v>2374</v>
      </c>
      <c r="E204" s="662" t="s">
        <v>603</v>
      </c>
      <c r="F204" s="663" t="s">
        <v>2379</v>
      </c>
      <c r="G204" s="662" t="s">
        <v>614</v>
      </c>
      <c r="H204" s="662" t="s">
        <v>627</v>
      </c>
      <c r="I204" s="662" t="s">
        <v>628</v>
      </c>
      <c r="J204" s="662" t="s">
        <v>629</v>
      </c>
      <c r="K204" s="662" t="s">
        <v>630</v>
      </c>
      <c r="L204" s="664">
        <v>170.24584110779091</v>
      </c>
      <c r="M204" s="664">
        <v>21</v>
      </c>
      <c r="N204" s="665">
        <v>3575.1626632636094</v>
      </c>
    </row>
    <row r="205" spans="1:14" ht="14.4" customHeight="1" x14ac:dyDescent="0.3">
      <c r="A205" s="660" t="s">
        <v>577</v>
      </c>
      <c r="B205" s="661" t="s">
        <v>578</v>
      </c>
      <c r="C205" s="662" t="s">
        <v>588</v>
      </c>
      <c r="D205" s="663" t="s">
        <v>2374</v>
      </c>
      <c r="E205" s="662" t="s">
        <v>603</v>
      </c>
      <c r="F205" s="663" t="s">
        <v>2379</v>
      </c>
      <c r="G205" s="662" t="s">
        <v>614</v>
      </c>
      <c r="H205" s="662" t="s">
        <v>631</v>
      </c>
      <c r="I205" s="662" t="s">
        <v>632</v>
      </c>
      <c r="J205" s="662" t="s">
        <v>633</v>
      </c>
      <c r="K205" s="662" t="s">
        <v>634</v>
      </c>
      <c r="L205" s="664">
        <v>66.520849549260944</v>
      </c>
      <c r="M205" s="664">
        <v>12</v>
      </c>
      <c r="N205" s="665">
        <v>798.25019459113128</v>
      </c>
    </row>
    <row r="206" spans="1:14" ht="14.4" customHeight="1" x14ac:dyDescent="0.3">
      <c r="A206" s="660" t="s">
        <v>577</v>
      </c>
      <c r="B206" s="661" t="s">
        <v>578</v>
      </c>
      <c r="C206" s="662" t="s">
        <v>588</v>
      </c>
      <c r="D206" s="663" t="s">
        <v>2374</v>
      </c>
      <c r="E206" s="662" t="s">
        <v>603</v>
      </c>
      <c r="F206" s="663" t="s">
        <v>2379</v>
      </c>
      <c r="G206" s="662" t="s">
        <v>614</v>
      </c>
      <c r="H206" s="662" t="s">
        <v>1302</v>
      </c>
      <c r="I206" s="662" t="s">
        <v>1303</v>
      </c>
      <c r="J206" s="662" t="s">
        <v>1304</v>
      </c>
      <c r="K206" s="662" t="s">
        <v>1305</v>
      </c>
      <c r="L206" s="664">
        <v>29.156733157583002</v>
      </c>
      <c r="M206" s="664">
        <v>3</v>
      </c>
      <c r="N206" s="665">
        <v>87.470199472749002</v>
      </c>
    </row>
    <row r="207" spans="1:14" ht="14.4" customHeight="1" x14ac:dyDescent="0.3">
      <c r="A207" s="660" t="s">
        <v>577</v>
      </c>
      <c r="B207" s="661" t="s">
        <v>578</v>
      </c>
      <c r="C207" s="662" t="s">
        <v>588</v>
      </c>
      <c r="D207" s="663" t="s">
        <v>2374</v>
      </c>
      <c r="E207" s="662" t="s">
        <v>603</v>
      </c>
      <c r="F207" s="663" t="s">
        <v>2379</v>
      </c>
      <c r="G207" s="662" t="s">
        <v>614</v>
      </c>
      <c r="H207" s="662" t="s">
        <v>647</v>
      </c>
      <c r="I207" s="662" t="s">
        <v>648</v>
      </c>
      <c r="J207" s="662" t="s">
        <v>649</v>
      </c>
      <c r="K207" s="662" t="s">
        <v>650</v>
      </c>
      <c r="L207" s="664">
        <v>81.103097731770589</v>
      </c>
      <c r="M207" s="664">
        <v>102</v>
      </c>
      <c r="N207" s="665">
        <v>8272.5159686406005</v>
      </c>
    </row>
    <row r="208" spans="1:14" ht="14.4" customHeight="1" x14ac:dyDescent="0.3">
      <c r="A208" s="660" t="s">
        <v>577</v>
      </c>
      <c r="B208" s="661" t="s">
        <v>578</v>
      </c>
      <c r="C208" s="662" t="s">
        <v>588</v>
      </c>
      <c r="D208" s="663" t="s">
        <v>2374</v>
      </c>
      <c r="E208" s="662" t="s">
        <v>603</v>
      </c>
      <c r="F208" s="663" t="s">
        <v>2379</v>
      </c>
      <c r="G208" s="662" t="s">
        <v>614</v>
      </c>
      <c r="H208" s="662" t="s">
        <v>662</v>
      </c>
      <c r="I208" s="662" t="s">
        <v>663</v>
      </c>
      <c r="J208" s="662" t="s">
        <v>664</v>
      </c>
      <c r="K208" s="662" t="s">
        <v>642</v>
      </c>
      <c r="L208" s="664">
        <v>67.47</v>
      </c>
      <c r="M208" s="664">
        <v>1</v>
      </c>
      <c r="N208" s="665">
        <v>67.47</v>
      </c>
    </row>
    <row r="209" spans="1:14" ht="14.4" customHeight="1" x14ac:dyDescent="0.3">
      <c r="A209" s="660" t="s">
        <v>577</v>
      </c>
      <c r="B209" s="661" t="s">
        <v>578</v>
      </c>
      <c r="C209" s="662" t="s">
        <v>588</v>
      </c>
      <c r="D209" s="663" t="s">
        <v>2374</v>
      </c>
      <c r="E209" s="662" t="s">
        <v>603</v>
      </c>
      <c r="F209" s="663" t="s">
        <v>2379</v>
      </c>
      <c r="G209" s="662" t="s">
        <v>614</v>
      </c>
      <c r="H209" s="662" t="s">
        <v>665</v>
      </c>
      <c r="I209" s="662" t="s">
        <v>666</v>
      </c>
      <c r="J209" s="662" t="s">
        <v>667</v>
      </c>
      <c r="K209" s="662" t="s">
        <v>668</v>
      </c>
      <c r="L209" s="664">
        <v>59.213834887762403</v>
      </c>
      <c r="M209" s="664">
        <v>42</v>
      </c>
      <c r="N209" s="665">
        <v>2486.981065286021</v>
      </c>
    </row>
    <row r="210" spans="1:14" ht="14.4" customHeight="1" x14ac:dyDescent="0.3">
      <c r="A210" s="660" t="s">
        <v>577</v>
      </c>
      <c r="B210" s="661" t="s">
        <v>578</v>
      </c>
      <c r="C210" s="662" t="s">
        <v>588</v>
      </c>
      <c r="D210" s="663" t="s">
        <v>2374</v>
      </c>
      <c r="E210" s="662" t="s">
        <v>603</v>
      </c>
      <c r="F210" s="663" t="s">
        <v>2379</v>
      </c>
      <c r="G210" s="662" t="s">
        <v>614</v>
      </c>
      <c r="H210" s="662" t="s">
        <v>1306</v>
      </c>
      <c r="I210" s="662" t="s">
        <v>1307</v>
      </c>
      <c r="J210" s="662" t="s">
        <v>791</v>
      </c>
      <c r="K210" s="662" t="s">
        <v>1308</v>
      </c>
      <c r="L210" s="664">
        <v>43.309999999999995</v>
      </c>
      <c r="M210" s="664">
        <v>1</v>
      </c>
      <c r="N210" s="665">
        <v>43.309999999999995</v>
      </c>
    </row>
    <row r="211" spans="1:14" ht="14.4" customHeight="1" x14ac:dyDescent="0.3">
      <c r="A211" s="660" t="s">
        <v>577</v>
      </c>
      <c r="B211" s="661" t="s">
        <v>578</v>
      </c>
      <c r="C211" s="662" t="s">
        <v>588</v>
      </c>
      <c r="D211" s="663" t="s">
        <v>2374</v>
      </c>
      <c r="E211" s="662" t="s">
        <v>603</v>
      </c>
      <c r="F211" s="663" t="s">
        <v>2379</v>
      </c>
      <c r="G211" s="662" t="s">
        <v>614</v>
      </c>
      <c r="H211" s="662" t="s">
        <v>1309</v>
      </c>
      <c r="I211" s="662" t="s">
        <v>1310</v>
      </c>
      <c r="J211" s="662" t="s">
        <v>794</v>
      </c>
      <c r="K211" s="662" t="s">
        <v>1311</v>
      </c>
      <c r="L211" s="664">
        <v>64.335329942108984</v>
      </c>
      <c r="M211" s="664">
        <v>2</v>
      </c>
      <c r="N211" s="665">
        <v>128.67065988421797</v>
      </c>
    </row>
    <row r="212" spans="1:14" ht="14.4" customHeight="1" x14ac:dyDescent="0.3">
      <c r="A212" s="660" t="s">
        <v>577</v>
      </c>
      <c r="B212" s="661" t="s">
        <v>578</v>
      </c>
      <c r="C212" s="662" t="s">
        <v>588</v>
      </c>
      <c r="D212" s="663" t="s">
        <v>2374</v>
      </c>
      <c r="E212" s="662" t="s">
        <v>603</v>
      </c>
      <c r="F212" s="663" t="s">
        <v>2379</v>
      </c>
      <c r="G212" s="662" t="s">
        <v>614</v>
      </c>
      <c r="H212" s="662" t="s">
        <v>1312</v>
      </c>
      <c r="I212" s="662" t="s">
        <v>1313</v>
      </c>
      <c r="J212" s="662" t="s">
        <v>612</v>
      </c>
      <c r="K212" s="662" t="s">
        <v>1314</v>
      </c>
      <c r="L212" s="664">
        <v>75.049869978448157</v>
      </c>
      <c r="M212" s="664">
        <v>1</v>
      </c>
      <c r="N212" s="665">
        <v>75.049869978448157</v>
      </c>
    </row>
    <row r="213" spans="1:14" ht="14.4" customHeight="1" x14ac:dyDescent="0.3">
      <c r="A213" s="660" t="s">
        <v>577</v>
      </c>
      <c r="B213" s="661" t="s">
        <v>578</v>
      </c>
      <c r="C213" s="662" t="s">
        <v>588</v>
      </c>
      <c r="D213" s="663" t="s">
        <v>2374</v>
      </c>
      <c r="E213" s="662" t="s">
        <v>603</v>
      </c>
      <c r="F213" s="663" t="s">
        <v>2379</v>
      </c>
      <c r="G213" s="662" t="s">
        <v>614</v>
      </c>
      <c r="H213" s="662" t="s">
        <v>681</v>
      </c>
      <c r="I213" s="662" t="s">
        <v>682</v>
      </c>
      <c r="J213" s="662" t="s">
        <v>683</v>
      </c>
      <c r="K213" s="662" t="s">
        <v>684</v>
      </c>
      <c r="L213" s="664">
        <v>291.23</v>
      </c>
      <c r="M213" s="664">
        <v>1</v>
      </c>
      <c r="N213" s="665">
        <v>291.23</v>
      </c>
    </row>
    <row r="214" spans="1:14" ht="14.4" customHeight="1" x14ac:dyDescent="0.3">
      <c r="A214" s="660" t="s">
        <v>577</v>
      </c>
      <c r="B214" s="661" t="s">
        <v>578</v>
      </c>
      <c r="C214" s="662" t="s">
        <v>588</v>
      </c>
      <c r="D214" s="663" t="s">
        <v>2374</v>
      </c>
      <c r="E214" s="662" t="s">
        <v>603</v>
      </c>
      <c r="F214" s="663" t="s">
        <v>2379</v>
      </c>
      <c r="G214" s="662" t="s">
        <v>614</v>
      </c>
      <c r="H214" s="662" t="s">
        <v>1315</v>
      </c>
      <c r="I214" s="662" t="s">
        <v>1316</v>
      </c>
      <c r="J214" s="662" t="s">
        <v>1317</v>
      </c>
      <c r="K214" s="662" t="s">
        <v>1318</v>
      </c>
      <c r="L214" s="664">
        <v>128.87999999999997</v>
      </c>
      <c r="M214" s="664">
        <v>1</v>
      </c>
      <c r="N214" s="665">
        <v>128.87999999999997</v>
      </c>
    </row>
    <row r="215" spans="1:14" ht="14.4" customHeight="1" x14ac:dyDescent="0.3">
      <c r="A215" s="660" t="s">
        <v>577</v>
      </c>
      <c r="B215" s="661" t="s">
        <v>578</v>
      </c>
      <c r="C215" s="662" t="s">
        <v>588</v>
      </c>
      <c r="D215" s="663" t="s">
        <v>2374</v>
      </c>
      <c r="E215" s="662" t="s">
        <v>603</v>
      </c>
      <c r="F215" s="663" t="s">
        <v>2379</v>
      </c>
      <c r="G215" s="662" t="s">
        <v>614</v>
      </c>
      <c r="H215" s="662" t="s">
        <v>701</v>
      </c>
      <c r="I215" s="662" t="s">
        <v>701</v>
      </c>
      <c r="J215" s="662" t="s">
        <v>702</v>
      </c>
      <c r="K215" s="662" t="s">
        <v>703</v>
      </c>
      <c r="L215" s="664">
        <v>38.210842950098638</v>
      </c>
      <c r="M215" s="664">
        <v>85</v>
      </c>
      <c r="N215" s="665">
        <v>3247.9216507583842</v>
      </c>
    </row>
    <row r="216" spans="1:14" ht="14.4" customHeight="1" x14ac:dyDescent="0.3">
      <c r="A216" s="660" t="s">
        <v>577</v>
      </c>
      <c r="B216" s="661" t="s">
        <v>578</v>
      </c>
      <c r="C216" s="662" t="s">
        <v>588</v>
      </c>
      <c r="D216" s="663" t="s">
        <v>2374</v>
      </c>
      <c r="E216" s="662" t="s">
        <v>603</v>
      </c>
      <c r="F216" s="663" t="s">
        <v>2379</v>
      </c>
      <c r="G216" s="662" t="s">
        <v>614</v>
      </c>
      <c r="H216" s="662" t="s">
        <v>704</v>
      </c>
      <c r="I216" s="662" t="s">
        <v>705</v>
      </c>
      <c r="J216" s="662" t="s">
        <v>706</v>
      </c>
      <c r="K216" s="662" t="s">
        <v>707</v>
      </c>
      <c r="L216" s="664">
        <v>73.509943879495239</v>
      </c>
      <c r="M216" s="664">
        <v>4</v>
      </c>
      <c r="N216" s="665">
        <v>294.03977551798096</v>
      </c>
    </row>
    <row r="217" spans="1:14" ht="14.4" customHeight="1" x14ac:dyDescent="0.3">
      <c r="A217" s="660" t="s">
        <v>577</v>
      </c>
      <c r="B217" s="661" t="s">
        <v>578</v>
      </c>
      <c r="C217" s="662" t="s">
        <v>588</v>
      </c>
      <c r="D217" s="663" t="s">
        <v>2374</v>
      </c>
      <c r="E217" s="662" t="s">
        <v>603</v>
      </c>
      <c r="F217" s="663" t="s">
        <v>2379</v>
      </c>
      <c r="G217" s="662" t="s">
        <v>614</v>
      </c>
      <c r="H217" s="662" t="s">
        <v>1319</v>
      </c>
      <c r="I217" s="662" t="s">
        <v>1320</v>
      </c>
      <c r="J217" s="662" t="s">
        <v>1321</v>
      </c>
      <c r="K217" s="662" t="s">
        <v>1322</v>
      </c>
      <c r="L217" s="664">
        <v>56.04999999999999</v>
      </c>
      <c r="M217" s="664">
        <v>1</v>
      </c>
      <c r="N217" s="665">
        <v>56.04999999999999</v>
      </c>
    </row>
    <row r="218" spans="1:14" ht="14.4" customHeight="1" x14ac:dyDescent="0.3">
      <c r="A218" s="660" t="s">
        <v>577</v>
      </c>
      <c r="B218" s="661" t="s">
        <v>578</v>
      </c>
      <c r="C218" s="662" t="s">
        <v>588</v>
      </c>
      <c r="D218" s="663" t="s">
        <v>2374</v>
      </c>
      <c r="E218" s="662" t="s">
        <v>603</v>
      </c>
      <c r="F218" s="663" t="s">
        <v>2379</v>
      </c>
      <c r="G218" s="662" t="s">
        <v>614</v>
      </c>
      <c r="H218" s="662" t="s">
        <v>1323</v>
      </c>
      <c r="I218" s="662" t="s">
        <v>1324</v>
      </c>
      <c r="J218" s="662" t="s">
        <v>1325</v>
      </c>
      <c r="K218" s="662" t="s">
        <v>1326</v>
      </c>
      <c r="L218" s="664">
        <v>339.71601716478636</v>
      </c>
      <c r="M218" s="664">
        <v>7</v>
      </c>
      <c r="N218" s="665">
        <v>2378.0121201535044</v>
      </c>
    </row>
    <row r="219" spans="1:14" ht="14.4" customHeight="1" x14ac:dyDescent="0.3">
      <c r="A219" s="660" t="s">
        <v>577</v>
      </c>
      <c r="B219" s="661" t="s">
        <v>578</v>
      </c>
      <c r="C219" s="662" t="s">
        <v>588</v>
      </c>
      <c r="D219" s="663" t="s">
        <v>2374</v>
      </c>
      <c r="E219" s="662" t="s">
        <v>603</v>
      </c>
      <c r="F219" s="663" t="s">
        <v>2379</v>
      </c>
      <c r="G219" s="662" t="s">
        <v>614</v>
      </c>
      <c r="H219" s="662" t="s">
        <v>1327</v>
      </c>
      <c r="I219" s="662" t="s">
        <v>1328</v>
      </c>
      <c r="J219" s="662" t="s">
        <v>1329</v>
      </c>
      <c r="K219" s="662" t="s">
        <v>1330</v>
      </c>
      <c r="L219" s="664">
        <v>66.180000000000035</v>
      </c>
      <c r="M219" s="664">
        <v>1</v>
      </c>
      <c r="N219" s="665">
        <v>66.180000000000035</v>
      </c>
    </row>
    <row r="220" spans="1:14" ht="14.4" customHeight="1" x14ac:dyDescent="0.3">
      <c r="A220" s="660" t="s">
        <v>577</v>
      </c>
      <c r="B220" s="661" t="s">
        <v>578</v>
      </c>
      <c r="C220" s="662" t="s">
        <v>588</v>
      </c>
      <c r="D220" s="663" t="s">
        <v>2374</v>
      </c>
      <c r="E220" s="662" t="s">
        <v>603</v>
      </c>
      <c r="F220" s="663" t="s">
        <v>2379</v>
      </c>
      <c r="G220" s="662" t="s">
        <v>614</v>
      </c>
      <c r="H220" s="662" t="s">
        <v>735</v>
      </c>
      <c r="I220" s="662" t="s">
        <v>736</v>
      </c>
      <c r="J220" s="662" t="s">
        <v>671</v>
      </c>
      <c r="K220" s="662" t="s">
        <v>737</v>
      </c>
      <c r="L220" s="664">
        <v>22.540995595566493</v>
      </c>
      <c r="M220" s="664">
        <v>333</v>
      </c>
      <c r="N220" s="665">
        <v>7506.1515333236421</v>
      </c>
    </row>
    <row r="221" spans="1:14" ht="14.4" customHeight="1" x14ac:dyDescent="0.3">
      <c r="A221" s="660" t="s">
        <v>577</v>
      </c>
      <c r="B221" s="661" t="s">
        <v>578</v>
      </c>
      <c r="C221" s="662" t="s">
        <v>588</v>
      </c>
      <c r="D221" s="663" t="s">
        <v>2374</v>
      </c>
      <c r="E221" s="662" t="s">
        <v>603</v>
      </c>
      <c r="F221" s="663" t="s">
        <v>2379</v>
      </c>
      <c r="G221" s="662" t="s">
        <v>614</v>
      </c>
      <c r="H221" s="662" t="s">
        <v>1331</v>
      </c>
      <c r="I221" s="662" t="s">
        <v>1332</v>
      </c>
      <c r="J221" s="662" t="s">
        <v>1333</v>
      </c>
      <c r="K221" s="662" t="s">
        <v>1334</v>
      </c>
      <c r="L221" s="664">
        <v>75.59</v>
      </c>
      <c r="M221" s="664">
        <v>1</v>
      </c>
      <c r="N221" s="665">
        <v>75.59</v>
      </c>
    </row>
    <row r="222" spans="1:14" ht="14.4" customHeight="1" x14ac:dyDescent="0.3">
      <c r="A222" s="660" t="s">
        <v>577</v>
      </c>
      <c r="B222" s="661" t="s">
        <v>578</v>
      </c>
      <c r="C222" s="662" t="s">
        <v>588</v>
      </c>
      <c r="D222" s="663" t="s">
        <v>2374</v>
      </c>
      <c r="E222" s="662" t="s">
        <v>603</v>
      </c>
      <c r="F222" s="663" t="s">
        <v>2379</v>
      </c>
      <c r="G222" s="662" t="s">
        <v>614</v>
      </c>
      <c r="H222" s="662" t="s">
        <v>1335</v>
      </c>
      <c r="I222" s="662" t="s">
        <v>1336</v>
      </c>
      <c r="J222" s="662" t="s">
        <v>1337</v>
      </c>
      <c r="K222" s="662" t="s">
        <v>1338</v>
      </c>
      <c r="L222" s="664">
        <v>184.25571428571428</v>
      </c>
      <c r="M222" s="664">
        <v>1</v>
      </c>
      <c r="N222" s="665">
        <v>184.25571428571428</v>
      </c>
    </row>
    <row r="223" spans="1:14" ht="14.4" customHeight="1" x14ac:dyDescent="0.3">
      <c r="A223" s="660" t="s">
        <v>577</v>
      </c>
      <c r="B223" s="661" t="s">
        <v>578</v>
      </c>
      <c r="C223" s="662" t="s">
        <v>588</v>
      </c>
      <c r="D223" s="663" t="s">
        <v>2374</v>
      </c>
      <c r="E223" s="662" t="s">
        <v>603</v>
      </c>
      <c r="F223" s="663" t="s">
        <v>2379</v>
      </c>
      <c r="G223" s="662" t="s">
        <v>614</v>
      </c>
      <c r="H223" s="662" t="s">
        <v>757</v>
      </c>
      <c r="I223" s="662" t="s">
        <v>758</v>
      </c>
      <c r="J223" s="662" t="s">
        <v>759</v>
      </c>
      <c r="K223" s="662" t="s">
        <v>760</v>
      </c>
      <c r="L223" s="664">
        <v>22.3</v>
      </c>
      <c r="M223" s="664">
        <v>1</v>
      </c>
      <c r="N223" s="665">
        <v>22.3</v>
      </c>
    </row>
    <row r="224" spans="1:14" ht="14.4" customHeight="1" x14ac:dyDescent="0.3">
      <c r="A224" s="660" t="s">
        <v>577</v>
      </c>
      <c r="B224" s="661" t="s">
        <v>578</v>
      </c>
      <c r="C224" s="662" t="s">
        <v>588</v>
      </c>
      <c r="D224" s="663" t="s">
        <v>2374</v>
      </c>
      <c r="E224" s="662" t="s">
        <v>603</v>
      </c>
      <c r="F224" s="663" t="s">
        <v>2379</v>
      </c>
      <c r="G224" s="662" t="s">
        <v>614</v>
      </c>
      <c r="H224" s="662" t="s">
        <v>761</v>
      </c>
      <c r="I224" s="662" t="s">
        <v>762</v>
      </c>
      <c r="J224" s="662" t="s">
        <v>763</v>
      </c>
      <c r="K224" s="662" t="s">
        <v>764</v>
      </c>
      <c r="L224" s="664">
        <v>67.385000000000005</v>
      </c>
      <c r="M224" s="664">
        <v>2</v>
      </c>
      <c r="N224" s="665">
        <v>134.77000000000001</v>
      </c>
    </row>
    <row r="225" spans="1:14" ht="14.4" customHeight="1" x14ac:dyDescent="0.3">
      <c r="A225" s="660" t="s">
        <v>577</v>
      </c>
      <c r="B225" s="661" t="s">
        <v>578</v>
      </c>
      <c r="C225" s="662" t="s">
        <v>588</v>
      </c>
      <c r="D225" s="663" t="s">
        <v>2374</v>
      </c>
      <c r="E225" s="662" t="s">
        <v>603</v>
      </c>
      <c r="F225" s="663" t="s">
        <v>2379</v>
      </c>
      <c r="G225" s="662" t="s">
        <v>614</v>
      </c>
      <c r="H225" s="662" t="s">
        <v>778</v>
      </c>
      <c r="I225" s="662" t="s">
        <v>779</v>
      </c>
      <c r="J225" s="662" t="s">
        <v>776</v>
      </c>
      <c r="K225" s="662" t="s">
        <v>780</v>
      </c>
      <c r="L225" s="664">
        <v>150.69999999999993</v>
      </c>
      <c r="M225" s="664">
        <v>2</v>
      </c>
      <c r="N225" s="665">
        <v>301.39999999999986</v>
      </c>
    </row>
    <row r="226" spans="1:14" ht="14.4" customHeight="1" x14ac:dyDescent="0.3">
      <c r="A226" s="660" t="s">
        <v>577</v>
      </c>
      <c r="B226" s="661" t="s">
        <v>578</v>
      </c>
      <c r="C226" s="662" t="s">
        <v>588</v>
      </c>
      <c r="D226" s="663" t="s">
        <v>2374</v>
      </c>
      <c r="E226" s="662" t="s">
        <v>603</v>
      </c>
      <c r="F226" s="663" t="s">
        <v>2379</v>
      </c>
      <c r="G226" s="662" t="s">
        <v>614</v>
      </c>
      <c r="H226" s="662" t="s">
        <v>785</v>
      </c>
      <c r="I226" s="662" t="s">
        <v>786</v>
      </c>
      <c r="J226" s="662" t="s">
        <v>787</v>
      </c>
      <c r="K226" s="662" t="s">
        <v>788</v>
      </c>
      <c r="L226" s="664">
        <v>72.095975322758378</v>
      </c>
      <c r="M226" s="664">
        <v>5</v>
      </c>
      <c r="N226" s="665">
        <v>360.47987661379187</v>
      </c>
    </row>
    <row r="227" spans="1:14" ht="14.4" customHeight="1" x14ac:dyDescent="0.3">
      <c r="A227" s="660" t="s">
        <v>577</v>
      </c>
      <c r="B227" s="661" t="s">
        <v>578</v>
      </c>
      <c r="C227" s="662" t="s">
        <v>588</v>
      </c>
      <c r="D227" s="663" t="s">
        <v>2374</v>
      </c>
      <c r="E227" s="662" t="s">
        <v>603</v>
      </c>
      <c r="F227" s="663" t="s">
        <v>2379</v>
      </c>
      <c r="G227" s="662" t="s">
        <v>614</v>
      </c>
      <c r="H227" s="662" t="s">
        <v>789</v>
      </c>
      <c r="I227" s="662" t="s">
        <v>790</v>
      </c>
      <c r="J227" s="662" t="s">
        <v>791</v>
      </c>
      <c r="K227" s="662" t="s">
        <v>792</v>
      </c>
      <c r="L227" s="664">
        <v>46.272000000000006</v>
      </c>
      <c r="M227" s="664">
        <v>5</v>
      </c>
      <c r="N227" s="665">
        <v>231.36</v>
      </c>
    </row>
    <row r="228" spans="1:14" ht="14.4" customHeight="1" x14ac:dyDescent="0.3">
      <c r="A228" s="660" t="s">
        <v>577</v>
      </c>
      <c r="B228" s="661" t="s">
        <v>578</v>
      </c>
      <c r="C228" s="662" t="s">
        <v>588</v>
      </c>
      <c r="D228" s="663" t="s">
        <v>2374</v>
      </c>
      <c r="E228" s="662" t="s">
        <v>603</v>
      </c>
      <c r="F228" s="663" t="s">
        <v>2379</v>
      </c>
      <c r="G228" s="662" t="s">
        <v>614</v>
      </c>
      <c r="H228" s="662" t="s">
        <v>793</v>
      </c>
      <c r="I228" s="662" t="s">
        <v>793</v>
      </c>
      <c r="J228" s="662" t="s">
        <v>794</v>
      </c>
      <c r="K228" s="662" t="s">
        <v>795</v>
      </c>
      <c r="L228" s="664">
        <v>102.485052113804</v>
      </c>
      <c r="M228" s="664">
        <v>2</v>
      </c>
      <c r="N228" s="665">
        <v>204.970104227608</v>
      </c>
    </row>
    <row r="229" spans="1:14" ht="14.4" customHeight="1" x14ac:dyDescent="0.3">
      <c r="A229" s="660" t="s">
        <v>577</v>
      </c>
      <c r="B229" s="661" t="s">
        <v>578</v>
      </c>
      <c r="C229" s="662" t="s">
        <v>588</v>
      </c>
      <c r="D229" s="663" t="s">
        <v>2374</v>
      </c>
      <c r="E229" s="662" t="s">
        <v>603</v>
      </c>
      <c r="F229" s="663" t="s">
        <v>2379</v>
      </c>
      <c r="G229" s="662" t="s">
        <v>614</v>
      </c>
      <c r="H229" s="662" t="s">
        <v>1339</v>
      </c>
      <c r="I229" s="662" t="s">
        <v>1340</v>
      </c>
      <c r="J229" s="662" t="s">
        <v>1341</v>
      </c>
      <c r="K229" s="662" t="s">
        <v>1342</v>
      </c>
      <c r="L229" s="664">
        <v>292.47000000000014</v>
      </c>
      <c r="M229" s="664">
        <v>1</v>
      </c>
      <c r="N229" s="665">
        <v>292.47000000000014</v>
      </c>
    </row>
    <row r="230" spans="1:14" ht="14.4" customHeight="1" x14ac:dyDescent="0.3">
      <c r="A230" s="660" t="s">
        <v>577</v>
      </c>
      <c r="B230" s="661" t="s">
        <v>578</v>
      </c>
      <c r="C230" s="662" t="s">
        <v>588</v>
      </c>
      <c r="D230" s="663" t="s">
        <v>2374</v>
      </c>
      <c r="E230" s="662" t="s">
        <v>603</v>
      </c>
      <c r="F230" s="663" t="s">
        <v>2379</v>
      </c>
      <c r="G230" s="662" t="s">
        <v>614</v>
      </c>
      <c r="H230" s="662" t="s">
        <v>800</v>
      </c>
      <c r="I230" s="662" t="s">
        <v>801</v>
      </c>
      <c r="J230" s="662" t="s">
        <v>802</v>
      </c>
      <c r="K230" s="662" t="s">
        <v>803</v>
      </c>
      <c r="L230" s="664">
        <v>49.6</v>
      </c>
      <c r="M230" s="664">
        <v>1</v>
      </c>
      <c r="N230" s="665">
        <v>49.6</v>
      </c>
    </row>
    <row r="231" spans="1:14" ht="14.4" customHeight="1" x14ac:dyDescent="0.3">
      <c r="A231" s="660" t="s">
        <v>577</v>
      </c>
      <c r="B231" s="661" t="s">
        <v>578</v>
      </c>
      <c r="C231" s="662" t="s">
        <v>588</v>
      </c>
      <c r="D231" s="663" t="s">
        <v>2374</v>
      </c>
      <c r="E231" s="662" t="s">
        <v>603</v>
      </c>
      <c r="F231" s="663" t="s">
        <v>2379</v>
      </c>
      <c r="G231" s="662" t="s">
        <v>614</v>
      </c>
      <c r="H231" s="662" t="s">
        <v>1343</v>
      </c>
      <c r="I231" s="662" t="s">
        <v>1344</v>
      </c>
      <c r="J231" s="662" t="s">
        <v>802</v>
      </c>
      <c r="K231" s="662" t="s">
        <v>1345</v>
      </c>
      <c r="L231" s="664">
        <v>91.569801757302145</v>
      </c>
      <c r="M231" s="664">
        <v>1</v>
      </c>
      <c r="N231" s="665">
        <v>91.569801757302145</v>
      </c>
    </row>
    <row r="232" spans="1:14" ht="14.4" customHeight="1" x14ac:dyDescent="0.3">
      <c r="A232" s="660" t="s">
        <v>577</v>
      </c>
      <c r="B232" s="661" t="s">
        <v>578</v>
      </c>
      <c r="C232" s="662" t="s">
        <v>588</v>
      </c>
      <c r="D232" s="663" t="s">
        <v>2374</v>
      </c>
      <c r="E232" s="662" t="s">
        <v>603</v>
      </c>
      <c r="F232" s="663" t="s">
        <v>2379</v>
      </c>
      <c r="G232" s="662" t="s">
        <v>614</v>
      </c>
      <c r="H232" s="662" t="s">
        <v>819</v>
      </c>
      <c r="I232" s="662" t="s">
        <v>820</v>
      </c>
      <c r="J232" s="662" t="s">
        <v>683</v>
      </c>
      <c r="K232" s="662" t="s">
        <v>821</v>
      </c>
      <c r="L232" s="664">
        <v>167.04787361212263</v>
      </c>
      <c r="M232" s="664">
        <v>7</v>
      </c>
      <c r="N232" s="665">
        <v>1169.3351152848584</v>
      </c>
    </row>
    <row r="233" spans="1:14" ht="14.4" customHeight="1" x14ac:dyDescent="0.3">
      <c r="A233" s="660" t="s">
        <v>577</v>
      </c>
      <c r="B233" s="661" t="s">
        <v>578</v>
      </c>
      <c r="C233" s="662" t="s">
        <v>588</v>
      </c>
      <c r="D233" s="663" t="s">
        <v>2374</v>
      </c>
      <c r="E233" s="662" t="s">
        <v>603</v>
      </c>
      <c r="F233" s="663" t="s">
        <v>2379</v>
      </c>
      <c r="G233" s="662" t="s">
        <v>614</v>
      </c>
      <c r="H233" s="662" t="s">
        <v>1346</v>
      </c>
      <c r="I233" s="662" t="s">
        <v>1347</v>
      </c>
      <c r="J233" s="662" t="s">
        <v>1348</v>
      </c>
      <c r="K233" s="662" t="s">
        <v>1349</v>
      </c>
      <c r="L233" s="664">
        <v>157.10000000000002</v>
      </c>
      <c r="M233" s="664">
        <v>1</v>
      </c>
      <c r="N233" s="665">
        <v>157.10000000000002</v>
      </c>
    </row>
    <row r="234" spans="1:14" ht="14.4" customHeight="1" x14ac:dyDescent="0.3">
      <c r="A234" s="660" t="s">
        <v>577</v>
      </c>
      <c r="B234" s="661" t="s">
        <v>578</v>
      </c>
      <c r="C234" s="662" t="s">
        <v>588</v>
      </c>
      <c r="D234" s="663" t="s">
        <v>2374</v>
      </c>
      <c r="E234" s="662" t="s">
        <v>603</v>
      </c>
      <c r="F234" s="663" t="s">
        <v>2379</v>
      </c>
      <c r="G234" s="662" t="s">
        <v>614</v>
      </c>
      <c r="H234" s="662" t="s">
        <v>828</v>
      </c>
      <c r="I234" s="662" t="s">
        <v>237</v>
      </c>
      <c r="J234" s="662" t="s">
        <v>829</v>
      </c>
      <c r="K234" s="662"/>
      <c r="L234" s="664">
        <v>136.70028407049364</v>
      </c>
      <c r="M234" s="664">
        <v>3</v>
      </c>
      <c r="N234" s="665">
        <v>410.10085221148091</v>
      </c>
    </row>
    <row r="235" spans="1:14" ht="14.4" customHeight="1" x14ac:dyDescent="0.3">
      <c r="A235" s="660" t="s">
        <v>577</v>
      </c>
      <c r="B235" s="661" t="s">
        <v>578</v>
      </c>
      <c r="C235" s="662" t="s">
        <v>588</v>
      </c>
      <c r="D235" s="663" t="s">
        <v>2374</v>
      </c>
      <c r="E235" s="662" t="s">
        <v>603</v>
      </c>
      <c r="F235" s="663" t="s">
        <v>2379</v>
      </c>
      <c r="G235" s="662" t="s">
        <v>614</v>
      </c>
      <c r="H235" s="662" t="s">
        <v>1350</v>
      </c>
      <c r="I235" s="662" t="s">
        <v>1351</v>
      </c>
      <c r="J235" s="662" t="s">
        <v>1352</v>
      </c>
      <c r="K235" s="662" t="s">
        <v>873</v>
      </c>
      <c r="L235" s="664">
        <v>39.559686575254702</v>
      </c>
      <c r="M235" s="664">
        <v>1</v>
      </c>
      <c r="N235" s="665">
        <v>39.559686575254702</v>
      </c>
    </row>
    <row r="236" spans="1:14" ht="14.4" customHeight="1" x14ac:dyDescent="0.3">
      <c r="A236" s="660" t="s">
        <v>577</v>
      </c>
      <c r="B236" s="661" t="s">
        <v>578</v>
      </c>
      <c r="C236" s="662" t="s">
        <v>588</v>
      </c>
      <c r="D236" s="663" t="s">
        <v>2374</v>
      </c>
      <c r="E236" s="662" t="s">
        <v>603</v>
      </c>
      <c r="F236" s="663" t="s">
        <v>2379</v>
      </c>
      <c r="G236" s="662" t="s">
        <v>614</v>
      </c>
      <c r="H236" s="662" t="s">
        <v>838</v>
      </c>
      <c r="I236" s="662" t="s">
        <v>839</v>
      </c>
      <c r="J236" s="662" t="s">
        <v>840</v>
      </c>
      <c r="K236" s="662" t="s">
        <v>841</v>
      </c>
      <c r="L236" s="664">
        <v>64.602581021386214</v>
      </c>
      <c r="M236" s="664">
        <v>14</v>
      </c>
      <c r="N236" s="665">
        <v>904.43613429940706</v>
      </c>
    </row>
    <row r="237" spans="1:14" ht="14.4" customHeight="1" x14ac:dyDescent="0.3">
      <c r="A237" s="660" t="s">
        <v>577</v>
      </c>
      <c r="B237" s="661" t="s">
        <v>578</v>
      </c>
      <c r="C237" s="662" t="s">
        <v>588</v>
      </c>
      <c r="D237" s="663" t="s">
        <v>2374</v>
      </c>
      <c r="E237" s="662" t="s">
        <v>603</v>
      </c>
      <c r="F237" s="663" t="s">
        <v>2379</v>
      </c>
      <c r="G237" s="662" t="s">
        <v>614</v>
      </c>
      <c r="H237" s="662" t="s">
        <v>842</v>
      </c>
      <c r="I237" s="662" t="s">
        <v>843</v>
      </c>
      <c r="J237" s="662" t="s">
        <v>844</v>
      </c>
      <c r="K237" s="662" t="s">
        <v>845</v>
      </c>
      <c r="L237" s="664">
        <v>25.209999999999994</v>
      </c>
      <c r="M237" s="664">
        <v>1</v>
      </c>
      <c r="N237" s="665">
        <v>25.209999999999994</v>
      </c>
    </row>
    <row r="238" spans="1:14" ht="14.4" customHeight="1" x14ac:dyDescent="0.3">
      <c r="A238" s="660" t="s">
        <v>577</v>
      </c>
      <c r="B238" s="661" t="s">
        <v>578</v>
      </c>
      <c r="C238" s="662" t="s">
        <v>588</v>
      </c>
      <c r="D238" s="663" t="s">
        <v>2374</v>
      </c>
      <c r="E238" s="662" t="s">
        <v>603</v>
      </c>
      <c r="F238" s="663" t="s">
        <v>2379</v>
      </c>
      <c r="G238" s="662" t="s">
        <v>614</v>
      </c>
      <c r="H238" s="662" t="s">
        <v>1353</v>
      </c>
      <c r="I238" s="662" t="s">
        <v>1354</v>
      </c>
      <c r="J238" s="662" t="s">
        <v>1355</v>
      </c>
      <c r="K238" s="662" t="s">
        <v>881</v>
      </c>
      <c r="L238" s="664">
        <v>121.44088992589815</v>
      </c>
      <c r="M238" s="664">
        <v>1</v>
      </c>
      <c r="N238" s="665">
        <v>121.44088992589815</v>
      </c>
    </row>
    <row r="239" spans="1:14" ht="14.4" customHeight="1" x14ac:dyDescent="0.3">
      <c r="A239" s="660" t="s">
        <v>577</v>
      </c>
      <c r="B239" s="661" t="s">
        <v>578</v>
      </c>
      <c r="C239" s="662" t="s">
        <v>588</v>
      </c>
      <c r="D239" s="663" t="s">
        <v>2374</v>
      </c>
      <c r="E239" s="662" t="s">
        <v>603</v>
      </c>
      <c r="F239" s="663" t="s">
        <v>2379</v>
      </c>
      <c r="G239" s="662" t="s">
        <v>614</v>
      </c>
      <c r="H239" s="662" t="s">
        <v>1356</v>
      </c>
      <c r="I239" s="662" t="s">
        <v>1357</v>
      </c>
      <c r="J239" s="662" t="s">
        <v>1358</v>
      </c>
      <c r="K239" s="662" t="s">
        <v>1359</v>
      </c>
      <c r="L239" s="664">
        <v>71.67</v>
      </c>
      <c r="M239" s="664">
        <v>1</v>
      </c>
      <c r="N239" s="665">
        <v>71.67</v>
      </c>
    </row>
    <row r="240" spans="1:14" ht="14.4" customHeight="1" x14ac:dyDescent="0.3">
      <c r="A240" s="660" t="s">
        <v>577</v>
      </c>
      <c r="B240" s="661" t="s">
        <v>578</v>
      </c>
      <c r="C240" s="662" t="s">
        <v>588</v>
      </c>
      <c r="D240" s="663" t="s">
        <v>2374</v>
      </c>
      <c r="E240" s="662" t="s">
        <v>603</v>
      </c>
      <c r="F240" s="663" t="s">
        <v>2379</v>
      </c>
      <c r="G240" s="662" t="s">
        <v>614</v>
      </c>
      <c r="H240" s="662" t="s">
        <v>853</v>
      </c>
      <c r="I240" s="662" t="s">
        <v>854</v>
      </c>
      <c r="J240" s="662" t="s">
        <v>855</v>
      </c>
      <c r="K240" s="662" t="s">
        <v>856</v>
      </c>
      <c r="L240" s="664">
        <v>74.23</v>
      </c>
      <c r="M240" s="664">
        <v>1</v>
      </c>
      <c r="N240" s="665">
        <v>74.23</v>
      </c>
    </row>
    <row r="241" spans="1:14" ht="14.4" customHeight="1" x14ac:dyDescent="0.3">
      <c r="A241" s="660" t="s">
        <v>577</v>
      </c>
      <c r="B241" s="661" t="s">
        <v>578</v>
      </c>
      <c r="C241" s="662" t="s">
        <v>588</v>
      </c>
      <c r="D241" s="663" t="s">
        <v>2374</v>
      </c>
      <c r="E241" s="662" t="s">
        <v>603</v>
      </c>
      <c r="F241" s="663" t="s">
        <v>2379</v>
      </c>
      <c r="G241" s="662" t="s">
        <v>614</v>
      </c>
      <c r="H241" s="662" t="s">
        <v>857</v>
      </c>
      <c r="I241" s="662" t="s">
        <v>858</v>
      </c>
      <c r="J241" s="662" t="s">
        <v>855</v>
      </c>
      <c r="K241" s="662" t="s">
        <v>859</v>
      </c>
      <c r="L241" s="664">
        <v>29.52</v>
      </c>
      <c r="M241" s="664">
        <v>1</v>
      </c>
      <c r="N241" s="665">
        <v>29.52</v>
      </c>
    </row>
    <row r="242" spans="1:14" ht="14.4" customHeight="1" x14ac:dyDescent="0.3">
      <c r="A242" s="660" t="s">
        <v>577</v>
      </c>
      <c r="B242" s="661" t="s">
        <v>578</v>
      </c>
      <c r="C242" s="662" t="s">
        <v>588</v>
      </c>
      <c r="D242" s="663" t="s">
        <v>2374</v>
      </c>
      <c r="E242" s="662" t="s">
        <v>603</v>
      </c>
      <c r="F242" s="663" t="s">
        <v>2379</v>
      </c>
      <c r="G242" s="662" t="s">
        <v>614</v>
      </c>
      <c r="H242" s="662" t="s">
        <v>863</v>
      </c>
      <c r="I242" s="662" t="s">
        <v>864</v>
      </c>
      <c r="J242" s="662" t="s">
        <v>817</v>
      </c>
      <c r="K242" s="662" t="s">
        <v>865</v>
      </c>
      <c r="L242" s="664">
        <v>178.31062822129826</v>
      </c>
      <c r="M242" s="664">
        <v>2</v>
      </c>
      <c r="N242" s="665">
        <v>356.62125644259652</v>
      </c>
    </row>
    <row r="243" spans="1:14" ht="14.4" customHeight="1" x14ac:dyDescent="0.3">
      <c r="A243" s="660" t="s">
        <v>577</v>
      </c>
      <c r="B243" s="661" t="s">
        <v>578</v>
      </c>
      <c r="C243" s="662" t="s">
        <v>588</v>
      </c>
      <c r="D243" s="663" t="s">
        <v>2374</v>
      </c>
      <c r="E243" s="662" t="s">
        <v>603</v>
      </c>
      <c r="F243" s="663" t="s">
        <v>2379</v>
      </c>
      <c r="G243" s="662" t="s">
        <v>614</v>
      </c>
      <c r="H243" s="662" t="s">
        <v>866</v>
      </c>
      <c r="I243" s="662" t="s">
        <v>867</v>
      </c>
      <c r="J243" s="662" t="s">
        <v>868</v>
      </c>
      <c r="K243" s="662" t="s">
        <v>869</v>
      </c>
      <c r="L243" s="664">
        <v>19.099900722694084</v>
      </c>
      <c r="M243" s="664">
        <v>3</v>
      </c>
      <c r="N243" s="665">
        <v>57.299702168082248</v>
      </c>
    </row>
    <row r="244" spans="1:14" ht="14.4" customHeight="1" x14ac:dyDescent="0.3">
      <c r="A244" s="660" t="s">
        <v>577</v>
      </c>
      <c r="B244" s="661" t="s">
        <v>578</v>
      </c>
      <c r="C244" s="662" t="s">
        <v>588</v>
      </c>
      <c r="D244" s="663" t="s">
        <v>2374</v>
      </c>
      <c r="E244" s="662" t="s">
        <v>603</v>
      </c>
      <c r="F244" s="663" t="s">
        <v>2379</v>
      </c>
      <c r="G244" s="662" t="s">
        <v>614</v>
      </c>
      <c r="H244" s="662" t="s">
        <v>874</v>
      </c>
      <c r="I244" s="662" t="s">
        <v>875</v>
      </c>
      <c r="J244" s="662" t="s">
        <v>876</v>
      </c>
      <c r="K244" s="662" t="s">
        <v>877</v>
      </c>
      <c r="L244" s="664">
        <v>64.54000000000002</v>
      </c>
      <c r="M244" s="664">
        <v>1</v>
      </c>
      <c r="N244" s="665">
        <v>64.54000000000002</v>
      </c>
    </row>
    <row r="245" spans="1:14" ht="14.4" customHeight="1" x14ac:dyDescent="0.3">
      <c r="A245" s="660" t="s">
        <v>577</v>
      </c>
      <c r="B245" s="661" t="s">
        <v>578</v>
      </c>
      <c r="C245" s="662" t="s">
        <v>588</v>
      </c>
      <c r="D245" s="663" t="s">
        <v>2374</v>
      </c>
      <c r="E245" s="662" t="s">
        <v>603</v>
      </c>
      <c r="F245" s="663" t="s">
        <v>2379</v>
      </c>
      <c r="G245" s="662" t="s">
        <v>614</v>
      </c>
      <c r="H245" s="662" t="s">
        <v>882</v>
      </c>
      <c r="I245" s="662" t="s">
        <v>883</v>
      </c>
      <c r="J245" s="662" t="s">
        <v>868</v>
      </c>
      <c r="K245" s="662" t="s">
        <v>884</v>
      </c>
      <c r="L245" s="664">
        <v>28.099993263600123</v>
      </c>
      <c r="M245" s="664">
        <v>8</v>
      </c>
      <c r="N245" s="665">
        <v>224.79994610880098</v>
      </c>
    </row>
    <row r="246" spans="1:14" ht="14.4" customHeight="1" x14ac:dyDescent="0.3">
      <c r="A246" s="660" t="s">
        <v>577</v>
      </c>
      <c r="B246" s="661" t="s">
        <v>578</v>
      </c>
      <c r="C246" s="662" t="s">
        <v>588</v>
      </c>
      <c r="D246" s="663" t="s">
        <v>2374</v>
      </c>
      <c r="E246" s="662" t="s">
        <v>603</v>
      </c>
      <c r="F246" s="663" t="s">
        <v>2379</v>
      </c>
      <c r="G246" s="662" t="s">
        <v>614</v>
      </c>
      <c r="H246" s="662" t="s">
        <v>1360</v>
      </c>
      <c r="I246" s="662" t="s">
        <v>1361</v>
      </c>
      <c r="J246" s="662" t="s">
        <v>1362</v>
      </c>
      <c r="K246" s="662" t="s">
        <v>718</v>
      </c>
      <c r="L246" s="664">
        <v>274.08999999999997</v>
      </c>
      <c r="M246" s="664">
        <v>1</v>
      </c>
      <c r="N246" s="665">
        <v>274.08999999999997</v>
      </c>
    </row>
    <row r="247" spans="1:14" ht="14.4" customHeight="1" x14ac:dyDescent="0.3">
      <c r="A247" s="660" t="s">
        <v>577</v>
      </c>
      <c r="B247" s="661" t="s">
        <v>578</v>
      </c>
      <c r="C247" s="662" t="s">
        <v>588</v>
      </c>
      <c r="D247" s="663" t="s">
        <v>2374</v>
      </c>
      <c r="E247" s="662" t="s">
        <v>603</v>
      </c>
      <c r="F247" s="663" t="s">
        <v>2379</v>
      </c>
      <c r="G247" s="662" t="s">
        <v>614</v>
      </c>
      <c r="H247" s="662" t="s">
        <v>1363</v>
      </c>
      <c r="I247" s="662" t="s">
        <v>1364</v>
      </c>
      <c r="J247" s="662" t="s">
        <v>1365</v>
      </c>
      <c r="K247" s="662" t="s">
        <v>881</v>
      </c>
      <c r="L247" s="664">
        <v>118.11</v>
      </c>
      <c r="M247" s="664">
        <v>1</v>
      </c>
      <c r="N247" s="665">
        <v>118.11</v>
      </c>
    </row>
    <row r="248" spans="1:14" ht="14.4" customHeight="1" x14ac:dyDescent="0.3">
      <c r="A248" s="660" t="s">
        <v>577</v>
      </c>
      <c r="B248" s="661" t="s">
        <v>578</v>
      </c>
      <c r="C248" s="662" t="s">
        <v>588</v>
      </c>
      <c r="D248" s="663" t="s">
        <v>2374</v>
      </c>
      <c r="E248" s="662" t="s">
        <v>603</v>
      </c>
      <c r="F248" s="663" t="s">
        <v>2379</v>
      </c>
      <c r="G248" s="662" t="s">
        <v>614</v>
      </c>
      <c r="H248" s="662" t="s">
        <v>885</v>
      </c>
      <c r="I248" s="662" t="s">
        <v>886</v>
      </c>
      <c r="J248" s="662" t="s">
        <v>887</v>
      </c>
      <c r="K248" s="662"/>
      <c r="L248" s="664">
        <v>521.53183227845534</v>
      </c>
      <c r="M248" s="664">
        <v>5</v>
      </c>
      <c r="N248" s="665">
        <v>2607.6591613922765</v>
      </c>
    </row>
    <row r="249" spans="1:14" ht="14.4" customHeight="1" x14ac:dyDescent="0.3">
      <c r="A249" s="660" t="s">
        <v>577</v>
      </c>
      <c r="B249" s="661" t="s">
        <v>578</v>
      </c>
      <c r="C249" s="662" t="s">
        <v>588</v>
      </c>
      <c r="D249" s="663" t="s">
        <v>2374</v>
      </c>
      <c r="E249" s="662" t="s">
        <v>603</v>
      </c>
      <c r="F249" s="663" t="s">
        <v>2379</v>
      </c>
      <c r="G249" s="662" t="s">
        <v>614</v>
      </c>
      <c r="H249" s="662" t="s">
        <v>890</v>
      </c>
      <c r="I249" s="662" t="s">
        <v>891</v>
      </c>
      <c r="J249" s="662" t="s">
        <v>892</v>
      </c>
      <c r="K249" s="662" t="s">
        <v>893</v>
      </c>
      <c r="L249" s="664">
        <v>44.4</v>
      </c>
      <c r="M249" s="664">
        <v>1</v>
      </c>
      <c r="N249" s="665">
        <v>44.4</v>
      </c>
    </row>
    <row r="250" spans="1:14" ht="14.4" customHeight="1" x14ac:dyDescent="0.3">
      <c r="A250" s="660" t="s">
        <v>577</v>
      </c>
      <c r="B250" s="661" t="s">
        <v>578</v>
      </c>
      <c r="C250" s="662" t="s">
        <v>588</v>
      </c>
      <c r="D250" s="663" t="s">
        <v>2374</v>
      </c>
      <c r="E250" s="662" t="s">
        <v>603</v>
      </c>
      <c r="F250" s="663" t="s">
        <v>2379</v>
      </c>
      <c r="G250" s="662" t="s">
        <v>614</v>
      </c>
      <c r="H250" s="662" t="s">
        <v>1366</v>
      </c>
      <c r="I250" s="662" t="s">
        <v>1367</v>
      </c>
      <c r="J250" s="662" t="s">
        <v>1368</v>
      </c>
      <c r="K250" s="662" t="s">
        <v>622</v>
      </c>
      <c r="L250" s="664">
        <v>125.60999999999997</v>
      </c>
      <c r="M250" s="664">
        <v>5</v>
      </c>
      <c r="N250" s="665">
        <v>628.04999999999984</v>
      </c>
    </row>
    <row r="251" spans="1:14" ht="14.4" customHeight="1" x14ac:dyDescent="0.3">
      <c r="A251" s="660" t="s">
        <v>577</v>
      </c>
      <c r="B251" s="661" t="s">
        <v>578</v>
      </c>
      <c r="C251" s="662" t="s">
        <v>588</v>
      </c>
      <c r="D251" s="663" t="s">
        <v>2374</v>
      </c>
      <c r="E251" s="662" t="s">
        <v>603</v>
      </c>
      <c r="F251" s="663" t="s">
        <v>2379</v>
      </c>
      <c r="G251" s="662" t="s">
        <v>614</v>
      </c>
      <c r="H251" s="662" t="s">
        <v>1369</v>
      </c>
      <c r="I251" s="662" t="s">
        <v>1370</v>
      </c>
      <c r="J251" s="662" t="s">
        <v>1371</v>
      </c>
      <c r="K251" s="662" t="s">
        <v>1372</v>
      </c>
      <c r="L251" s="664">
        <v>112.38</v>
      </c>
      <c r="M251" s="664">
        <v>1</v>
      </c>
      <c r="N251" s="665">
        <v>112.38</v>
      </c>
    </row>
    <row r="252" spans="1:14" ht="14.4" customHeight="1" x14ac:dyDescent="0.3">
      <c r="A252" s="660" t="s">
        <v>577</v>
      </c>
      <c r="B252" s="661" t="s">
        <v>578</v>
      </c>
      <c r="C252" s="662" t="s">
        <v>588</v>
      </c>
      <c r="D252" s="663" t="s">
        <v>2374</v>
      </c>
      <c r="E252" s="662" t="s">
        <v>603</v>
      </c>
      <c r="F252" s="663" t="s">
        <v>2379</v>
      </c>
      <c r="G252" s="662" t="s">
        <v>614</v>
      </c>
      <c r="H252" s="662" t="s">
        <v>1373</v>
      </c>
      <c r="I252" s="662" t="s">
        <v>1374</v>
      </c>
      <c r="J252" s="662" t="s">
        <v>1375</v>
      </c>
      <c r="K252" s="662" t="s">
        <v>1376</v>
      </c>
      <c r="L252" s="664">
        <v>138.67890127038226</v>
      </c>
      <c r="M252" s="664">
        <v>1</v>
      </c>
      <c r="N252" s="665">
        <v>138.67890127038226</v>
      </c>
    </row>
    <row r="253" spans="1:14" ht="14.4" customHeight="1" x14ac:dyDescent="0.3">
      <c r="A253" s="660" t="s">
        <v>577</v>
      </c>
      <c r="B253" s="661" t="s">
        <v>578</v>
      </c>
      <c r="C253" s="662" t="s">
        <v>588</v>
      </c>
      <c r="D253" s="663" t="s">
        <v>2374</v>
      </c>
      <c r="E253" s="662" t="s">
        <v>603</v>
      </c>
      <c r="F253" s="663" t="s">
        <v>2379</v>
      </c>
      <c r="G253" s="662" t="s">
        <v>614</v>
      </c>
      <c r="H253" s="662" t="s">
        <v>902</v>
      </c>
      <c r="I253" s="662" t="s">
        <v>903</v>
      </c>
      <c r="J253" s="662" t="s">
        <v>671</v>
      </c>
      <c r="K253" s="662" t="s">
        <v>904</v>
      </c>
      <c r="L253" s="664">
        <v>60.35009307492988</v>
      </c>
      <c r="M253" s="664">
        <v>481</v>
      </c>
      <c r="N253" s="665">
        <v>29028.394769041272</v>
      </c>
    </row>
    <row r="254" spans="1:14" ht="14.4" customHeight="1" x14ac:dyDescent="0.3">
      <c r="A254" s="660" t="s">
        <v>577</v>
      </c>
      <c r="B254" s="661" t="s">
        <v>578</v>
      </c>
      <c r="C254" s="662" t="s">
        <v>588</v>
      </c>
      <c r="D254" s="663" t="s">
        <v>2374</v>
      </c>
      <c r="E254" s="662" t="s">
        <v>603</v>
      </c>
      <c r="F254" s="663" t="s">
        <v>2379</v>
      </c>
      <c r="G254" s="662" t="s">
        <v>614</v>
      </c>
      <c r="H254" s="662" t="s">
        <v>913</v>
      </c>
      <c r="I254" s="662" t="s">
        <v>914</v>
      </c>
      <c r="J254" s="662" t="s">
        <v>915</v>
      </c>
      <c r="K254" s="662" t="s">
        <v>916</v>
      </c>
      <c r="L254" s="664">
        <v>71.995039431517114</v>
      </c>
      <c r="M254" s="664">
        <v>4</v>
      </c>
      <c r="N254" s="665">
        <v>287.98015772606846</v>
      </c>
    </row>
    <row r="255" spans="1:14" ht="14.4" customHeight="1" x14ac:dyDescent="0.3">
      <c r="A255" s="660" t="s">
        <v>577</v>
      </c>
      <c r="B255" s="661" t="s">
        <v>578</v>
      </c>
      <c r="C255" s="662" t="s">
        <v>588</v>
      </c>
      <c r="D255" s="663" t="s">
        <v>2374</v>
      </c>
      <c r="E255" s="662" t="s">
        <v>603</v>
      </c>
      <c r="F255" s="663" t="s">
        <v>2379</v>
      </c>
      <c r="G255" s="662" t="s">
        <v>614</v>
      </c>
      <c r="H255" s="662" t="s">
        <v>1377</v>
      </c>
      <c r="I255" s="662" t="s">
        <v>1378</v>
      </c>
      <c r="J255" s="662" t="s">
        <v>1379</v>
      </c>
      <c r="K255" s="662" t="s">
        <v>1380</v>
      </c>
      <c r="L255" s="664">
        <v>54.65</v>
      </c>
      <c r="M255" s="664">
        <v>1</v>
      </c>
      <c r="N255" s="665">
        <v>54.65</v>
      </c>
    </row>
    <row r="256" spans="1:14" ht="14.4" customHeight="1" x14ac:dyDescent="0.3">
      <c r="A256" s="660" t="s">
        <v>577</v>
      </c>
      <c r="B256" s="661" t="s">
        <v>578</v>
      </c>
      <c r="C256" s="662" t="s">
        <v>588</v>
      </c>
      <c r="D256" s="663" t="s">
        <v>2374</v>
      </c>
      <c r="E256" s="662" t="s">
        <v>603</v>
      </c>
      <c r="F256" s="663" t="s">
        <v>2379</v>
      </c>
      <c r="G256" s="662" t="s">
        <v>614</v>
      </c>
      <c r="H256" s="662" t="s">
        <v>1381</v>
      </c>
      <c r="I256" s="662" t="s">
        <v>237</v>
      </c>
      <c r="J256" s="662" t="s">
        <v>1382</v>
      </c>
      <c r="K256" s="662"/>
      <c r="L256" s="664">
        <v>30.88</v>
      </c>
      <c r="M256" s="664">
        <v>2</v>
      </c>
      <c r="N256" s="665">
        <v>61.76</v>
      </c>
    </row>
    <row r="257" spans="1:14" ht="14.4" customHeight="1" x14ac:dyDescent="0.3">
      <c r="A257" s="660" t="s">
        <v>577</v>
      </c>
      <c r="B257" s="661" t="s">
        <v>578</v>
      </c>
      <c r="C257" s="662" t="s">
        <v>588</v>
      </c>
      <c r="D257" s="663" t="s">
        <v>2374</v>
      </c>
      <c r="E257" s="662" t="s">
        <v>603</v>
      </c>
      <c r="F257" s="663" t="s">
        <v>2379</v>
      </c>
      <c r="G257" s="662" t="s">
        <v>614</v>
      </c>
      <c r="H257" s="662" t="s">
        <v>925</v>
      </c>
      <c r="I257" s="662" t="s">
        <v>926</v>
      </c>
      <c r="J257" s="662" t="s">
        <v>927</v>
      </c>
      <c r="K257" s="662" t="s">
        <v>928</v>
      </c>
      <c r="L257" s="664">
        <v>107.05500000000001</v>
      </c>
      <c r="M257" s="664">
        <v>2</v>
      </c>
      <c r="N257" s="665">
        <v>214.11</v>
      </c>
    </row>
    <row r="258" spans="1:14" ht="14.4" customHeight="1" x14ac:dyDescent="0.3">
      <c r="A258" s="660" t="s">
        <v>577</v>
      </c>
      <c r="B258" s="661" t="s">
        <v>578</v>
      </c>
      <c r="C258" s="662" t="s">
        <v>588</v>
      </c>
      <c r="D258" s="663" t="s">
        <v>2374</v>
      </c>
      <c r="E258" s="662" t="s">
        <v>603</v>
      </c>
      <c r="F258" s="663" t="s">
        <v>2379</v>
      </c>
      <c r="G258" s="662" t="s">
        <v>614</v>
      </c>
      <c r="H258" s="662" t="s">
        <v>1383</v>
      </c>
      <c r="I258" s="662" t="s">
        <v>1384</v>
      </c>
      <c r="J258" s="662" t="s">
        <v>1385</v>
      </c>
      <c r="K258" s="662" t="s">
        <v>767</v>
      </c>
      <c r="L258" s="664">
        <v>191.65059646502402</v>
      </c>
      <c r="M258" s="664">
        <v>1</v>
      </c>
      <c r="N258" s="665">
        <v>191.65059646502402</v>
      </c>
    </row>
    <row r="259" spans="1:14" ht="14.4" customHeight="1" x14ac:dyDescent="0.3">
      <c r="A259" s="660" t="s">
        <v>577</v>
      </c>
      <c r="B259" s="661" t="s">
        <v>578</v>
      </c>
      <c r="C259" s="662" t="s">
        <v>588</v>
      </c>
      <c r="D259" s="663" t="s">
        <v>2374</v>
      </c>
      <c r="E259" s="662" t="s">
        <v>603</v>
      </c>
      <c r="F259" s="663" t="s">
        <v>2379</v>
      </c>
      <c r="G259" s="662" t="s">
        <v>614</v>
      </c>
      <c r="H259" s="662" t="s">
        <v>1386</v>
      </c>
      <c r="I259" s="662" t="s">
        <v>1387</v>
      </c>
      <c r="J259" s="662" t="s">
        <v>1388</v>
      </c>
      <c r="K259" s="662" t="s">
        <v>1389</v>
      </c>
      <c r="L259" s="664">
        <v>162.5</v>
      </c>
      <c r="M259" s="664">
        <v>1</v>
      </c>
      <c r="N259" s="665">
        <v>162.5</v>
      </c>
    </row>
    <row r="260" spans="1:14" ht="14.4" customHeight="1" x14ac:dyDescent="0.3">
      <c r="A260" s="660" t="s">
        <v>577</v>
      </c>
      <c r="B260" s="661" t="s">
        <v>578</v>
      </c>
      <c r="C260" s="662" t="s">
        <v>588</v>
      </c>
      <c r="D260" s="663" t="s">
        <v>2374</v>
      </c>
      <c r="E260" s="662" t="s">
        <v>603</v>
      </c>
      <c r="F260" s="663" t="s">
        <v>2379</v>
      </c>
      <c r="G260" s="662" t="s">
        <v>614</v>
      </c>
      <c r="H260" s="662" t="s">
        <v>1390</v>
      </c>
      <c r="I260" s="662" t="s">
        <v>1391</v>
      </c>
      <c r="J260" s="662" t="s">
        <v>1392</v>
      </c>
      <c r="K260" s="662" t="s">
        <v>1393</v>
      </c>
      <c r="L260" s="664">
        <v>177.5</v>
      </c>
      <c r="M260" s="664">
        <v>1</v>
      </c>
      <c r="N260" s="665">
        <v>177.5</v>
      </c>
    </row>
    <row r="261" spans="1:14" ht="14.4" customHeight="1" x14ac:dyDescent="0.3">
      <c r="A261" s="660" t="s">
        <v>577</v>
      </c>
      <c r="B261" s="661" t="s">
        <v>578</v>
      </c>
      <c r="C261" s="662" t="s">
        <v>588</v>
      </c>
      <c r="D261" s="663" t="s">
        <v>2374</v>
      </c>
      <c r="E261" s="662" t="s">
        <v>603</v>
      </c>
      <c r="F261" s="663" t="s">
        <v>2379</v>
      </c>
      <c r="G261" s="662" t="s">
        <v>614</v>
      </c>
      <c r="H261" s="662" t="s">
        <v>1394</v>
      </c>
      <c r="I261" s="662" t="s">
        <v>1395</v>
      </c>
      <c r="J261" s="662" t="s">
        <v>1396</v>
      </c>
      <c r="K261" s="662" t="s">
        <v>1397</v>
      </c>
      <c r="L261" s="664">
        <v>41.569999999999986</v>
      </c>
      <c r="M261" s="664">
        <v>1</v>
      </c>
      <c r="N261" s="665">
        <v>41.569999999999986</v>
      </c>
    </row>
    <row r="262" spans="1:14" ht="14.4" customHeight="1" x14ac:dyDescent="0.3">
      <c r="A262" s="660" t="s">
        <v>577</v>
      </c>
      <c r="B262" s="661" t="s">
        <v>578</v>
      </c>
      <c r="C262" s="662" t="s">
        <v>588</v>
      </c>
      <c r="D262" s="663" t="s">
        <v>2374</v>
      </c>
      <c r="E262" s="662" t="s">
        <v>603</v>
      </c>
      <c r="F262" s="663" t="s">
        <v>2379</v>
      </c>
      <c r="G262" s="662" t="s">
        <v>614</v>
      </c>
      <c r="H262" s="662" t="s">
        <v>1398</v>
      </c>
      <c r="I262" s="662" t="s">
        <v>237</v>
      </c>
      <c r="J262" s="662" t="s">
        <v>1399</v>
      </c>
      <c r="K262" s="662"/>
      <c r="L262" s="664">
        <v>73.374350000000007</v>
      </c>
      <c r="M262" s="664">
        <v>2</v>
      </c>
      <c r="N262" s="665">
        <v>146.74870000000001</v>
      </c>
    </row>
    <row r="263" spans="1:14" ht="14.4" customHeight="1" x14ac:dyDescent="0.3">
      <c r="A263" s="660" t="s">
        <v>577</v>
      </c>
      <c r="B263" s="661" t="s">
        <v>578</v>
      </c>
      <c r="C263" s="662" t="s">
        <v>588</v>
      </c>
      <c r="D263" s="663" t="s">
        <v>2374</v>
      </c>
      <c r="E263" s="662" t="s">
        <v>603</v>
      </c>
      <c r="F263" s="663" t="s">
        <v>2379</v>
      </c>
      <c r="G263" s="662" t="s">
        <v>614</v>
      </c>
      <c r="H263" s="662" t="s">
        <v>1400</v>
      </c>
      <c r="I263" s="662" t="s">
        <v>1401</v>
      </c>
      <c r="J263" s="662" t="s">
        <v>1402</v>
      </c>
      <c r="K263" s="662" t="s">
        <v>1403</v>
      </c>
      <c r="L263" s="664">
        <v>34.700000000000003</v>
      </c>
      <c r="M263" s="664">
        <v>1</v>
      </c>
      <c r="N263" s="665">
        <v>34.700000000000003</v>
      </c>
    </row>
    <row r="264" spans="1:14" ht="14.4" customHeight="1" x14ac:dyDescent="0.3">
      <c r="A264" s="660" t="s">
        <v>577</v>
      </c>
      <c r="B264" s="661" t="s">
        <v>578</v>
      </c>
      <c r="C264" s="662" t="s">
        <v>588</v>
      </c>
      <c r="D264" s="663" t="s">
        <v>2374</v>
      </c>
      <c r="E264" s="662" t="s">
        <v>603</v>
      </c>
      <c r="F264" s="663" t="s">
        <v>2379</v>
      </c>
      <c r="G264" s="662" t="s">
        <v>614</v>
      </c>
      <c r="H264" s="662" t="s">
        <v>941</v>
      </c>
      <c r="I264" s="662" t="s">
        <v>942</v>
      </c>
      <c r="J264" s="662" t="s">
        <v>629</v>
      </c>
      <c r="K264" s="662" t="s">
        <v>943</v>
      </c>
      <c r="L264" s="664">
        <v>50.576442019414344</v>
      </c>
      <c r="M264" s="664">
        <v>17</v>
      </c>
      <c r="N264" s="665">
        <v>859.79951433004385</v>
      </c>
    </row>
    <row r="265" spans="1:14" ht="14.4" customHeight="1" x14ac:dyDescent="0.3">
      <c r="A265" s="660" t="s">
        <v>577</v>
      </c>
      <c r="B265" s="661" t="s">
        <v>578</v>
      </c>
      <c r="C265" s="662" t="s">
        <v>588</v>
      </c>
      <c r="D265" s="663" t="s">
        <v>2374</v>
      </c>
      <c r="E265" s="662" t="s">
        <v>603</v>
      </c>
      <c r="F265" s="663" t="s">
        <v>2379</v>
      </c>
      <c r="G265" s="662" t="s">
        <v>614</v>
      </c>
      <c r="H265" s="662" t="s">
        <v>1404</v>
      </c>
      <c r="I265" s="662" t="s">
        <v>237</v>
      </c>
      <c r="J265" s="662" t="s">
        <v>1405</v>
      </c>
      <c r="K265" s="662"/>
      <c r="L265" s="664">
        <v>24.60005653657451</v>
      </c>
      <c r="M265" s="664">
        <v>1</v>
      </c>
      <c r="N265" s="665">
        <v>24.60005653657451</v>
      </c>
    </row>
    <row r="266" spans="1:14" ht="14.4" customHeight="1" x14ac:dyDescent="0.3">
      <c r="A266" s="660" t="s">
        <v>577</v>
      </c>
      <c r="B266" s="661" t="s">
        <v>578</v>
      </c>
      <c r="C266" s="662" t="s">
        <v>588</v>
      </c>
      <c r="D266" s="663" t="s">
        <v>2374</v>
      </c>
      <c r="E266" s="662" t="s">
        <v>603</v>
      </c>
      <c r="F266" s="663" t="s">
        <v>2379</v>
      </c>
      <c r="G266" s="662" t="s">
        <v>614</v>
      </c>
      <c r="H266" s="662" t="s">
        <v>1406</v>
      </c>
      <c r="I266" s="662" t="s">
        <v>237</v>
      </c>
      <c r="J266" s="662" t="s">
        <v>1407</v>
      </c>
      <c r="K266" s="662"/>
      <c r="L266" s="664">
        <v>46.75</v>
      </c>
      <c r="M266" s="664">
        <v>1</v>
      </c>
      <c r="N266" s="665">
        <v>46.75</v>
      </c>
    </row>
    <row r="267" spans="1:14" ht="14.4" customHeight="1" x14ac:dyDescent="0.3">
      <c r="A267" s="660" t="s">
        <v>577</v>
      </c>
      <c r="B267" s="661" t="s">
        <v>578</v>
      </c>
      <c r="C267" s="662" t="s">
        <v>588</v>
      </c>
      <c r="D267" s="663" t="s">
        <v>2374</v>
      </c>
      <c r="E267" s="662" t="s">
        <v>603</v>
      </c>
      <c r="F267" s="663" t="s">
        <v>2379</v>
      </c>
      <c r="G267" s="662" t="s">
        <v>614</v>
      </c>
      <c r="H267" s="662" t="s">
        <v>1408</v>
      </c>
      <c r="I267" s="662" t="s">
        <v>1409</v>
      </c>
      <c r="J267" s="662" t="s">
        <v>1410</v>
      </c>
      <c r="K267" s="662" t="s">
        <v>1411</v>
      </c>
      <c r="L267" s="664">
        <v>39.07</v>
      </c>
      <c r="M267" s="664">
        <v>1</v>
      </c>
      <c r="N267" s="665">
        <v>39.07</v>
      </c>
    </row>
    <row r="268" spans="1:14" ht="14.4" customHeight="1" x14ac:dyDescent="0.3">
      <c r="A268" s="660" t="s">
        <v>577</v>
      </c>
      <c r="B268" s="661" t="s">
        <v>578</v>
      </c>
      <c r="C268" s="662" t="s">
        <v>588</v>
      </c>
      <c r="D268" s="663" t="s">
        <v>2374</v>
      </c>
      <c r="E268" s="662" t="s">
        <v>603</v>
      </c>
      <c r="F268" s="663" t="s">
        <v>2379</v>
      </c>
      <c r="G268" s="662" t="s">
        <v>614</v>
      </c>
      <c r="H268" s="662" t="s">
        <v>959</v>
      </c>
      <c r="I268" s="662" t="s">
        <v>960</v>
      </c>
      <c r="J268" s="662" t="s">
        <v>961</v>
      </c>
      <c r="K268" s="662" t="s">
        <v>962</v>
      </c>
      <c r="L268" s="664">
        <v>108.79999999999997</v>
      </c>
      <c r="M268" s="664">
        <v>1</v>
      </c>
      <c r="N268" s="665">
        <v>108.79999999999997</v>
      </c>
    </row>
    <row r="269" spans="1:14" ht="14.4" customHeight="1" x14ac:dyDescent="0.3">
      <c r="A269" s="660" t="s">
        <v>577</v>
      </c>
      <c r="B269" s="661" t="s">
        <v>578</v>
      </c>
      <c r="C269" s="662" t="s">
        <v>588</v>
      </c>
      <c r="D269" s="663" t="s">
        <v>2374</v>
      </c>
      <c r="E269" s="662" t="s">
        <v>603</v>
      </c>
      <c r="F269" s="663" t="s">
        <v>2379</v>
      </c>
      <c r="G269" s="662" t="s">
        <v>614</v>
      </c>
      <c r="H269" s="662" t="s">
        <v>1412</v>
      </c>
      <c r="I269" s="662" t="s">
        <v>1413</v>
      </c>
      <c r="J269" s="662" t="s">
        <v>1414</v>
      </c>
      <c r="K269" s="662" t="s">
        <v>1415</v>
      </c>
      <c r="L269" s="664">
        <v>48.36961677565899</v>
      </c>
      <c r="M269" s="664">
        <v>1</v>
      </c>
      <c r="N269" s="665">
        <v>48.36961677565899</v>
      </c>
    </row>
    <row r="270" spans="1:14" ht="14.4" customHeight="1" x14ac:dyDescent="0.3">
      <c r="A270" s="660" t="s">
        <v>577</v>
      </c>
      <c r="B270" s="661" t="s">
        <v>578</v>
      </c>
      <c r="C270" s="662" t="s">
        <v>588</v>
      </c>
      <c r="D270" s="663" t="s">
        <v>2374</v>
      </c>
      <c r="E270" s="662" t="s">
        <v>603</v>
      </c>
      <c r="F270" s="663" t="s">
        <v>2379</v>
      </c>
      <c r="G270" s="662" t="s">
        <v>614</v>
      </c>
      <c r="H270" s="662" t="s">
        <v>963</v>
      </c>
      <c r="I270" s="662" t="s">
        <v>964</v>
      </c>
      <c r="J270" s="662" t="s">
        <v>965</v>
      </c>
      <c r="K270" s="662" t="s">
        <v>966</v>
      </c>
      <c r="L270" s="664">
        <v>60.127975199935442</v>
      </c>
      <c r="M270" s="664">
        <v>5</v>
      </c>
      <c r="N270" s="665">
        <v>300.6398759996772</v>
      </c>
    </row>
    <row r="271" spans="1:14" ht="14.4" customHeight="1" x14ac:dyDescent="0.3">
      <c r="A271" s="660" t="s">
        <v>577</v>
      </c>
      <c r="B271" s="661" t="s">
        <v>578</v>
      </c>
      <c r="C271" s="662" t="s">
        <v>588</v>
      </c>
      <c r="D271" s="663" t="s">
        <v>2374</v>
      </c>
      <c r="E271" s="662" t="s">
        <v>603</v>
      </c>
      <c r="F271" s="663" t="s">
        <v>2379</v>
      </c>
      <c r="G271" s="662" t="s">
        <v>614</v>
      </c>
      <c r="H271" s="662" t="s">
        <v>1416</v>
      </c>
      <c r="I271" s="662" t="s">
        <v>1417</v>
      </c>
      <c r="J271" s="662" t="s">
        <v>1418</v>
      </c>
      <c r="K271" s="662" t="s">
        <v>1419</v>
      </c>
      <c r="L271" s="664">
        <v>42.480000000000004</v>
      </c>
      <c r="M271" s="664">
        <v>1</v>
      </c>
      <c r="N271" s="665">
        <v>42.480000000000004</v>
      </c>
    </row>
    <row r="272" spans="1:14" ht="14.4" customHeight="1" x14ac:dyDescent="0.3">
      <c r="A272" s="660" t="s">
        <v>577</v>
      </c>
      <c r="B272" s="661" t="s">
        <v>578</v>
      </c>
      <c r="C272" s="662" t="s">
        <v>588</v>
      </c>
      <c r="D272" s="663" t="s">
        <v>2374</v>
      </c>
      <c r="E272" s="662" t="s">
        <v>603</v>
      </c>
      <c r="F272" s="663" t="s">
        <v>2379</v>
      </c>
      <c r="G272" s="662" t="s">
        <v>614</v>
      </c>
      <c r="H272" s="662" t="s">
        <v>971</v>
      </c>
      <c r="I272" s="662" t="s">
        <v>237</v>
      </c>
      <c r="J272" s="662" t="s">
        <v>972</v>
      </c>
      <c r="K272" s="662"/>
      <c r="L272" s="664">
        <v>104.67581453012487</v>
      </c>
      <c r="M272" s="664">
        <v>2</v>
      </c>
      <c r="N272" s="665">
        <v>209.35162906024973</v>
      </c>
    </row>
    <row r="273" spans="1:14" ht="14.4" customHeight="1" x14ac:dyDescent="0.3">
      <c r="A273" s="660" t="s">
        <v>577</v>
      </c>
      <c r="B273" s="661" t="s">
        <v>578</v>
      </c>
      <c r="C273" s="662" t="s">
        <v>588</v>
      </c>
      <c r="D273" s="663" t="s">
        <v>2374</v>
      </c>
      <c r="E273" s="662" t="s">
        <v>603</v>
      </c>
      <c r="F273" s="663" t="s">
        <v>2379</v>
      </c>
      <c r="G273" s="662" t="s">
        <v>614</v>
      </c>
      <c r="H273" s="662" t="s">
        <v>1420</v>
      </c>
      <c r="I273" s="662" t="s">
        <v>237</v>
      </c>
      <c r="J273" s="662" t="s">
        <v>1421</v>
      </c>
      <c r="K273" s="662"/>
      <c r="L273" s="664">
        <v>78.760000000000019</v>
      </c>
      <c r="M273" s="664">
        <v>1</v>
      </c>
      <c r="N273" s="665">
        <v>78.760000000000019</v>
      </c>
    </row>
    <row r="274" spans="1:14" ht="14.4" customHeight="1" x14ac:dyDescent="0.3">
      <c r="A274" s="660" t="s">
        <v>577</v>
      </c>
      <c r="B274" s="661" t="s">
        <v>578</v>
      </c>
      <c r="C274" s="662" t="s">
        <v>588</v>
      </c>
      <c r="D274" s="663" t="s">
        <v>2374</v>
      </c>
      <c r="E274" s="662" t="s">
        <v>603</v>
      </c>
      <c r="F274" s="663" t="s">
        <v>2379</v>
      </c>
      <c r="G274" s="662" t="s">
        <v>614</v>
      </c>
      <c r="H274" s="662" t="s">
        <v>1422</v>
      </c>
      <c r="I274" s="662" t="s">
        <v>1423</v>
      </c>
      <c r="J274" s="662" t="s">
        <v>1424</v>
      </c>
      <c r="K274" s="662" t="s">
        <v>1425</v>
      </c>
      <c r="L274" s="664">
        <v>117.73947796929647</v>
      </c>
      <c r="M274" s="664">
        <v>100</v>
      </c>
      <c r="N274" s="665">
        <v>11773.947796929648</v>
      </c>
    </row>
    <row r="275" spans="1:14" ht="14.4" customHeight="1" x14ac:dyDescent="0.3">
      <c r="A275" s="660" t="s">
        <v>577</v>
      </c>
      <c r="B275" s="661" t="s">
        <v>578</v>
      </c>
      <c r="C275" s="662" t="s">
        <v>588</v>
      </c>
      <c r="D275" s="663" t="s">
        <v>2374</v>
      </c>
      <c r="E275" s="662" t="s">
        <v>603</v>
      </c>
      <c r="F275" s="663" t="s">
        <v>2379</v>
      </c>
      <c r="G275" s="662" t="s">
        <v>614</v>
      </c>
      <c r="H275" s="662" t="s">
        <v>1426</v>
      </c>
      <c r="I275" s="662" t="s">
        <v>1427</v>
      </c>
      <c r="J275" s="662" t="s">
        <v>1428</v>
      </c>
      <c r="K275" s="662" t="s">
        <v>1429</v>
      </c>
      <c r="L275" s="664">
        <v>102.93184911821912</v>
      </c>
      <c r="M275" s="664">
        <v>1</v>
      </c>
      <c r="N275" s="665">
        <v>102.93184911821912</v>
      </c>
    </row>
    <row r="276" spans="1:14" ht="14.4" customHeight="1" x14ac:dyDescent="0.3">
      <c r="A276" s="660" t="s">
        <v>577</v>
      </c>
      <c r="B276" s="661" t="s">
        <v>578</v>
      </c>
      <c r="C276" s="662" t="s">
        <v>588</v>
      </c>
      <c r="D276" s="663" t="s">
        <v>2374</v>
      </c>
      <c r="E276" s="662" t="s">
        <v>603</v>
      </c>
      <c r="F276" s="663" t="s">
        <v>2379</v>
      </c>
      <c r="G276" s="662" t="s">
        <v>614</v>
      </c>
      <c r="H276" s="662" t="s">
        <v>1430</v>
      </c>
      <c r="I276" s="662" t="s">
        <v>1431</v>
      </c>
      <c r="J276" s="662" t="s">
        <v>1321</v>
      </c>
      <c r="K276" s="662" t="s">
        <v>1432</v>
      </c>
      <c r="L276" s="664">
        <v>39.539999999999978</v>
      </c>
      <c r="M276" s="664">
        <v>1</v>
      </c>
      <c r="N276" s="665">
        <v>39.539999999999978</v>
      </c>
    </row>
    <row r="277" spans="1:14" ht="14.4" customHeight="1" x14ac:dyDescent="0.3">
      <c r="A277" s="660" t="s">
        <v>577</v>
      </c>
      <c r="B277" s="661" t="s">
        <v>578</v>
      </c>
      <c r="C277" s="662" t="s">
        <v>588</v>
      </c>
      <c r="D277" s="663" t="s">
        <v>2374</v>
      </c>
      <c r="E277" s="662" t="s">
        <v>603</v>
      </c>
      <c r="F277" s="663" t="s">
        <v>2379</v>
      </c>
      <c r="G277" s="662" t="s">
        <v>614</v>
      </c>
      <c r="H277" s="662" t="s">
        <v>1433</v>
      </c>
      <c r="I277" s="662" t="s">
        <v>1434</v>
      </c>
      <c r="J277" s="662" t="s">
        <v>1435</v>
      </c>
      <c r="K277" s="662" t="s">
        <v>1436</v>
      </c>
      <c r="L277" s="664">
        <v>183.94</v>
      </c>
      <c r="M277" s="664">
        <v>1</v>
      </c>
      <c r="N277" s="665">
        <v>183.94</v>
      </c>
    </row>
    <row r="278" spans="1:14" ht="14.4" customHeight="1" x14ac:dyDescent="0.3">
      <c r="A278" s="660" t="s">
        <v>577</v>
      </c>
      <c r="B278" s="661" t="s">
        <v>578</v>
      </c>
      <c r="C278" s="662" t="s">
        <v>588</v>
      </c>
      <c r="D278" s="663" t="s">
        <v>2374</v>
      </c>
      <c r="E278" s="662" t="s">
        <v>603</v>
      </c>
      <c r="F278" s="663" t="s">
        <v>2379</v>
      </c>
      <c r="G278" s="662" t="s">
        <v>614</v>
      </c>
      <c r="H278" s="662" t="s">
        <v>1437</v>
      </c>
      <c r="I278" s="662" t="s">
        <v>1438</v>
      </c>
      <c r="J278" s="662" t="s">
        <v>1048</v>
      </c>
      <c r="K278" s="662" t="s">
        <v>1439</v>
      </c>
      <c r="L278" s="664">
        <v>219.62365388574023</v>
      </c>
      <c r="M278" s="664">
        <v>8</v>
      </c>
      <c r="N278" s="665">
        <v>1756.9892310859218</v>
      </c>
    </row>
    <row r="279" spans="1:14" ht="14.4" customHeight="1" x14ac:dyDescent="0.3">
      <c r="A279" s="660" t="s">
        <v>577</v>
      </c>
      <c r="B279" s="661" t="s">
        <v>578</v>
      </c>
      <c r="C279" s="662" t="s">
        <v>588</v>
      </c>
      <c r="D279" s="663" t="s">
        <v>2374</v>
      </c>
      <c r="E279" s="662" t="s">
        <v>603</v>
      </c>
      <c r="F279" s="663" t="s">
        <v>2379</v>
      </c>
      <c r="G279" s="662" t="s">
        <v>614</v>
      </c>
      <c r="H279" s="662" t="s">
        <v>1440</v>
      </c>
      <c r="I279" s="662" t="s">
        <v>1441</v>
      </c>
      <c r="J279" s="662" t="s">
        <v>1442</v>
      </c>
      <c r="K279" s="662" t="s">
        <v>1443</v>
      </c>
      <c r="L279" s="664">
        <v>34.31997796981441</v>
      </c>
      <c r="M279" s="664">
        <v>1</v>
      </c>
      <c r="N279" s="665">
        <v>34.31997796981441</v>
      </c>
    </row>
    <row r="280" spans="1:14" ht="14.4" customHeight="1" x14ac:dyDescent="0.3">
      <c r="A280" s="660" t="s">
        <v>577</v>
      </c>
      <c r="B280" s="661" t="s">
        <v>578</v>
      </c>
      <c r="C280" s="662" t="s">
        <v>588</v>
      </c>
      <c r="D280" s="663" t="s">
        <v>2374</v>
      </c>
      <c r="E280" s="662" t="s">
        <v>603</v>
      </c>
      <c r="F280" s="663" t="s">
        <v>2379</v>
      </c>
      <c r="G280" s="662" t="s">
        <v>614</v>
      </c>
      <c r="H280" s="662" t="s">
        <v>994</v>
      </c>
      <c r="I280" s="662" t="s">
        <v>237</v>
      </c>
      <c r="J280" s="662" t="s">
        <v>995</v>
      </c>
      <c r="K280" s="662"/>
      <c r="L280" s="664">
        <v>104.54291579192966</v>
      </c>
      <c r="M280" s="664">
        <v>7</v>
      </c>
      <c r="N280" s="665">
        <v>731.80041054350761</v>
      </c>
    </row>
    <row r="281" spans="1:14" ht="14.4" customHeight="1" x14ac:dyDescent="0.3">
      <c r="A281" s="660" t="s">
        <v>577</v>
      </c>
      <c r="B281" s="661" t="s">
        <v>578</v>
      </c>
      <c r="C281" s="662" t="s">
        <v>588</v>
      </c>
      <c r="D281" s="663" t="s">
        <v>2374</v>
      </c>
      <c r="E281" s="662" t="s">
        <v>603</v>
      </c>
      <c r="F281" s="663" t="s">
        <v>2379</v>
      </c>
      <c r="G281" s="662" t="s">
        <v>614</v>
      </c>
      <c r="H281" s="662" t="s">
        <v>1444</v>
      </c>
      <c r="I281" s="662" t="s">
        <v>1445</v>
      </c>
      <c r="J281" s="662" t="s">
        <v>1446</v>
      </c>
      <c r="K281" s="662" t="s">
        <v>1447</v>
      </c>
      <c r="L281" s="664">
        <v>339.93984284948158</v>
      </c>
      <c r="M281" s="664">
        <v>98</v>
      </c>
      <c r="N281" s="665">
        <v>33314.104599249193</v>
      </c>
    </row>
    <row r="282" spans="1:14" ht="14.4" customHeight="1" x14ac:dyDescent="0.3">
      <c r="A282" s="660" t="s">
        <v>577</v>
      </c>
      <c r="B282" s="661" t="s">
        <v>578</v>
      </c>
      <c r="C282" s="662" t="s">
        <v>588</v>
      </c>
      <c r="D282" s="663" t="s">
        <v>2374</v>
      </c>
      <c r="E282" s="662" t="s">
        <v>603</v>
      </c>
      <c r="F282" s="663" t="s">
        <v>2379</v>
      </c>
      <c r="G282" s="662" t="s">
        <v>614</v>
      </c>
      <c r="H282" s="662" t="s">
        <v>1448</v>
      </c>
      <c r="I282" s="662" t="s">
        <v>1449</v>
      </c>
      <c r="J282" s="662" t="s">
        <v>1450</v>
      </c>
      <c r="K282" s="662" t="s">
        <v>1451</v>
      </c>
      <c r="L282" s="664">
        <v>37.120046791742986</v>
      </c>
      <c r="M282" s="664">
        <v>1</v>
      </c>
      <c r="N282" s="665">
        <v>37.120046791742986</v>
      </c>
    </row>
    <row r="283" spans="1:14" ht="14.4" customHeight="1" x14ac:dyDescent="0.3">
      <c r="A283" s="660" t="s">
        <v>577</v>
      </c>
      <c r="B283" s="661" t="s">
        <v>578</v>
      </c>
      <c r="C283" s="662" t="s">
        <v>588</v>
      </c>
      <c r="D283" s="663" t="s">
        <v>2374</v>
      </c>
      <c r="E283" s="662" t="s">
        <v>603</v>
      </c>
      <c r="F283" s="663" t="s">
        <v>2379</v>
      </c>
      <c r="G283" s="662" t="s">
        <v>614</v>
      </c>
      <c r="H283" s="662" t="s">
        <v>1452</v>
      </c>
      <c r="I283" s="662" t="s">
        <v>1452</v>
      </c>
      <c r="J283" s="662" t="s">
        <v>1453</v>
      </c>
      <c r="K283" s="662" t="s">
        <v>688</v>
      </c>
      <c r="L283" s="664">
        <v>92.840172753463406</v>
      </c>
      <c r="M283" s="664">
        <v>1</v>
      </c>
      <c r="N283" s="665">
        <v>92.840172753463406</v>
      </c>
    </row>
    <row r="284" spans="1:14" ht="14.4" customHeight="1" x14ac:dyDescent="0.3">
      <c r="A284" s="660" t="s">
        <v>577</v>
      </c>
      <c r="B284" s="661" t="s">
        <v>578</v>
      </c>
      <c r="C284" s="662" t="s">
        <v>588</v>
      </c>
      <c r="D284" s="663" t="s">
        <v>2374</v>
      </c>
      <c r="E284" s="662" t="s">
        <v>603</v>
      </c>
      <c r="F284" s="663" t="s">
        <v>2379</v>
      </c>
      <c r="G284" s="662" t="s">
        <v>614</v>
      </c>
      <c r="H284" s="662" t="s">
        <v>1454</v>
      </c>
      <c r="I284" s="662" t="s">
        <v>1454</v>
      </c>
      <c r="J284" s="662" t="s">
        <v>1455</v>
      </c>
      <c r="K284" s="662" t="s">
        <v>1456</v>
      </c>
      <c r="L284" s="664">
        <v>187.97999999999993</v>
      </c>
      <c r="M284" s="664">
        <v>2</v>
      </c>
      <c r="N284" s="665">
        <v>375.95999999999987</v>
      </c>
    </row>
    <row r="285" spans="1:14" ht="14.4" customHeight="1" x14ac:dyDescent="0.3">
      <c r="A285" s="660" t="s">
        <v>577</v>
      </c>
      <c r="B285" s="661" t="s">
        <v>578</v>
      </c>
      <c r="C285" s="662" t="s">
        <v>588</v>
      </c>
      <c r="D285" s="663" t="s">
        <v>2374</v>
      </c>
      <c r="E285" s="662" t="s">
        <v>603</v>
      </c>
      <c r="F285" s="663" t="s">
        <v>2379</v>
      </c>
      <c r="G285" s="662" t="s">
        <v>614</v>
      </c>
      <c r="H285" s="662" t="s">
        <v>1457</v>
      </c>
      <c r="I285" s="662" t="s">
        <v>1458</v>
      </c>
      <c r="J285" s="662" t="s">
        <v>1459</v>
      </c>
      <c r="K285" s="662" t="s">
        <v>1460</v>
      </c>
      <c r="L285" s="664">
        <v>43.450046706781848</v>
      </c>
      <c r="M285" s="664">
        <v>1</v>
      </c>
      <c r="N285" s="665">
        <v>43.450046706781848</v>
      </c>
    </row>
    <row r="286" spans="1:14" ht="14.4" customHeight="1" x14ac:dyDescent="0.3">
      <c r="A286" s="660" t="s">
        <v>577</v>
      </c>
      <c r="B286" s="661" t="s">
        <v>578</v>
      </c>
      <c r="C286" s="662" t="s">
        <v>588</v>
      </c>
      <c r="D286" s="663" t="s">
        <v>2374</v>
      </c>
      <c r="E286" s="662" t="s">
        <v>603</v>
      </c>
      <c r="F286" s="663" t="s">
        <v>2379</v>
      </c>
      <c r="G286" s="662" t="s">
        <v>614</v>
      </c>
      <c r="H286" s="662" t="s">
        <v>1461</v>
      </c>
      <c r="I286" s="662" t="s">
        <v>1462</v>
      </c>
      <c r="J286" s="662" t="s">
        <v>1463</v>
      </c>
      <c r="K286" s="662" t="s">
        <v>1464</v>
      </c>
      <c r="L286" s="664">
        <v>83.640000000000015</v>
      </c>
      <c r="M286" s="664">
        <v>1</v>
      </c>
      <c r="N286" s="665">
        <v>83.640000000000015</v>
      </c>
    </row>
    <row r="287" spans="1:14" ht="14.4" customHeight="1" x14ac:dyDescent="0.3">
      <c r="A287" s="660" t="s">
        <v>577</v>
      </c>
      <c r="B287" s="661" t="s">
        <v>578</v>
      </c>
      <c r="C287" s="662" t="s">
        <v>588</v>
      </c>
      <c r="D287" s="663" t="s">
        <v>2374</v>
      </c>
      <c r="E287" s="662" t="s">
        <v>603</v>
      </c>
      <c r="F287" s="663" t="s">
        <v>2379</v>
      </c>
      <c r="G287" s="662" t="s">
        <v>614</v>
      </c>
      <c r="H287" s="662" t="s">
        <v>1465</v>
      </c>
      <c r="I287" s="662" t="s">
        <v>1466</v>
      </c>
      <c r="J287" s="662" t="s">
        <v>1467</v>
      </c>
      <c r="K287" s="662" t="s">
        <v>1468</v>
      </c>
      <c r="L287" s="664">
        <v>67.569999999999993</v>
      </c>
      <c r="M287" s="664">
        <v>1</v>
      </c>
      <c r="N287" s="665">
        <v>67.569999999999993</v>
      </c>
    </row>
    <row r="288" spans="1:14" ht="14.4" customHeight="1" x14ac:dyDescent="0.3">
      <c r="A288" s="660" t="s">
        <v>577</v>
      </c>
      <c r="B288" s="661" t="s">
        <v>578</v>
      </c>
      <c r="C288" s="662" t="s">
        <v>588</v>
      </c>
      <c r="D288" s="663" t="s">
        <v>2374</v>
      </c>
      <c r="E288" s="662" t="s">
        <v>603</v>
      </c>
      <c r="F288" s="663" t="s">
        <v>2379</v>
      </c>
      <c r="G288" s="662" t="s">
        <v>614</v>
      </c>
      <c r="H288" s="662" t="s">
        <v>1469</v>
      </c>
      <c r="I288" s="662" t="s">
        <v>1470</v>
      </c>
      <c r="J288" s="662" t="s">
        <v>1471</v>
      </c>
      <c r="K288" s="662" t="s">
        <v>1472</v>
      </c>
      <c r="L288" s="664">
        <v>128.71</v>
      </c>
      <c r="M288" s="664">
        <v>1</v>
      </c>
      <c r="N288" s="665">
        <v>128.71</v>
      </c>
    </row>
    <row r="289" spans="1:14" ht="14.4" customHeight="1" x14ac:dyDescent="0.3">
      <c r="A289" s="660" t="s">
        <v>577</v>
      </c>
      <c r="B289" s="661" t="s">
        <v>578</v>
      </c>
      <c r="C289" s="662" t="s">
        <v>588</v>
      </c>
      <c r="D289" s="663" t="s">
        <v>2374</v>
      </c>
      <c r="E289" s="662" t="s">
        <v>603</v>
      </c>
      <c r="F289" s="663" t="s">
        <v>2379</v>
      </c>
      <c r="G289" s="662" t="s">
        <v>614</v>
      </c>
      <c r="H289" s="662" t="s">
        <v>1473</v>
      </c>
      <c r="I289" s="662" t="s">
        <v>1473</v>
      </c>
      <c r="J289" s="662" t="s">
        <v>1474</v>
      </c>
      <c r="K289" s="662" t="s">
        <v>1475</v>
      </c>
      <c r="L289" s="664">
        <v>73.580001146615189</v>
      </c>
      <c r="M289" s="664">
        <v>1</v>
      </c>
      <c r="N289" s="665">
        <v>73.580001146615189</v>
      </c>
    </row>
    <row r="290" spans="1:14" ht="14.4" customHeight="1" x14ac:dyDescent="0.3">
      <c r="A290" s="660" t="s">
        <v>577</v>
      </c>
      <c r="B290" s="661" t="s">
        <v>578</v>
      </c>
      <c r="C290" s="662" t="s">
        <v>588</v>
      </c>
      <c r="D290" s="663" t="s">
        <v>2374</v>
      </c>
      <c r="E290" s="662" t="s">
        <v>603</v>
      </c>
      <c r="F290" s="663" t="s">
        <v>2379</v>
      </c>
      <c r="G290" s="662" t="s">
        <v>614</v>
      </c>
      <c r="H290" s="662" t="s">
        <v>1032</v>
      </c>
      <c r="I290" s="662" t="s">
        <v>1032</v>
      </c>
      <c r="J290" s="662" t="s">
        <v>1033</v>
      </c>
      <c r="K290" s="662" t="s">
        <v>1034</v>
      </c>
      <c r="L290" s="664">
        <v>285.01679999999999</v>
      </c>
      <c r="M290" s="664">
        <v>1</v>
      </c>
      <c r="N290" s="665">
        <v>285.01679999999999</v>
      </c>
    </row>
    <row r="291" spans="1:14" ht="14.4" customHeight="1" x14ac:dyDescent="0.3">
      <c r="A291" s="660" t="s">
        <v>577</v>
      </c>
      <c r="B291" s="661" t="s">
        <v>578</v>
      </c>
      <c r="C291" s="662" t="s">
        <v>588</v>
      </c>
      <c r="D291" s="663" t="s">
        <v>2374</v>
      </c>
      <c r="E291" s="662" t="s">
        <v>603</v>
      </c>
      <c r="F291" s="663" t="s">
        <v>2379</v>
      </c>
      <c r="G291" s="662" t="s">
        <v>614</v>
      </c>
      <c r="H291" s="662" t="s">
        <v>1476</v>
      </c>
      <c r="I291" s="662" t="s">
        <v>237</v>
      </c>
      <c r="J291" s="662" t="s">
        <v>1477</v>
      </c>
      <c r="K291" s="662"/>
      <c r="L291" s="664">
        <v>66.570094440445914</v>
      </c>
      <c r="M291" s="664">
        <v>1</v>
      </c>
      <c r="N291" s="665">
        <v>66.570094440445914</v>
      </c>
    </row>
    <row r="292" spans="1:14" ht="14.4" customHeight="1" x14ac:dyDescent="0.3">
      <c r="A292" s="660" t="s">
        <v>577</v>
      </c>
      <c r="B292" s="661" t="s">
        <v>578</v>
      </c>
      <c r="C292" s="662" t="s">
        <v>588</v>
      </c>
      <c r="D292" s="663" t="s">
        <v>2374</v>
      </c>
      <c r="E292" s="662" t="s">
        <v>603</v>
      </c>
      <c r="F292" s="663" t="s">
        <v>2379</v>
      </c>
      <c r="G292" s="662" t="s">
        <v>614</v>
      </c>
      <c r="H292" s="662" t="s">
        <v>1047</v>
      </c>
      <c r="I292" s="662" t="s">
        <v>1047</v>
      </c>
      <c r="J292" s="662" t="s">
        <v>1048</v>
      </c>
      <c r="K292" s="662" t="s">
        <v>1049</v>
      </c>
      <c r="L292" s="664">
        <v>224.43691948805127</v>
      </c>
      <c r="M292" s="664">
        <v>28</v>
      </c>
      <c r="N292" s="665">
        <v>6284.2337456654359</v>
      </c>
    </row>
    <row r="293" spans="1:14" ht="14.4" customHeight="1" x14ac:dyDescent="0.3">
      <c r="A293" s="660" t="s">
        <v>577</v>
      </c>
      <c r="B293" s="661" t="s">
        <v>578</v>
      </c>
      <c r="C293" s="662" t="s">
        <v>588</v>
      </c>
      <c r="D293" s="663" t="s">
        <v>2374</v>
      </c>
      <c r="E293" s="662" t="s">
        <v>603</v>
      </c>
      <c r="F293" s="663" t="s">
        <v>2379</v>
      </c>
      <c r="G293" s="662" t="s">
        <v>614</v>
      </c>
      <c r="H293" s="662" t="s">
        <v>1478</v>
      </c>
      <c r="I293" s="662" t="s">
        <v>237</v>
      </c>
      <c r="J293" s="662" t="s">
        <v>1479</v>
      </c>
      <c r="K293" s="662"/>
      <c r="L293" s="664">
        <v>167.43</v>
      </c>
      <c r="M293" s="664">
        <v>1</v>
      </c>
      <c r="N293" s="665">
        <v>167.43</v>
      </c>
    </row>
    <row r="294" spans="1:14" ht="14.4" customHeight="1" x14ac:dyDescent="0.3">
      <c r="A294" s="660" t="s">
        <v>577</v>
      </c>
      <c r="B294" s="661" t="s">
        <v>578</v>
      </c>
      <c r="C294" s="662" t="s">
        <v>588</v>
      </c>
      <c r="D294" s="663" t="s">
        <v>2374</v>
      </c>
      <c r="E294" s="662" t="s">
        <v>603</v>
      </c>
      <c r="F294" s="663" t="s">
        <v>2379</v>
      </c>
      <c r="G294" s="662" t="s">
        <v>614</v>
      </c>
      <c r="H294" s="662" t="s">
        <v>1480</v>
      </c>
      <c r="I294" s="662" t="s">
        <v>237</v>
      </c>
      <c r="J294" s="662" t="s">
        <v>1481</v>
      </c>
      <c r="K294" s="662" t="s">
        <v>1482</v>
      </c>
      <c r="L294" s="664">
        <v>82.763856011524069</v>
      </c>
      <c r="M294" s="664">
        <v>1</v>
      </c>
      <c r="N294" s="665">
        <v>82.763856011524069</v>
      </c>
    </row>
    <row r="295" spans="1:14" ht="14.4" customHeight="1" x14ac:dyDescent="0.3">
      <c r="A295" s="660" t="s">
        <v>577</v>
      </c>
      <c r="B295" s="661" t="s">
        <v>578</v>
      </c>
      <c r="C295" s="662" t="s">
        <v>588</v>
      </c>
      <c r="D295" s="663" t="s">
        <v>2374</v>
      </c>
      <c r="E295" s="662" t="s">
        <v>603</v>
      </c>
      <c r="F295" s="663" t="s">
        <v>2379</v>
      </c>
      <c r="G295" s="662" t="s">
        <v>614</v>
      </c>
      <c r="H295" s="662" t="s">
        <v>1057</v>
      </c>
      <c r="I295" s="662" t="s">
        <v>1057</v>
      </c>
      <c r="J295" s="662" t="s">
        <v>1058</v>
      </c>
      <c r="K295" s="662" t="s">
        <v>982</v>
      </c>
      <c r="L295" s="664">
        <v>114.99983446817738</v>
      </c>
      <c r="M295" s="664">
        <v>1</v>
      </c>
      <c r="N295" s="665">
        <v>114.99983446817738</v>
      </c>
    </row>
    <row r="296" spans="1:14" ht="14.4" customHeight="1" x14ac:dyDescent="0.3">
      <c r="A296" s="660" t="s">
        <v>577</v>
      </c>
      <c r="B296" s="661" t="s">
        <v>578</v>
      </c>
      <c r="C296" s="662" t="s">
        <v>588</v>
      </c>
      <c r="D296" s="663" t="s">
        <v>2374</v>
      </c>
      <c r="E296" s="662" t="s">
        <v>603</v>
      </c>
      <c r="F296" s="663" t="s">
        <v>2379</v>
      </c>
      <c r="G296" s="662" t="s">
        <v>614</v>
      </c>
      <c r="H296" s="662" t="s">
        <v>1483</v>
      </c>
      <c r="I296" s="662" t="s">
        <v>1484</v>
      </c>
      <c r="J296" s="662" t="s">
        <v>1485</v>
      </c>
      <c r="K296" s="662" t="s">
        <v>1486</v>
      </c>
      <c r="L296" s="664">
        <v>8.9700000000000006</v>
      </c>
      <c r="M296" s="664">
        <v>480</v>
      </c>
      <c r="N296" s="665">
        <v>4305.6000000000004</v>
      </c>
    </row>
    <row r="297" spans="1:14" ht="14.4" customHeight="1" x14ac:dyDescent="0.3">
      <c r="A297" s="660" t="s">
        <v>577</v>
      </c>
      <c r="B297" s="661" t="s">
        <v>578</v>
      </c>
      <c r="C297" s="662" t="s">
        <v>588</v>
      </c>
      <c r="D297" s="663" t="s">
        <v>2374</v>
      </c>
      <c r="E297" s="662" t="s">
        <v>603</v>
      </c>
      <c r="F297" s="663" t="s">
        <v>2379</v>
      </c>
      <c r="G297" s="662" t="s">
        <v>1059</v>
      </c>
      <c r="H297" s="662" t="s">
        <v>1487</v>
      </c>
      <c r="I297" s="662" t="s">
        <v>1487</v>
      </c>
      <c r="J297" s="662" t="s">
        <v>1488</v>
      </c>
      <c r="K297" s="662" t="s">
        <v>1489</v>
      </c>
      <c r="L297" s="664">
        <v>8.1700000000000035</v>
      </c>
      <c r="M297" s="664">
        <v>1</v>
      </c>
      <c r="N297" s="665">
        <v>8.1700000000000035</v>
      </c>
    </row>
    <row r="298" spans="1:14" ht="14.4" customHeight="1" x14ac:dyDescent="0.3">
      <c r="A298" s="660" t="s">
        <v>577</v>
      </c>
      <c r="B298" s="661" t="s">
        <v>578</v>
      </c>
      <c r="C298" s="662" t="s">
        <v>588</v>
      </c>
      <c r="D298" s="663" t="s">
        <v>2374</v>
      </c>
      <c r="E298" s="662" t="s">
        <v>603</v>
      </c>
      <c r="F298" s="663" t="s">
        <v>2379</v>
      </c>
      <c r="G298" s="662" t="s">
        <v>1059</v>
      </c>
      <c r="H298" s="662" t="s">
        <v>1490</v>
      </c>
      <c r="I298" s="662" t="s">
        <v>1491</v>
      </c>
      <c r="J298" s="662" t="s">
        <v>1492</v>
      </c>
      <c r="K298" s="662" t="s">
        <v>1493</v>
      </c>
      <c r="L298" s="664">
        <v>36.340699404607825</v>
      </c>
      <c r="M298" s="664">
        <v>13</v>
      </c>
      <c r="N298" s="665">
        <v>472.42909225990172</v>
      </c>
    </row>
    <row r="299" spans="1:14" ht="14.4" customHeight="1" x14ac:dyDescent="0.3">
      <c r="A299" s="660" t="s">
        <v>577</v>
      </c>
      <c r="B299" s="661" t="s">
        <v>578</v>
      </c>
      <c r="C299" s="662" t="s">
        <v>588</v>
      </c>
      <c r="D299" s="663" t="s">
        <v>2374</v>
      </c>
      <c r="E299" s="662" t="s">
        <v>603</v>
      </c>
      <c r="F299" s="663" t="s">
        <v>2379</v>
      </c>
      <c r="G299" s="662" t="s">
        <v>1059</v>
      </c>
      <c r="H299" s="662" t="s">
        <v>1063</v>
      </c>
      <c r="I299" s="662" t="s">
        <v>1064</v>
      </c>
      <c r="J299" s="662" t="s">
        <v>612</v>
      </c>
      <c r="K299" s="662" t="s">
        <v>1065</v>
      </c>
      <c r="L299" s="664">
        <v>119.97527399700033</v>
      </c>
      <c r="M299" s="664">
        <v>17</v>
      </c>
      <c r="N299" s="665">
        <v>2039.5796579490057</v>
      </c>
    </row>
    <row r="300" spans="1:14" ht="14.4" customHeight="1" x14ac:dyDescent="0.3">
      <c r="A300" s="660" t="s">
        <v>577</v>
      </c>
      <c r="B300" s="661" t="s">
        <v>578</v>
      </c>
      <c r="C300" s="662" t="s">
        <v>588</v>
      </c>
      <c r="D300" s="663" t="s">
        <v>2374</v>
      </c>
      <c r="E300" s="662" t="s">
        <v>603</v>
      </c>
      <c r="F300" s="663" t="s">
        <v>2379</v>
      </c>
      <c r="G300" s="662" t="s">
        <v>1059</v>
      </c>
      <c r="H300" s="662" t="s">
        <v>1066</v>
      </c>
      <c r="I300" s="662" t="s">
        <v>1067</v>
      </c>
      <c r="J300" s="662" t="s">
        <v>1068</v>
      </c>
      <c r="K300" s="662" t="s">
        <v>1069</v>
      </c>
      <c r="L300" s="664">
        <v>47.240171667890152</v>
      </c>
      <c r="M300" s="664">
        <v>1</v>
      </c>
      <c r="N300" s="665">
        <v>47.240171667890152</v>
      </c>
    </row>
    <row r="301" spans="1:14" ht="14.4" customHeight="1" x14ac:dyDescent="0.3">
      <c r="A301" s="660" t="s">
        <v>577</v>
      </c>
      <c r="B301" s="661" t="s">
        <v>578</v>
      </c>
      <c r="C301" s="662" t="s">
        <v>588</v>
      </c>
      <c r="D301" s="663" t="s">
        <v>2374</v>
      </c>
      <c r="E301" s="662" t="s">
        <v>603</v>
      </c>
      <c r="F301" s="663" t="s">
        <v>2379</v>
      </c>
      <c r="G301" s="662" t="s">
        <v>1059</v>
      </c>
      <c r="H301" s="662" t="s">
        <v>1494</v>
      </c>
      <c r="I301" s="662" t="s">
        <v>1495</v>
      </c>
      <c r="J301" s="662" t="s">
        <v>1496</v>
      </c>
      <c r="K301" s="662" t="s">
        <v>1497</v>
      </c>
      <c r="L301" s="664">
        <v>123.05035912529668</v>
      </c>
      <c r="M301" s="664">
        <v>1</v>
      </c>
      <c r="N301" s="665">
        <v>123.05035912529668</v>
      </c>
    </row>
    <row r="302" spans="1:14" ht="14.4" customHeight="1" x14ac:dyDescent="0.3">
      <c r="A302" s="660" t="s">
        <v>577</v>
      </c>
      <c r="B302" s="661" t="s">
        <v>578</v>
      </c>
      <c r="C302" s="662" t="s">
        <v>588</v>
      </c>
      <c r="D302" s="663" t="s">
        <v>2374</v>
      </c>
      <c r="E302" s="662" t="s">
        <v>603</v>
      </c>
      <c r="F302" s="663" t="s">
        <v>2379</v>
      </c>
      <c r="G302" s="662" t="s">
        <v>1059</v>
      </c>
      <c r="H302" s="662" t="s">
        <v>1498</v>
      </c>
      <c r="I302" s="662" t="s">
        <v>1499</v>
      </c>
      <c r="J302" s="662" t="s">
        <v>1500</v>
      </c>
      <c r="K302" s="662" t="s">
        <v>1501</v>
      </c>
      <c r="L302" s="664">
        <v>59.050000000000026</v>
      </c>
      <c r="M302" s="664">
        <v>1</v>
      </c>
      <c r="N302" s="665">
        <v>59.050000000000026</v>
      </c>
    </row>
    <row r="303" spans="1:14" ht="14.4" customHeight="1" x14ac:dyDescent="0.3">
      <c r="A303" s="660" t="s">
        <v>577</v>
      </c>
      <c r="B303" s="661" t="s">
        <v>578</v>
      </c>
      <c r="C303" s="662" t="s">
        <v>588</v>
      </c>
      <c r="D303" s="663" t="s">
        <v>2374</v>
      </c>
      <c r="E303" s="662" t="s">
        <v>603</v>
      </c>
      <c r="F303" s="663" t="s">
        <v>2379</v>
      </c>
      <c r="G303" s="662" t="s">
        <v>1059</v>
      </c>
      <c r="H303" s="662" t="s">
        <v>1070</v>
      </c>
      <c r="I303" s="662" t="s">
        <v>1071</v>
      </c>
      <c r="J303" s="662" t="s">
        <v>1072</v>
      </c>
      <c r="K303" s="662" t="s">
        <v>881</v>
      </c>
      <c r="L303" s="664">
        <v>49.550062460422005</v>
      </c>
      <c r="M303" s="664">
        <v>1</v>
      </c>
      <c r="N303" s="665">
        <v>49.550062460422005</v>
      </c>
    </row>
    <row r="304" spans="1:14" ht="14.4" customHeight="1" x14ac:dyDescent="0.3">
      <c r="A304" s="660" t="s">
        <v>577</v>
      </c>
      <c r="B304" s="661" t="s">
        <v>578</v>
      </c>
      <c r="C304" s="662" t="s">
        <v>588</v>
      </c>
      <c r="D304" s="663" t="s">
        <v>2374</v>
      </c>
      <c r="E304" s="662" t="s">
        <v>603</v>
      </c>
      <c r="F304" s="663" t="s">
        <v>2379</v>
      </c>
      <c r="G304" s="662" t="s">
        <v>1059</v>
      </c>
      <c r="H304" s="662" t="s">
        <v>1502</v>
      </c>
      <c r="I304" s="662" t="s">
        <v>1503</v>
      </c>
      <c r="J304" s="662" t="s">
        <v>1504</v>
      </c>
      <c r="K304" s="662" t="s">
        <v>1505</v>
      </c>
      <c r="L304" s="664">
        <v>108.37966934817581</v>
      </c>
      <c r="M304" s="664">
        <v>1</v>
      </c>
      <c r="N304" s="665">
        <v>108.37966934817581</v>
      </c>
    </row>
    <row r="305" spans="1:14" ht="14.4" customHeight="1" x14ac:dyDescent="0.3">
      <c r="A305" s="660" t="s">
        <v>577</v>
      </c>
      <c r="B305" s="661" t="s">
        <v>578</v>
      </c>
      <c r="C305" s="662" t="s">
        <v>588</v>
      </c>
      <c r="D305" s="663" t="s">
        <v>2374</v>
      </c>
      <c r="E305" s="662" t="s">
        <v>603</v>
      </c>
      <c r="F305" s="663" t="s">
        <v>2379</v>
      </c>
      <c r="G305" s="662" t="s">
        <v>1059</v>
      </c>
      <c r="H305" s="662" t="s">
        <v>1506</v>
      </c>
      <c r="I305" s="662" t="s">
        <v>1507</v>
      </c>
      <c r="J305" s="662" t="s">
        <v>1508</v>
      </c>
      <c r="K305" s="662" t="s">
        <v>1509</v>
      </c>
      <c r="L305" s="664">
        <v>378.76</v>
      </c>
      <c r="M305" s="664">
        <v>1</v>
      </c>
      <c r="N305" s="665">
        <v>378.76</v>
      </c>
    </row>
    <row r="306" spans="1:14" ht="14.4" customHeight="1" x14ac:dyDescent="0.3">
      <c r="A306" s="660" t="s">
        <v>577</v>
      </c>
      <c r="B306" s="661" t="s">
        <v>578</v>
      </c>
      <c r="C306" s="662" t="s">
        <v>588</v>
      </c>
      <c r="D306" s="663" t="s">
        <v>2374</v>
      </c>
      <c r="E306" s="662" t="s">
        <v>603</v>
      </c>
      <c r="F306" s="663" t="s">
        <v>2379</v>
      </c>
      <c r="G306" s="662" t="s">
        <v>1059</v>
      </c>
      <c r="H306" s="662" t="s">
        <v>1076</v>
      </c>
      <c r="I306" s="662" t="s">
        <v>1077</v>
      </c>
      <c r="J306" s="662" t="s">
        <v>1078</v>
      </c>
      <c r="K306" s="662" t="s">
        <v>1079</v>
      </c>
      <c r="L306" s="664">
        <v>492.19982352155802</v>
      </c>
      <c r="M306" s="664">
        <v>50</v>
      </c>
      <c r="N306" s="665">
        <v>24609.9911760779</v>
      </c>
    </row>
    <row r="307" spans="1:14" ht="14.4" customHeight="1" x14ac:dyDescent="0.3">
      <c r="A307" s="660" t="s">
        <v>577</v>
      </c>
      <c r="B307" s="661" t="s">
        <v>578</v>
      </c>
      <c r="C307" s="662" t="s">
        <v>588</v>
      </c>
      <c r="D307" s="663" t="s">
        <v>2374</v>
      </c>
      <c r="E307" s="662" t="s">
        <v>603</v>
      </c>
      <c r="F307" s="663" t="s">
        <v>2379</v>
      </c>
      <c r="G307" s="662" t="s">
        <v>1059</v>
      </c>
      <c r="H307" s="662" t="s">
        <v>1080</v>
      </c>
      <c r="I307" s="662" t="s">
        <v>1081</v>
      </c>
      <c r="J307" s="662" t="s">
        <v>1078</v>
      </c>
      <c r="K307" s="662" t="s">
        <v>1082</v>
      </c>
      <c r="L307" s="664">
        <v>943.00000000000023</v>
      </c>
      <c r="M307" s="664">
        <v>2</v>
      </c>
      <c r="N307" s="665">
        <v>1886.0000000000005</v>
      </c>
    </row>
    <row r="308" spans="1:14" ht="14.4" customHeight="1" x14ac:dyDescent="0.3">
      <c r="A308" s="660" t="s">
        <v>577</v>
      </c>
      <c r="B308" s="661" t="s">
        <v>578</v>
      </c>
      <c r="C308" s="662" t="s">
        <v>588</v>
      </c>
      <c r="D308" s="663" t="s">
        <v>2374</v>
      </c>
      <c r="E308" s="662" t="s">
        <v>603</v>
      </c>
      <c r="F308" s="663" t="s">
        <v>2379</v>
      </c>
      <c r="G308" s="662" t="s">
        <v>1059</v>
      </c>
      <c r="H308" s="662" t="s">
        <v>1510</v>
      </c>
      <c r="I308" s="662" t="s">
        <v>1511</v>
      </c>
      <c r="J308" s="662" t="s">
        <v>1078</v>
      </c>
      <c r="K308" s="662" t="s">
        <v>1512</v>
      </c>
      <c r="L308" s="664">
        <v>1057.4600000000003</v>
      </c>
      <c r="M308" s="664">
        <v>1</v>
      </c>
      <c r="N308" s="665">
        <v>1057.4600000000003</v>
      </c>
    </row>
    <row r="309" spans="1:14" ht="14.4" customHeight="1" x14ac:dyDescent="0.3">
      <c r="A309" s="660" t="s">
        <v>577</v>
      </c>
      <c r="B309" s="661" t="s">
        <v>578</v>
      </c>
      <c r="C309" s="662" t="s">
        <v>588</v>
      </c>
      <c r="D309" s="663" t="s">
        <v>2374</v>
      </c>
      <c r="E309" s="662" t="s">
        <v>603</v>
      </c>
      <c r="F309" s="663" t="s">
        <v>2379</v>
      </c>
      <c r="G309" s="662" t="s">
        <v>1059</v>
      </c>
      <c r="H309" s="662" t="s">
        <v>1513</v>
      </c>
      <c r="I309" s="662" t="s">
        <v>1514</v>
      </c>
      <c r="J309" s="662" t="s">
        <v>1515</v>
      </c>
      <c r="K309" s="662" t="s">
        <v>1516</v>
      </c>
      <c r="L309" s="664">
        <v>40.269916531047201</v>
      </c>
      <c r="M309" s="664">
        <v>1</v>
      </c>
      <c r="N309" s="665">
        <v>40.269916531047201</v>
      </c>
    </row>
    <row r="310" spans="1:14" ht="14.4" customHeight="1" x14ac:dyDescent="0.3">
      <c r="A310" s="660" t="s">
        <v>577</v>
      </c>
      <c r="B310" s="661" t="s">
        <v>578</v>
      </c>
      <c r="C310" s="662" t="s">
        <v>588</v>
      </c>
      <c r="D310" s="663" t="s">
        <v>2374</v>
      </c>
      <c r="E310" s="662" t="s">
        <v>603</v>
      </c>
      <c r="F310" s="663" t="s">
        <v>2379</v>
      </c>
      <c r="G310" s="662" t="s">
        <v>1059</v>
      </c>
      <c r="H310" s="662" t="s">
        <v>1083</v>
      </c>
      <c r="I310" s="662" t="s">
        <v>1084</v>
      </c>
      <c r="J310" s="662" t="s">
        <v>1085</v>
      </c>
      <c r="K310" s="662" t="s">
        <v>1086</v>
      </c>
      <c r="L310" s="664">
        <v>61.349278136507301</v>
      </c>
      <c r="M310" s="664">
        <v>14</v>
      </c>
      <c r="N310" s="665">
        <v>858.88989391110226</v>
      </c>
    </row>
    <row r="311" spans="1:14" ht="14.4" customHeight="1" x14ac:dyDescent="0.3">
      <c r="A311" s="660" t="s">
        <v>577</v>
      </c>
      <c r="B311" s="661" t="s">
        <v>578</v>
      </c>
      <c r="C311" s="662" t="s">
        <v>588</v>
      </c>
      <c r="D311" s="663" t="s">
        <v>2374</v>
      </c>
      <c r="E311" s="662" t="s">
        <v>603</v>
      </c>
      <c r="F311" s="663" t="s">
        <v>2379</v>
      </c>
      <c r="G311" s="662" t="s">
        <v>1059</v>
      </c>
      <c r="H311" s="662" t="s">
        <v>1087</v>
      </c>
      <c r="I311" s="662" t="s">
        <v>1088</v>
      </c>
      <c r="J311" s="662" t="s">
        <v>1089</v>
      </c>
      <c r="K311" s="662" t="s">
        <v>1090</v>
      </c>
      <c r="L311" s="664">
        <v>58.814000000000007</v>
      </c>
      <c r="M311" s="664">
        <v>5</v>
      </c>
      <c r="N311" s="665">
        <v>294.07000000000005</v>
      </c>
    </row>
    <row r="312" spans="1:14" ht="14.4" customHeight="1" x14ac:dyDescent="0.3">
      <c r="A312" s="660" t="s">
        <v>577</v>
      </c>
      <c r="B312" s="661" t="s">
        <v>578</v>
      </c>
      <c r="C312" s="662" t="s">
        <v>588</v>
      </c>
      <c r="D312" s="663" t="s">
        <v>2374</v>
      </c>
      <c r="E312" s="662" t="s">
        <v>603</v>
      </c>
      <c r="F312" s="663" t="s">
        <v>2379</v>
      </c>
      <c r="G312" s="662" t="s">
        <v>1059</v>
      </c>
      <c r="H312" s="662" t="s">
        <v>1095</v>
      </c>
      <c r="I312" s="662" t="s">
        <v>1096</v>
      </c>
      <c r="J312" s="662" t="s">
        <v>1097</v>
      </c>
      <c r="K312" s="662" t="s">
        <v>1098</v>
      </c>
      <c r="L312" s="664">
        <v>112.75</v>
      </c>
      <c r="M312" s="664">
        <v>1</v>
      </c>
      <c r="N312" s="665">
        <v>112.75</v>
      </c>
    </row>
    <row r="313" spans="1:14" ht="14.4" customHeight="1" x14ac:dyDescent="0.3">
      <c r="A313" s="660" t="s">
        <v>577</v>
      </c>
      <c r="B313" s="661" t="s">
        <v>578</v>
      </c>
      <c r="C313" s="662" t="s">
        <v>588</v>
      </c>
      <c r="D313" s="663" t="s">
        <v>2374</v>
      </c>
      <c r="E313" s="662" t="s">
        <v>603</v>
      </c>
      <c r="F313" s="663" t="s">
        <v>2379</v>
      </c>
      <c r="G313" s="662" t="s">
        <v>1059</v>
      </c>
      <c r="H313" s="662" t="s">
        <v>1517</v>
      </c>
      <c r="I313" s="662" t="s">
        <v>1518</v>
      </c>
      <c r="J313" s="662" t="s">
        <v>1519</v>
      </c>
      <c r="K313" s="662" t="s">
        <v>752</v>
      </c>
      <c r="L313" s="664">
        <v>55.140710840411302</v>
      </c>
      <c r="M313" s="664">
        <v>1</v>
      </c>
      <c r="N313" s="665">
        <v>55.140710840411302</v>
      </c>
    </row>
    <row r="314" spans="1:14" ht="14.4" customHeight="1" x14ac:dyDescent="0.3">
      <c r="A314" s="660" t="s">
        <v>577</v>
      </c>
      <c r="B314" s="661" t="s">
        <v>578</v>
      </c>
      <c r="C314" s="662" t="s">
        <v>588</v>
      </c>
      <c r="D314" s="663" t="s">
        <v>2374</v>
      </c>
      <c r="E314" s="662" t="s">
        <v>603</v>
      </c>
      <c r="F314" s="663" t="s">
        <v>2379</v>
      </c>
      <c r="G314" s="662" t="s">
        <v>1059</v>
      </c>
      <c r="H314" s="662" t="s">
        <v>1102</v>
      </c>
      <c r="I314" s="662" t="s">
        <v>1103</v>
      </c>
      <c r="J314" s="662" t="s">
        <v>1104</v>
      </c>
      <c r="K314" s="662" t="s">
        <v>1105</v>
      </c>
      <c r="L314" s="664">
        <v>73.439872767718001</v>
      </c>
      <c r="M314" s="664">
        <v>1</v>
      </c>
      <c r="N314" s="665">
        <v>73.439872767718001</v>
      </c>
    </row>
    <row r="315" spans="1:14" ht="14.4" customHeight="1" x14ac:dyDescent="0.3">
      <c r="A315" s="660" t="s">
        <v>577</v>
      </c>
      <c r="B315" s="661" t="s">
        <v>578</v>
      </c>
      <c r="C315" s="662" t="s">
        <v>588</v>
      </c>
      <c r="D315" s="663" t="s">
        <v>2374</v>
      </c>
      <c r="E315" s="662" t="s">
        <v>603</v>
      </c>
      <c r="F315" s="663" t="s">
        <v>2379</v>
      </c>
      <c r="G315" s="662" t="s">
        <v>1059</v>
      </c>
      <c r="H315" s="662" t="s">
        <v>1106</v>
      </c>
      <c r="I315" s="662" t="s">
        <v>1107</v>
      </c>
      <c r="J315" s="662" t="s">
        <v>1108</v>
      </c>
      <c r="K315" s="662" t="s">
        <v>1109</v>
      </c>
      <c r="L315" s="664">
        <v>79.83</v>
      </c>
      <c r="M315" s="664">
        <v>2</v>
      </c>
      <c r="N315" s="665">
        <v>159.66</v>
      </c>
    </row>
    <row r="316" spans="1:14" ht="14.4" customHeight="1" x14ac:dyDescent="0.3">
      <c r="A316" s="660" t="s">
        <v>577</v>
      </c>
      <c r="B316" s="661" t="s">
        <v>578</v>
      </c>
      <c r="C316" s="662" t="s">
        <v>588</v>
      </c>
      <c r="D316" s="663" t="s">
        <v>2374</v>
      </c>
      <c r="E316" s="662" t="s">
        <v>603</v>
      </c>
      <c r="F316" s="663" t="s">
        <v>2379</v>
      </c>
      <c r="G316" s="662" t="s">
        <v>1059</v>
      </c>
      <c r="H316" s="662" t="s">
        <v>1520</v>
      </c>
      <c r="I316" s="662" t="s">
        <v>1521</v>
      </c>
      <c r="J316" s="662" t="s">
        <v>1522</v>
      </c>
      <c r="K316" s="662" t="s">
        <v>1523</v>
      </c>
      <c r="L316" s="664">
        <v>51.67000000000003</v>
      </c>
      <c r="M316" s="664">
        <v>1</v>
      </c>
      <c r="N316" s="665">
        <v>51.67000000000003</v>
      </c>
    </row>
    <row r="317" spans="1:14" ht="14.4" customHeight="1" x14ac:dyDescent="0.3">
      <c r="A317" s="660" t="s">
        <v>577</v>
      </c>
      <c r="B317" s="661" t="s">
        <v>578</v>
      </c>
      <c r="C317" s="662" t="s">
        <v>588</v>
      </c>
      <c r="D317" s="663" t="s">
        <v>2374</v>
      </c>
      <c r="E317" s="662" t="s">
        <v>603</v>
      </c>
      <c r="F317" s="663" t="s">
        <v>2379</v>
      </c>
      <c r="G317" s="662" t="s">
        <v>1059</v>
      </c>
      <c r="H317" s="662" t="s">
        <v>1524</v>
      </c>
      <c r="I317" s="662" t="s">
        <v>1525</v>
      </c>
      <c r="J317" s="662" t="s">
        <v>1112</v>
      </c>
      <c r="K317" s="662" t="s">
        <v>1526</v>
      </c>
      <c r="L317" s="664">
        <v>34.400028416073376</v>
      </c>
      <c r="M317" s="664">
        <v>4</v>
      </c>
      <c r="N317" s="665">
        <v>137.6001136642935</v>
      </c>
    </row>
    <row r="318" spans="1:14" ht="14.4" customHeight="1" x14ac:dyDescent="0.3">
      <c r="A318" s="660" t="s">
        <v>577</v>
      </c>
      <c r="B318" s="661" t="s">
        <v>578</v>
      </c>
      <c r="C318" s="662" t="s">
        <v>588</v>
      </c>
      <c r="D318" s="663" t="s">
        <v>2374</v>
      </c>
      <c r="E318" s="662" t="s">
        <v>603</v>
      </c>
      <c r="F318" s="663" t="s">
        <v>2379</v>
      </c>
      <c r="G318" s="662" t="s">
        <v>1059</v>
      </c>
      <c r="H318" s="662" t="s">
        <v>1110</v>
      </c>
      <c r="I318" s="662" t="s">
        <v>1111</v>
      </c>
      <c r="J318" s="662" t="s">
        <v>1112</v>
      </c>
      <c r="K318" s="662" t="s">
        <v>1113</v>
      </c>
      <c r="L318" s="664">
        <v>95.57</v>
      </c>
      <c r="M318" s="664">
        <v>1</v>
      </c>
      <c r="N318" s="665">
        <v>95.57</v>
      </c>
    </row>
    <row r="319" spans="1:14" ht="14.4" customHeight="1" x14ac:dyDescent="0.3">
      <c r="A319" s="660" t="s">
        <v>577</v>
      </c>
      <c r="B319" s="661" t="s">
        <v>578</v>
      </c>
      <c r="C319" s="662" t="s">
        <v>588</v>
      </c>
      <c r="D319" s="663" t="s">
        <v>2374</v>
      </c>
      <c r="E319" s="662" t="s">
        <v>603</v>
      </c>
      <c r="F319" s="663" t="s">
        <v>2379</v>
      </c>
      <c r="G319" s="662" t="s">
        <v>1059</v>
      </c>
      <c r="H319" s="662" t="s">
        <v>1527</v>
      </c>
      <c r="I319" s="662" t="s">
        <v>1528</v>
      </c>
      <c r="J319" s="662" t="s">
        <v>1116</v>
      </c>
      <c r="K319" s="662" t="s">
        <v>1529</v>
      </c>
      <c r="L319" s="664">
        <v>2475.9367646615901</v>
      </c>
      <c r="M319" s="664">
        <v>1</v>
      </c>
      <c r="N319" s="665">
        <v>2475.9367646615901</v>
      </c>
    </row>
    <row r="320" spans="1:14" ht="14.4" customHeight="1" x14ac:dyDescent="0.3">
      <c r="A320" s="660" t="s">
        <v>577</v>
      </c>
      <c r="B320" s="661" t="s">
        <v>578</v>
      </c>
      <c r="C320" s="662" t="s">
        <v>588</v>
      </c>
      <c r="D320" s="663" t="s">
        <v>2374</v>
      </c>
      <c r="E320" s="662" t="s">
        <v>603</v>
      </c>
      <c r="F320" s="663" t="s">
        <v>2379</v>
      </c>
      <c r="G320" s="662" t="s">
        <v>1059</v>
      </c>
      <c r="H320" s="662" t="s">
        <v>1530</v>
      </c>
      <c r="I320" s="662" t="s">
        <v>1531</v>
      </c>
      <c r="J320" s="662" t="s">
        <v>1142</v>
      </c>
      <c r="K320" s="662" t="s">
        <v>1532</v>
      </c>
      <c r="L320" s="664">
        <v>47.33</v>
      </c>
      <c r="M320" s="664">
        <v>1</v>
      </c>
      <c r="N320" s="665">
        <v>47.33</v>
      </c>
    </row>
    <row r="321" spans="1:14" ht="14.4" customHeight="1" x14ac:dyDescent="0.3">
      <c r="A321" s="660" t="s">
        <v>577</v>
      </c>
      <c r="B321" s="661" t="s">
        <v>578</v>
      </c>
      <c r="C321" s="662" t="s">
        <v>588</v>
      </c>
      <c r="D321" s="663" t="s">
        <v>2374</v>
      </c>
      <c r="E321" s="662" t="s">
        <v>603</v>
      </c>
      <c r="F321" s="663" t="s">
        <v>2379</v>
      </c>
      <c r="G321" s="662" t="s">
        <v>1059</v>
      </c>
      <c r="H321" s="662" t="s">
        <v>1533</v>
      </c>
      <c r="I321" s="662" t="s">
        <v>1534</v>
      </c>
      <c r="J321" s="662" t="s">
        <v>1535</v>
      </c>
      <c r="K321" s="662" t="s">
        <v>1536</v>
      </c>
      <c r="L321" s="664">
        <v>65.599999999999994</v>
      </c>
      <c r="M321" s="664">
        <v>1</v>
      </c>
      <c r="N321" s="665">
        <v>65.599999999999994</v>
      </c>
    </row>
    <row r="322" spans="1:14" ht="14.4" customHeight="1" x14ac:dyDescent="0.3">
      <c r="A322" s="660" t="s">
        <v>577</v>
      </c>
      <c r="B322" s="661" t="s">
        <v>578</v>
      </c>
      <c r="C322" s="662" t="s">
        <v>588</v>
      </c>
      <c r="D322" s="663" t="s">
        <v>2374</v>
      </c>
      <c r="E322" s="662" t="s">
        <v>603</v>
      </c>
      <c r="F322" s="663" t="s">
        <v>2379</v>
      </c>
      <c r="G322" s="662" t="s">
        <v>1059</v>
      </c>
      <c r="H322" s="662" t="s">
        <v>1144</v>
      </c>
      <c r="I322" s="662" t="s">
        <v>1145</v>
      </c>
      <c r="J322" s="662" t="s">
        <v>1146</v>
      </c>
      <c r="K322" s="662" t="s">
        <v>1147</v>
      </c>
      <c r="L322" s="664">
        <v>43.153407894507957</v>
      </c>
      <c r="M322" s="664">
        <v>3</v>
      </c>
      <c r="N322" s="665">
        <v>129.46022368352388</v>
      </c>
    </row>
    <row r="323" spans="1:14" ht="14.4" customHeight="1" x14ac:dyDescent="0.3">
      <c r="A323" s="660" t="s">
        <v>577</v>
      </c>
      <c r="B323" s="661" t="s">
        <v>578</v>
      </c>
      <c r="C323" s="662" t="s">
        <v>588</v>
      </c>
      <c r="D323" s="663" t="s">
        <v>2374</v>
      </c>
      <c r="E323" s="662" t="s">
        <v>603</v>
      </c>
      <c r="F323" s="663" t="s">
        <v>2379</v>
      </c>
      <c r="G323" s="662" t="s">
        <v>1059</v>
      </c>
      <c r="H323" s="662" t="s">
        <v>1148</v>
      </c>
      <c r="I323" s="662" t="s">
        <v>1149</v>
      </c>
      <c r="J323" s="662" t="s">
        <v>1150</v>
      </c>
      <c r="K323" s="662" t="s">
        <v>837</v>
      </c>
      <c r="L323" s="664">
        <v>89.249999999999986</v>
      </c>
      <c r="M323" s="664">
        <v>1</v>
      </c>
      <c r="N323" s="665">
        <v>89.249999999999986</v>
      </c>
    </row>
    <row r="324" spans="1:14" ht="14.4" customHeight="1" x14ac:dyDescent="0.3">
      <c r="A324" s="660" t="s">
        <v>577</v>
      </c>
      <c r="B324" s="661" t="s">
        <v>578</v>
      </c>
      <c r="C324" s="662" t="s">
        <v>588</v>
      </c>
      <c r="D324" s="663" t="s">
        <v>2374</v>
      </c>
      <c r="E324" s="662" t="s">
        <v>603</v>
      </c>
      <c r="F324" s="663" t="s">
        <v>2379</v>
      </c>
      <c r="G324" s="662" t="s">
        <v>1059</v>
      </c>
      <c r="H324" s="662" t="s">
        <v>1537</v>
      </c>
      <c r="I324" s="662" t="s">
        <v>1538</v>
      </c>
      <c r="J324" s="662" t="s">
        <v>1539</v>
      </c>
      <c r="K324" s="662" t="s">
        <v>841</v>
      </c>
      <c r="L324" s="664">
        <v>151.63999999999993</v>
      </c>
      <c r="M324" s="664">
        <v>1</v>
      </c>
      <c r="N324" s="665">
        <v>151.63999999999993</v>
      </c>
    </row>
    <row r="325" spans="1:14" ht="14.4" customHeight="1" x14ac:dyDescent="0.3">
      <c r="A325" s="660" t="s">
        <v>577</v>
      </c>
      <c r="B325" s="661" t="s">
        <v>578</v>
      </c>
      <c r="C325" s="662" t="s">
        <v>588</v>
      </c>
      <c r="D325" s="663" t="s">
        <v>2374</v>
      </c>
      <c r="E325" s="662" t="s">
        <v>603</v>
      </c>
      <c r="F325" s="663" t="s">
        <v>2379</v>
      </c>
      <c r="G325" s="662" t="s">
        <v>1059</v>
      </c>
      <c r="H325" s="662" t="s">
        <v>1540</v>
      </c>
      <c r="I325" s="662" t="s">
        <v>1541</v>
      </c>
      <c r="J325" s="662" t="s">
        <v>1542</v>
      </c>
      <c r="K325" s="662" t="s">
        <v>1022</v>
      </c>
      <c r="L325" s="664">
        <v>23.919958559420099</v>
      </c>
      <c r="M325" s="664">
        <v>1</v>
      </c>
      <c r="N325" s="665">
        <v>23.919958559420099</v>
      </c>
    </row>
    <row r="326" spans="1:14" ht="14.4" customHeight="1" x14ac:dyDescent="0.3">
      <c r="A326" s="660" t="s">
        <v>577</v>
      </c>
      <c r="B326" s="661" t="s">
        <v>578</v>
      </c>
      <c r="C326" s="662" t="s">
        <v>588</v>
      </c>
      <c r="D326" s="663" t="s">
        <v>2374</v>
      </c>
      <c r="E326" s="662" t="s">
        <v>603</v>
      </c>
      <c r="F326" s="663" t="s">
        <v>2379</v>
      </c>
      <c r="G326" s="662" t="s">
        <v>1059</v>
      </c>
      <c r="H326" s="662" t="s">
        <v>1543</v>
      </c>
      <c r="I326" s="662" t="s">
        <v>1544</v>
      </c>
      <c r="J326" s="662" t="s">
        <v>1545</v>
      </c>
      <c r="K326" s="662" t="s">
        <v>841</v>
      </c>
      <c r="L326" s="664">
        <v>63.870186406604624</v>
      </c>
      <c r="M326" s="664">
        <v>1</v>
      </c>
      <c r="N326" s="665">
        <v>63.870186406604624</v>
      </c>
    </row>
    <row r="327" spans="1:14" ht="14.4" customHeight="1" x14ac:dyDescent="0.3">
      <c r="A327" s="660" t="s">
        <v>577</v>
      </c>
      <c r="B327" s="661" t="s">
        <v>578</v>
      </c>
      <c r="C327" s="662" t="s">
        <v>588</v>
      </c>
      <c r="D327" s="663" t="s">
        <v>2374</v>
      </c>
      <c r="E327" s="662" t="s">
        <v>603</v>
      </c>
      <c r="F327" s="663" t="s">
        <v>2379</v>
      </c>
      <c r="G327" s="662" t="s">
        <v>1059</v>
      </c>
      <c r="H327" s="662" t="s">
        <v>1154</v>
      </c>
      <c r="I327" s="662" t="s">
        <v>1155</v>
      </c>
      <c r="J327" s="662" t="s">
        <v>612</v>
      </c>
      <c r="K327" s="662" t="s">
        <v>1156</v>
      </c>
      <c r="L327" s="664">
        <v>69.194455521253204</v>
      </c>
      <c r="M327" s="664">
        <v>15</v>
      </c>
      <c r="N327" s="665">
        <v>1037.916832818798</v>
      </c>
    </row>
    <row r="328" spans="1:14" ht="14.4" customHeight="1" x14ac:dyDescent="0.3">
      <c r="A328" s="660" t="s">
        <v>577</v>
      </c>
      <c r="B328" s="661" t="s">
        <v>578</v>
      </c>
      <c r="C328" s="662" t="s">
        <v>588</v>
      </c>
      <c r="D328" s="663" t="s">
        <v>2374</v>
      </c>
      <c r="E328" s="662" t="s">
        <v>603</v>
      </c>
      <c r="F328" s="663" t="s">
        <v>2379</v>
      </c>
      <c r="G328" s="662" t="s">
        <v>1059</v>
      </c>
      <c r="H328" s="662" t="s">
        <v>1546</v>
      </c>
      <c r="I328" s="662" t="s">
        <v>1547</v>
      </c>
      <c r="J328" s="662" t="s">
        <v>1548</v>
      </c>
      <c r="K328" s="662" t="s">
        <v>1549</v>
      </c>
      <c r="L328" s="664">
        <v>59.05</v>
      </c>
      <c r="M328" s="664">
        <v>1</v>
      </c>
      <c r="N328" s="665">
        <v>59.05</v>
      </c>
    </row>
    <row r="329" spans="1:14" ht="14.4" customHeight="1" x14ac:dyDescent="0.3">
      <c r="A329" s="660" t="s">
        <v>577</v>
      </c>
      <c r="B329" s="661" t="s">
        <v>578</v>
      </c>
      <c r="C329" s="662" t="s">
        <v>588</v>
      </c>
      <c r="D329" s="663" t="s">
        <v>2374</v>
      </c>
      <c r="E329" s="662" t="s">
        <v>603</v>
      </c>
      <c r="F329" s="663" t="s">
        <v>2379</v>
      </c>
      <c r="G329" s="662" t="s">
        <v>1059</v>
      </c>
      <c r="H329" s="662" t="s">
        <v>1550</v>
      </c>
      <c r="I329" s="662" t="s">
        <v>1551</v>
      </c>
      <c r="J329" s="662" t="s">
        <v>1552</v>
      </c>
      <c r="K329" s="662" t="s">
        <v>1553</v>
      </c>
      <c r="L329" s="664">
        <v>472.48000000000008</v>
      </c>
      <c r="M329" s="664">
        <v>2</v>
      </c>
      <c r="N329" s="665">
        <v>944.96000000000015</v>
      </c>
    </row>
    <row r="330" spans="1:14" ht="14.4" customHeight="1" x14ac:dyDescent="0.3">
      <c r="A330" s="660" t="s">
        <v>577</v>
      </c>
      <c r="B330" s="661" t="s">
        <v>578</v>
      </c>
      <c r="C330" s="662" t="s">
        <v>588</v>
      </c>
      <c r="D330" s="663" t="s">
        <v>2374</v>
      </c>
      <c r="E330" s="662" t="s">
        <v>603</v>
      </c>
      <c r="F330" s="663" t="s">
        <v>2379</v>
      </c>
      <c r="G330" s="662" t="s">
        <v>1059</v>
      </c>
      <c r="H330" s="662" t="s">
        <v>1554</v>
      </c>
      <c r="I330" s="662" t="s">
        <v>1555</v>
      </c>
      <c r="J330" s="662" t="s">
        <v>1556</v>
      </c>
      <c r="K330" s="662" t="s">
        <v>1557</v>
      </c>
      <c r="L330" s="664">
        <v>249.63072855300945</v>
      </c>
      <c r="M330" s="664">
        <v>1</v>
      </c>
      <c r="N330" s="665">
        <v>249.63072855300945</v>
      </c>
    </row>
    <row r="331" spans="1:14" ht="14.4" customHeight="1" x14ac:dyDescent="0.3">
      <c r="A331" s="660" t="s">
        <v>577</v>
      </c>
      <c r="B331" s="661" t="s">
        <v>578</v>
      </c>
      <c r="C331" s="662" t="s">
        <v>588</v>
      </c>
      <c r="D331" s="663" t="s">
        <v>2374</v>
      </c>
      <c r="E331" s="662" t="s">
        <v>603</v>
      </c>
      <c r="F331" s="663" t="s">
        <v>2379</v>
      </c>
      <c r="G331" s="662" t="s">
        <v>1059</v>
      </c>
      <c r="H331" s="662" t="s">
        <v>1558</v>
      </c>
      <c r="I331" s="662" t="s">
        <v>1559</v>
      </c>
      <c r="J331" s="662" t="s">
        <v>1560</v>
      </c>
      <c r="K331" s="662" t="s">
        <v>1561</v>
      </c>
      <c r="L331" s="664">
        <v>52.809999999999988</v>
      </c>
      <c r="M331" s="664">
        <v>1</v>
      </c>
      <c r="N331" s="665">
        <v>52.809999999999988</v>
      </c>
    </row>
    <row r="332" spans="1:14" ht="14.4" customHeight="1" x14ac:dyDescent="0.3">
      <c r="A332" s="660" t="s">
        <v>577</v>
      </c>
      <c r="B332" s="661" t="s">
        <v>578</v>
      </c>
      <c r="C332" s="662" t="s">
        <v>588</v>
      </c>
      <c r="D332" s="663" t="s">
        <v>2374</v>
      </c>
      <c r="E332" s="662" t="s">
        <v>603</v>
      </c>
      <c r="F332" s="663" t="s">
        <v>2379</v>
      </c>
      <c r="G332" s="662" t="s">
        <v>1059</v>
      </c>
      <c r="H332" s="662" t="s">
        <v>1562</v>
      </c>
      <c r="I332" s="662" t="s">
        <v>1563</v>
      </c>
      <c r="J332" s="662" t="s">
        <v>1564</v>
      </c>
      <c r="K332" s="662" t="s">
        <v>1565</v>
      </c>
      <c r="L332" s="664">
        <v>70.909972966095069</v>
      </c>
      <c r="M332" s="664">
        <v>14</v>
      </c>
      <c r="N332" s="665">
        <v>992.7396215253309</v>
      </c>
    </row>
    <row r="333" spans="1:14" ht="14.4" customHeight="1" x14ac:dyDescent="0.3">
      <c r="A333" s="660" t="s">
        <v>577</v>
      </c>
      <c r="B333" s="661" t="s">
        <v>578</v>
      </c>
      <c r="C333" s="662" t="s">
        <v>588</v>
      </c>
      <c r="D333" s="663" t="s">
        <v>2374</v>
      </c>
      <c r="E333" s="662" t="s">
        <v>603</v>
      </c>
      <c r="F333" s="663" t="s">
        <v>2379</v>
      </c>
      <c r="G333" s="662" t="s">
        <v>1059</v>
      </c>
      <c r="H333" s="662" t="s">
        <v>1169</v>
      </c>
      <c r="I333" s="662" t="s">
        <v>1170</v>
      </c>
      <c r="J333" s="662" t="s">
        <v>1078</v>
      </c>
      <c r="K333" s="662" t="s">
        <v>1171</v>
      </c>
      <c r="L333" s="664">
        <v>356.49981484965065</v>
      </c>
      <c r="M333" s="664">
        <v>23</v>
      </c>
      <c r="N333" s="665">
        <v>8199.4957415419649</v>
      </c>
    </row>
    <row r="334" spans="1:14" ht="14.4" customHeight="1" x14ac:dyDescent="0.3">
      <c r="A334" s="660" t="s">
        <v>577</v>
      </c>
      <c r="B334" s="661" t="s">
        <v>578</v>
      </c>
      <c r="C334" s="662" t="s">
        <v>588</v>
      </c>
      <c r="D334" s="663" t="s">
        <v>2374</v>
      </c>
      <c r="E334" s="662" t="s">
        <v>603</v>
      </c>
      <c r="F334" s="663" t="s">
        <v>2379</v>
      </c>
      <c r="G334" s="662" t="s">
        <v>1059</v>
      </c>
      <c r="H334" s="662" t="s">
        <v>1172</v>
      </c>
      <c r="I334" s="662" t="s">
        <v>1173</v>
      </c>
      <c r="J334" s="662" t="s">
        <v>1078</v>
      </c>
      <c r="K334" s="662" t="s">
        <v>1174</v>
      </c>
      <c r="L334" s="664">
        <v>416.8435968495906</v>
      </c>
      <c r="M334" s="664">
        <v>267</v>
      </c>
      <c r="N334" s="665">
        <v>111297.24035884069</v>
      </c>
    </row>
    <row r="335" spans="1:14" ht="14.4" customHeight="1" x14ac:dyDescent="0.3">
      <c r="A335" s="660" t="s">
        <v>577</v>
      </c>
      <c r="B335" s="661" t="s">
        <v>578</v>
      </c>
      <c r="C335" s="662" t="s">
        <v>588</v>
      </c>
      <c r="D335" s="663" t="s">
        <v>2374</v>
      </c>
      <c r="E335" s="662" t="s">
        <v>603</v>
      </c>
      <c r="F335" s="663" t="s">
        <v>2379</v>
      </c>
      <c r="G335" s="662" t="s">
        <v>1059</v>
      </c>
      <c r="H335" s="662" t="s">
        <v>1566</v>
      </c>
      <c r="I335" s="662" t="s">
        <v>1567</v>
      </c>
      <c r="J335" s="662" t="s">
        <v>1142</v>
      </c>
      <c r="K335" s="662" t="s">
        <v>1568</v>
      </c>
      <c r="L335" s="664">
        <v>62.119999999999969</v>
      </c>
      <c r="M335" s="664">
        <v>1</v>
      </c>
      <c r="N335" s="665">
        <v>62.119999999999969</v>
      </c>
    </row>
    <row r="336" spans="1:14" ht="14.4" customHeight="1" x14ac:dyDescent="0.3">
      <c r="A336" s="660" t="s">
        <v>577</v>
      </c>
      <c r="B336" s="661" t="s">
        <v>578</v>
      </c>
      <c r="C336" s="662" t="s">
        <v>588</v>
      </c>
      <c r="D336" s="663" t="s">
        <v>2374</v>
      </c>
      <c r="E336" s="662" t="s">
        <v>603</v>
      </c>
      <c r="F336" s="663" t="s">
        <v>2379</v>
      </c>
      <c r="G336" s="662" t="s">
        <v>1059</v>
      </c>
      <c r="H336" s="662" t="s">
        <v>1569</v>
      </c>
      <c r="I336" s="662" t="s">
        <v>1570</v>
      </c>
      <c r="J336" s="662" t="s">
        <v>1571</v>
      </c>
      <c r="K336" s="662" t="s">
        <v>1572</v>
      </c>
      <c r="L336" s="664">
        <v>52.180230253853168</v>
      </c>
      <c r="M336" s="664">
        <v>1</v>
      </c>
      <c r="N336" s="665">
        <v>52.180230253853168</v>
      </c>
    </row>
    <row r="337" spans="1:14" ht="14.4" customHeight="1" x14ac:dyDescent="0.3">
      <c r="A337" s="660" t="s">
        <v>577</v>
      </c>
      <c r="B337" s="661" t="s">
        <v>578</v>
      </c>
      <c r="C337" s="662" t="s">
        <v>588</v>
      </c>
      <c r="D337" s="663" t="s">
        <v>2374</v>
      </c>
      <c r="E337" s="662" t="s">
        <v>603</v>
      </c>
      <c r="F337" s="663" t="s">
        <v>2379</v>
      </c>
      <c r="G337" s="662" t="s">
        <v>1059</v>
      </c>
      <c r="H337" s="662" t="s">
        <v>1573</v>
      </c>
      <c r="I337" s="662" t="s">
        <v>1574</v>
      </c>
      <c r="J337" s="662" t="s">
        <v>1575</v>
      </c>
      <c r="K337" s="662" t="s">
        <v>877</v>
      </c>
      <c r="L337" s="664">
        <v>40.25</v>
      </c>
      <c r="M337" s="664">
        <v>1</v>
      </c>
      <c r="N337" s="665">
        <v>40.25</v>
      </c>
    </row>
    <row r="338" spans="1:14" ht="14.4" customHeight="1" x14ac:dyDescent="0.3">
      <c r="A338" s="660" t="s">
        <v>577</v>
      </c>
      <c r="B338" s="661" t="s">
        <v>578</v>
      </c>
      <c r="C338" s="662" t="s">
        <v>588</v>
      </c>
      <c r="D338" s="663" t="s">
        <v>2374</v>
      </c>
      <c r="E338" s="662" t="s">
        <v>603</v>
      </c>
      <c r="F338" s="663" t="s">
        <v>2379</v>
      </c>
      <c r="G338" s="662" t="s">
        <v>1059</v>
      </c>
      <c r="H338" s="662" t="s">
        <v>1183</v>
      </c>
      <c r="I338" s="662" t="s">
        <v>1184</v>
      </c>
      <c r="J338" s="662" t="s">
        <v>1185</v>
      </c>
      <c r="K338" s="662" t="s">
        <v>1186</v>
      </c>
      <c r="L338" s="664">
        <v>39.210237420802088</v>
      </c>
      <c r="M338" s="664">
        <v>38</v>
      </c>
      <c r="N338" s="665">
        <v>1489.9890219904794</v>
      </c>
    </row>
    <row r="339" spans="1:14" ht="14.4" customHeight="1" x14ac:dyDescent="0.3">
      <c r="A339" s="660" t="s">
        <v>577</v>
      </c>
      <c r="B339" s="661" t="s">
        <v>578</v>
      </c>
      <c r="C339" s="662" t="s">
        <v>588</v>
      </c>
      <c r="D339" s="663" t="s">
        <v>2374</v>
      </c>
      <c r="E339" s="662" t="s">
        <v>603</v>
      </c>
      <c r="F339" s="663" t="s">
        <v>2379</v>
      </c>
      <c r="G339" s="662" t="s">
        <v>1059</v>
      </c>
      <c r="H339" s="662" t="s">
        <v>1576</v>
      </c>
      <c r="I339" s="662" t="s">
        <v>1576</v>
      </c>
      <c r="J339" s="662" t="s">
        <v>1577</v>
      </c>
      <c r="K339" s="662" t="s">
        <v>1578</v>
      </c>
      <c r="L339" s="664">
        <v>251.87</v>
      </c>
      <c r="M339" s="664">
        <v>1</v>
      </c>
      <c r="N339" s="665">
        <v>251.87</v>
      </c>
    </row>
    <row r="340" spans="1:14" ht="14.4" customHeight="1" x14ac:dyDescent="0.3">
      <c r="A340" s="660" t="s">
        <v>577</v>
      </c>
      <c r="B340" s="661" t="s">
        <v>578</v>
      </c>
      <c r="C340" s="662" t="s">
        <v>588</v>
      </c>
      <c r="D340" s="663" t="s">
        <v>2374</v>
      </c>
      <c r="E340" s="662" t="s">
        <v>1205</v>
      </c>
      <c r="F340" s="663" t="s">
        <v>2381</v>
      </c>
      <c r="G340" s="662" t="s">
        <v>614</v>
      </c>
      <c r="H340" s="662" t="s">
        <v>1213</v>
      </c>
      <c r="I340" s="662" t="s">
        <v>1214</v>
      </c>
      <c r="J340" s="662" t="s">
        <v>1215</v>
      </c>
      <c r="K340" s="662" t="s">
        <v>1216</v>
      </c>
      <c r="L340" s="664">
        <v>33.410000000000004</v>
      </c>
      <c r="M340" s="664">
        <v>1</v>
      </c>
      <c r="N340" s="665">
        <v>33.410000000000004</v>
      </c>
    </row>
    <row r="341" spans="1:14" ht="14.4" customHeight="1" x14ac:dyDescent="0.3">
      <c r="A341" s="660" t="s">
        <v>577</v>
      </c>
      <c r="B341" s="661" t="s">
        <v>578</v>
      </c>
      <c r="C341" s="662" t="s">
        <v>588</v>
      </c>
      <c r="D341" s="663" t="s">
        <v>2374</v>
      </c>
      <c r="E341" s="662" t="s">
        <v>1205</v>
      </c>
      <c r="F341" s="663" t="s">
        <v>2381</v>
      </c>
      <c r="G341" s="662" t="s">
        <v>614</v>
      </c>
      <c r="H341" s="662" t="s">
        <v>1217</v>
      </c>
      <c r="I341" s="662" t="s">
        <v>1218</v>
      </c>
      <c r="J341" s="662" t="s">
        <v>1219</v>
      </c>
      <c r="K341" s="662" t="s">
        <v>1220</v>
      </c>
      <c r="L341" s="664">
        <v>91.999999999999986</v>
      </c>
      <c r="M341" s="664">
        <v>6.6000000000000005</v>
      </c>
      <c r="N341" s="665">
        <v>607.19999999999993</v>
      </c>
    </row>
    <row r="342" spans="1:14" ht="14.4" customHeight="1" x14ac:dyDescent="0.3">
      <c r="A342" s="660" t="s">
        <v>577</v>
      </c>
      <c r="B342" s="661" t="s">
        <v>578</v>
      </c>
      <c r="C342" s="662" t="s">
        <v>588</v>
      </c>
      <c r="D342" s="663" t="s">
        <v>2374</v>
      </c>
      <c r="E342" s="662" t="s">
        <v>1205</v>
      </c>
      <c r="F342" s="663" t="s">
        <v>2381</v>
      </c>
      <c r="G342" s="662" t="s">
        <v>614</v>
      </c>
      <c r="H342" s="662" t="s">
        <v>1221</v>
      </c>
      <c r="I342" s="662" t="s">
        <v>1222</v>
      </c>
      <c r="J342" s="662" t="s">
        <v>1223</v>
      </c>
      <c r="K342" s="662" t="s">
        <v>1224</v>
      </c>
      <c r="L342" s="664">
        <v>517.50000000000011</v>
      </c>
      <c r="M342" s="664">
        <v>0.89999999999999991</v>
      </c>
      <c r="N342" s="665">
        <v>465.75000000000006</v>
      </c>
    </row>
    <row r="343" spans="1:14" ht="14.4" customHeight="1" x14ac:dyDescent="0.3">
      <c r="A343" s="660" t="s">
        <v>577</v>
      </c>
      <c r="B343" s="661" t="s">
        <v>578</v>
      </c>
      <c r="C343" s="662" t="s">
        <v>588</v>
      </c>
      <c r="D343" s="663" t="s">
        <v>2374</v>
      </c>
      <c r="E343" s="662" t="s">
        <v>1205</v>
      </c>
      <c r="F343" s="663" t="s">
        <v>2381</v>
      </c>
      <c r="G343" s="662" t="s">
        <v>614</v>
      </c>
      <c r="H343" s="662" t="s">
        <v>1235</v>
      </c>
      <c r="I343" s="662" t="s">
        <v>1235</v>
      </c>
      <c r="J343" s="662" t="s">
        <v>1236</v>
      </c>
      <c r="K343" s="662" t="s">
        <v>1237</v>
      </c>
      <c r="L343" s="664">
        <v>166.75</v>
      </c>
      <c r="M343" s="664">
        <v>0.2</v>
      </c>
      <c r="N343" s="665">
        <v>33.35</v>
      </c>
    </row>
    <row r="344" spans="1:14" ht="14.4" customHeight="1" x14ac:dyDescent="0.3">
      <c r="A344" s="660" t="s">
        <v>577</v>
      </c>
      <c r="B344" s="661" t="s">
        <v>578</v>
      </c>
      <c r="C344" s="662" t="s">
        <v>588</v>
      </c>
      <c r="D344" s="663" t="s">
        <v>2374</v>
      </c>
      <c r="E344" s="662" t="s">
        <v>1205</v>
      </c>
      <c r="F344" s="663" t="s">
        <v>2381</v>
      </c>
      <c r="G344" s="662" t="s">
        <v>1059</v>
      </c>
      <c r="H344" s="662" t="s">
        <v>1238</v>
      </c>
      <c r="I344" s="662" t="s">
        <v>1239</v>
      </c>
      <c r="J344" s="662" t="s">
        <v>1240</v>
      </c>
      <c r="K344" s="662" t="s">
        <v>1241</v>
      </c>
      <c r="L344" s="664">
        <v>88.599936706596694</v>
      </c>
      <c r="M344" s="664">
        <v>138</v>
      </c>
      <c r="N344" s="665">
        <v>12226.791265510345</v>
      </c>
    </row>
    <row r="345" spans="1:14" ht="14.4" customHeight="1" x14ac:dyDescent="0.3">
      <c r="A345" s="660" t="s">
        <v>577</v>
      </c>
      <c r="B345" s="661" t="s">
        <v>578</v>
      </c>
      <c r="C345" s="662" t="s">
        <v>588</v>
      </c>
      <c r="D345" s="663" t="s">
        <v>2374</v>
      </c>
      <c r="E345" s="662" t="s">
        <v>1205</v>
      </c>
      <c r="F345" s="663" t="s">
        <v>2381</v>
      </c>
      <c r="G345" s="662" t="s">
        <v>1059</v>
      </c>
      <c r="H345" s="662" t="s">
        <v>1242</v>
      </c>
      <c r="I345" s="662" t="s">
        <v>1243</v>
      </c>
      <c r="J345" s="662" t="s">
        <v>1244</v>
      </c>
      <c r="K345" s="662" t="s">
        <v>1245</v>
      </c>
      <c r="L345" s="664">
        <v>137.23212181427343</v>
      </c>
      <c r="M345" s="664">
        <v>52</v>
      </c>
      <c r="N345" s="665">
        <v>7136.0703343422183</v>
      </c>
    </row>
    <row r="346" spans="1:14" ht="14.4" customHeight="1" x14ac:dyDescent="0.3">
      <c r="A346" s="660" t="s">
        <v>577</v>
      </c>
      <c r="B346" s="661" t="s">
        <v>578</v>
      </c>
      <c r="C346" s="662" t="s">
        <v>588</v>
      </c>
      <c r="D346" s="663" t="s">
        <v>2374</v>
      </c>
      <c r="E346" s="662" t="s">
        <v>1205</v>
      </c>
      <c r="F346" s="663" t="s">
        <v>2381</v>
      </c>
      <c r="G346" s="662" t="s">
        <v>1059</v>
      </c>
      <c r="H346" s="662" t="s">
        <v>1249</v>
      </c>
      <c r="I346" s="662" t="s">
        <v>1250</v>
      </c>
      <c r="J346" s="662" t="s">
        <v>1251</v>
      </c>
      <c r="K346" s="662" t="s">
        <v>1252</v>
      </c>
      <c r="L346" s="664">
        <v>208.78733323529076</v>
      </c>
      <c r="M346" s="664">
        <v>162.90000000000009</v>
      </c>
      <c r="N346" s="665">
        <v>34011.456584028885</v>
      </c>
    </row>
    <row r="347" spans="1:14" ht="14.4" customHeight="1" x14ac:dyDescent="0.3">
      <c r="A347" s="660" t="s">
        <v>577</v>
      </c>
      <c r="B347" s="661" t="s">
        <v>578</v>
      </c>
      <c r="C347" s="662" t="s">
        <v>588</v>
      </c>
      <c r="D347" s="663" t="s">
        <v>2374</v>
      </c>
      <c r="E347" s="662" t="s">
        <v>1205</v>
      </c>
      <c r="F347" s="663" t="s">
        <v>2381</v>
      </c>
      <c r="G347" s="662" t="s">
        <v>1059</v>
      </c>
      <c r="H347" s="662" t="s">
        <v>1253</v>
      </c>
      <c r="I347" s="662" t="s">
        <v>1254</v>
      </c>
      <c r="J347" s="662" t="s">
        <v>1255</v>
      </c>
      <c r="K347" s="662" t="s">
        <v>1256</v>
      </c>
      <c r="L347" s="664">
        <v>75.220021683454334</v>
      </c>
      <c r="M347" s="664">
        <v>80</v>
      </c>
      <c r="N347" s="665">
        <v>6017.6017346763465</v>
      </c>
    </row>
    <row r="348" spans="1:14" ht="14.4" customHeight="1" x14ac:dyDescent="0.3">
      <c r="A348" s="660" t="s">
        <v>577</v>
      </c>
      <c r="B348" s="661" t="s">
        <v>578</v>
      </c>
      <c r="C348" s="662" t="s">
        <v>588</v>
      </c>
      <c r="D348" s="663" t="s">
        <v>2374</v>
      </c>
      <c r="E348" s="662" t="s">
        <v>1205</v>
      </c>
      <c r="F348" s="663" t="s">
        <v>2381</v>
      </c>
      <c r="G348" s="662" t="s">
        <v>1059</v>
      </c>
      <c r="H348" s="662" t="s">
        <v>1257</v>
      </c>
      <c r="I348" s="662" t="s">
        <v>1258</v>
      </c>
      <c r="J348" s="662" t="s">
        <v>1259</v>
      </c>
      <c r="K348" s="662" t="s">
        <v>1260</v>
      </c>
      <c r="L348" s="664">
        <v>104.42001643464452</v>
      </c>
      <c r="M348" s="664">
        <v>3</v>
      </c>
      <c r="N348" s="665">
        <v>313.26004930393356</v>
      </c>
    </row>
    <row r="349" spans="1:14" ht="14.4" customHeight="1" x14ac:dyDescent="0.3">
      <c r="A349" s="660" t="s">
        <v>577</v>
      </c>
      <c r="B349" s="661" t="s">
        <v>578</v>
      </c>
      <c r="C349" s="662" t="s">
        <v>588</v>
      </c>
      <c r="D349" s="663" t="s">
        <v>2374</v>
      </c>
      <c r="E349" s="662" t="s">
        <v>1205</v>
      </c>
      <c r="F349" s="663" t="s">
        <v>2381</v>
      </c>
      <c r="G349" s="662" t="s">
        <v>1059</v>
      </c>
      <c r="H349" s="662" t="s">
        <v>1579</v>
      </c>
      <c r="I349" s="662" t="s">
        <v>1580</v>
      </c>
      <c r="J349" s="662" t="s">
        <v>1581</v>
      </c>
      <c r="K349" s="662" t="s">
        <v>1582</v>
      </c>
      <c r="L349" s="664">
        <v>54.429999999999993</v>
      </c>
      <c r="M349" s="664">
        <v>5</v>
      </c>
      <c r="N349" s="665">
        <v>272.14999999999998</v>
      </c>
    </row>
    <row r="350" spans="1:14" ht="14.4" customHeight="1" x14ac:dyDescent="0.3">
      <c r="A350" s="660" t="s">
        <v>577</v>
      </c>
      <c r="B350" s="661" t="s">
        <v>578</v>
      </c>
      <c r="C350" s="662" t="s">
        <v>588</v>
      </c>
      <c r="D350" s="663" t="s">
        <v>2374</v>
      </c>
      <c r="E350" s="662" t="s">
        <v>1205</v>
      </c>
      <c r="F350" s="663" t="s">
        <v>2381</v>
      </c>
      <c r="G350" s="662" t="s">
        <v>1059</v>
      </c>
      <c r="H350" s="662" t="s">
        <v>1261</v>
      </c>
      <c r="I350" s="662" t="s">
        <v>1262</v>
      </c>
      <c r="J350" s="662" t="s">
        <v>1240</v>
      </c>
      <c r="K350" s="662" t="s">
        <v>1263</v>
      </c>
      <c r="L350" s="664">
        <v>73.999981149146905</v>
      </c>
      <c r="M350" s="664">
        <v>20</v>
      </c>
      <c r="N350" s="665">
        <v>1479.999622982938</v>
      </c>
    </row>
    <row r="351" spans="1:14" ht="14.4" customHeight="1" x14ac:dyDescent="0.3">
      <c r="A351" s="660" t="s">
        <v>577</v>
      </c>
      <c r="B351" s="661" t="s">
        <v>578</v>
      </c>
      <c r="C351" s="662" t="s">
        <v>588</v>
      </c>
      <c r="D351" s="663" t="s">
        <v>2374</v>
      </c>
      <c r="E351" s="662" t="s">
        <v>1205</v>
      </c>
      <c r="F351" s="663" t="s">
        <v>2381</v>
      </c>
      <c r="G351" s="662" t="s">
        <v>1059</v>
      </c>
      <c r="H351" s="662" t="s">
        <v>1264</v>
      </c>
      <c r="I351" s="662" t="s">
        <v>1265</v>
      </c>
      <c r="J351" s="662" t="s">
        <v>1266</v>
      </c>
      <c r="K351" s="662" t="s">
        <v>1267</v>
      </c>
      <c r="L351" s="664">
        <v>59.79</v>
      </c>
      <c r="M351" s="664">
        <v>20</v>
      </c>
      <c r="N351" s="665">
        <v>1195.8</v>
      </c>
    </row>
    <row r="352" spans="1:14" ht="14.4" customHeight="1" x14ac:dyDescent="0.3">
      <c r="A352" s="660" t="s">
        <v>577</v>
      </c>
      <c r="B352" s="661" t="s">
        <v>578</v>
      </c>
      <c r="C352" s="662" t="s">
        <v>588</v>
      </c>
      <c r="D352" s="663" t="s">
        <v>2374</v>
      </c>
      <c r="E352" s="662" t="s">
        <v>1583</v>
      </c>
      <c r="F352" s="663" t="s">
        <v>2384</v>
      </c>
      <c r="G352" s="662"/>
      <c r="H352" s="662"/>
      <c r="I352" s="662" t="s">
        <v>1584</v>
      </c>
      <c r="J352" s="662" t="s">
        <v>1585</v>
      </c>
      <c r="K352" s="662"/>
      <c r="L352" s="664">
        <v>8855</v>
      </c>
      <c r="M352" s="664">
        <v>1</v>
      </c>
      <c r="N352" s="665">
        <v>8855</v>
      </c>
    </row>
    <row r="353" spans="1:14" ht="14.4" customHeight="1" x14ac:dyDescent="0.3">
      <c r="A353" s="660" t="s">
        <v>577</v>
      </c>
      <c r="B353" s="661" t="s">
        <v>578</v>
      </c>
      <c r="C353" s="662" t="s">
        <v>588</v>
      </c>
      <c r="D353" s="663" t="s">
        <v>2374</v>
      </c>
      <c r="E353" s="662" t="s">
        <v>1583</v>
      </c>
      <c r="F353" s="663" t="s">
        <v>2384</v>
      </c>
      <c r="G353" s="662"/>
      <c r="H353" s="662"/>
      <c r="I353" s="662" t="s">
        <v>1586</v>
      </c>
      <c r="J353" s="662" t="s">
        <v>1587</v>
      </c>
      <c r="K353" s="662"/>
      <c r="L353" s="664">
        <v>4445.99</v>
      </c>
      <c r="M353" s="664">
        <v>1</v>
      </c>
      <c r="N353" s="665">
        <v>4445.99</v>
      </c>
    </row>
    <row r="354" spans="1:14" ht="14.4" customHeight="1" x14ac:dyDescent="0.3">
      <c r="A354" s="660" t="s">
        <v>577</v>
      </c>
      <c r="B354" s="661" t="s">
        <v>578</v>
      </c>
      <c r="C354" s="662" t="s">
        <v>591</v>
      </c>
      <c r="D354" s="663" t="s">
        <v>2375</v>
      </c>
      <c r="E354" s="662" t="s">
        <v>603</v>
      </c>
      <c r="F354" s="663" t="s">
        <v>2379</v>
      </c>
      <c r="G354" s="662"/>
      <c r="H354" s="662" t="s">
        <v>1588</v>
      </c>
      <c r="I354" s="662" t="s">
        <v>1589</v>
      </c>
      <c r="J354" s="662" t="s">
        <v>1590</v>
      </c>
      <c r="K354" s="662" t="s">
        <v>1591</v>
      </c>
      <c r="L354" s="664">
        <v>79.679999999999993</v>
      </c>
      <c r="M354" s="664">
        <v>1</v>
      </c>
      <c r="N354" s="665">
        <v>79.679999999999993</v>
      </c>
    </row>
    <row r="355" spans="1:14" ht="14.4" customHeight="1" x14ac:dyDescent="0.3">
      <c r="A355" s="660" t="s">
        <v>577</v>
      </c>
      <c r="B355" s="661" t="s">
        <v>578</v>
      </c>
      <c r="C355" s="662" t="s">
        <v>591</v>
      </c>
      <c r="D355" s="663" t="s">
        <v>2375</v>
      </c>
      <c r="E355" s="662" t="s">
        <v>603</v>
      </c>
      <c r="F355" s="663" t="s">
        <v>2379</v>
      </c>
      <c r="G355" s="662"/>
      <c r="H355" s="662" t="s">
        <v>1284</v>
      </c>
      <c r="I355" s="662" t="s">
        <v>1284</v>
      </c>
      <c r="J355" s="662" t="s">
        <v>1285</v>
      </c>
      <c r="K355" s="662" t="s">
        <v>1286</v>
      </c>
      <c r="L355" s="664">
        <v>49.800353867443171</v>
      </c>
      <c r="M355" s="664">
        <v>1</v>
      </c>
      <c r="N355" s="665">
        <v>49.800353867443171</v>
      </c>
    </row>
    <row r="356" spans="1:14" ht="14.4" customHeight="1" x14ac:dyDescent="0.3">
      <c r="A356" s="660" t="s">
        <v>577</v>
      </c>
      <c r="B356" s="661" t="s">
        <v>578</v>
      </c>
      <c r="C356" s="662" t="s">
        <v>591</v>
      </c>
      <c r="D356" s="663" t="s">
        <v>2375</v>
      </c>
      <c r="E356" s="662" t="s">
        <v>603</v>
      </c>
      <c r="F356" s="663" t="s">
        <v>2379</v>
      </c>
      <c r="G356" s="662"/>
      <c r="H356" s="662" t="s">
        <v>1592</v>
      </c>
      <c r="I356" s="662" t="s">
        <v>1592</v>
      </c>
      <c r="J356" s="662" t="s">
        <v>1593</v>
      </c>
      <c r="K356" s="662" t="s">
        <v>1594</v>
      </c>
      <c r="L356" s="664">
        <v>724.11</v>
      </c>
      <c r="M356" s="664">
        <v>1</v>
      </c>
      <c r="N356" s="665">
        <v>724.11</v>
      </c>
    </row>
    <row r="357" spans="1:14" ht="14.4" customHeight="1" x14ac:dyDescent="0.3">
      <c r="A357" s="660" t="s">
        <v>577</v>
      </c>
      <c r="B357" s="661" t="s">
        <v>578</v>
      </c>
      <c r="C357" s="662" t="s">
        <v>591</v>
      </c>
      <c r="D357" s="663" t="s">
        <v>2375</v>
      </c>
      <c r="E357" s="662" t="s">
        <v>603</v>
      </c>
      <c r="F357" s="663" t="s">
        <v>2379</v>
      </c>
      <c r="G357" s="662" t="s">
        <v>614</v>
      </c>
      <c r="H357" s="662" t="s">
        <v>1290</v>
      </c>
      <c r="I357" s="662" t="s">
        <v>1290</v>
      </c>
      <c r="J357" s="662" t="s">
        <v>1291</v>
      </c>
      <c r="K357" s="662" t="s">
        <v>1292</v>
      </c>
      <c r="L357" s="664">
        <v>183.87479507236344</v>
      </c>
      <c r="M357" s="664">
        <v>147</v>
      </c>
      <c r="N357" s="665">
        <v>27029.594875637424</v>
      </c>
    </row>
    <row r="358" spans="1:14" ht="14.4" customHeight="1" x14ac:dyDescent="0.3">
      <c r="A358" s="660" t="s">
        <v>577</v>
      </c>
      <c r="B358" s="661" t="s">
        <v>578</v>
      </c>
      <c r="C358" s="662" t="s">
        <v>591</v>
      </c>
      <c r="D358" s="663" t="s">
        <v>2375</v>
      </c>
      <c r="E358" s="662" t="s">
        <v>603</v>
      </c>
      <c r="F358" s="663" t="s">
        <v>2379</v>
      </c>
      <c r="G358" s="662" t="s">
        <v>614</v>
      </c>
      <c r="H358" s="662" t="s">
        <v>1595</v>
      </c>
      <c r="I358" s="662" t="s">
        <v>1595</v>
      </c>
      <c r="J358" s="662" t="s">
        <v>1596</v>
      </c>
      <c r="K358" s="662" t="s">
        <v>1295</v>
      </c>
      <c r="L358" s="664">
        <v>149.5</v>
      </c>
      <c r="M358" s="664">
        <v>1</v>
      </c>
      <c r="N358" s="665">
        <v>149.5</v>
      </c>
    </row>
    <row r="359" spans="1:14" ht="14.4" customHeight="1" x14ac:dyDescent="0.3">
      <c r="A359" s="660" t="s">
        <v>577</v>
      </c>
      <c r="B359" s="661" t="s">
        <v>578</v>
      </c>
      <c r="C359" s="662" t="s">
        <v>591</v>
      </c>
      <c r="D359" s="663" t="s">
        <v>2375</v>
      </c>
      <c r="E359" s="662" t="s">
        <v>603</v>
      </c>
      <c r="F359" s="663" t="s">
        <v>2379</v>
      </c>
      <c r="G359" s="662" t="s">
        <v>614</v>
      </c>
      <c r="H359" s="662" t="s">
        <v>1296</v>
      </c>
      <c r="I359" s="662" t="s">
        <v>1296</v>
      </c>
      <c r="J359" s="662" t="s">
        <v>1291</v>
      </c>
      <c r="K359" s="662" t="s">
        <v>1297</v>
      </c>
      <c r="L359" s="664">
        <v>97.18</v>
      </c>
      <c r="M359" s="664">
        <v>6</v>
      </c>
      <c r="N359" s="665">
        <v>583.08000000000004</v>
      </c>
    </row>
    <row r="360" spans="1:14" ht="14.4" customHeight="1" x14ac:dyDescent="0.3">
      <c r="A360" s="660" t="s">
        <v>577</v>
      </c>
      <c r="B360" s="661" t="s">
        <v>578</v>
      </c>
      <c r="C360" s="662" t="s">
        <v>591</v>
      </c>
      <c r="D360" s="663" t="s">
        <v>2375</v>
      </c>
      <c r="E360" s="662" t="s">
        <v>603</v>
      </c>
      <c r="F360" s="663" t="s">
        <v>2379</v>
      </c>
      <c r="G360" s="662" t="s">
        <v>614</v>
      </c>
      <c r="H360" s="662" t="s">
        <v>1597</v>
      </c>
      <c r="I360" s="662" t="s">
        <v>1597</v>
      </c>
      <c r="J360" s="662" t="s">
        <v>1291</v>
      </c>
      <c r="K360" s="662" t="s">
        <v>1598</v>
      </c>
      <c r="L360" s="664">
        <v>97.75</v>
      </c>
      <c r="M360" s="664">
        <v>14</v>
      </c>
      <c r="N360" s="665">
        <v>1368.5</v>
      </c>
    </row>
    <row r="361" spans="1:14" ht="14.4" customHeight="1" x14ac:dyDescent="0.3">
      <c r="A361" s="660" t="s">
        <v>577</v>
      </c>
      <c r="B361" s="661" t="s">
        <v>578</v>
      </c>
      <c r="C361" s="662" t="s">
        <v>591</v>
      </c>
      <c r="D361" s="663" t="s">
        <v>2375</v>
      </c>
      <c r="E361" s="662" t="s">
        <v>603</v>
      </c>
      <c r="F361" s="663" t="s">
        <v>2379</v>
      </c>
      <c r="G361" s="662" t="s">
        <v>614</v>
      </c>
      <c r="H361" s="662" t="s">
        <v>1298</v>
      </c>
      <c r="I361" s="662" t="s">
        <v>1299</v>
      </c>
      <c r="J361" s="662" t="s">
        <v>1300</v>
      </c>
      <c r="K361" s="662" t="s">
        <v>1301</v>
      </c>
      <c r="L361" s="664">
        <v>53.700000000000017</v>
      </c>
      <c r="M361" s="664">
        <v>2</v>
      </c>
      <c r="N361" s="665">
        <v>107.40000000000003</v>
      </c>
    </row>
    <row r="362" spans="1:14" ht="14.4" customHeight="1" x14ac:dyDescent="0.3">
      <c r="A362" s="660" t="s">
        <v>577</v>
      </c>
      <c r="B362" s="661" t="s">
        <v>578</v>
      </c>
      <c r="C362" s="662" t="s">
        <v>591</v>
      </c>
      <c r="D362" s="663" t="s">
        <v>2375</v>
      </c>
      <c r="E362" s="662" t="s">
        <v>603</v>
      </c>
      <c r="F362" s="663" t="s">
        <v>2379</v>
      </c>
      <c r="G362" s="662" t="s">
        <v>614</v>
      </c>
      <c r="H362" s="662" t="s">
        <v>623</v>
      </c>
      <c r="I362" s="662" t="s">
        <v>624</v>
      </c>
      <c r="J362" s="662" t="s">
        <v>625</v>
      </c>
      <c r="K362" s="662" t="s">
        <v>626</v>
      </c>
      <c r="L362" s="664">
        <v>101.21999999999998</v>
      </c>
      <c r="M362" s="664">
        <v>2</v>
      </c>
      <c r="N362" s="665">
        <v>202.43999999999997</v>
      </c>
    </row>
    <row r="363" spans="1:14" ht="14.4" customHeight="1" x14ac:dyDescent="0.3">
      <c r="A363" s="660" t="s">
        <v>577</v>
      </c>
      <c r="B363" s="661" t="s">
        <v>578</v>
      </c>
      <c r="C363" s="662" t="s">
        <v>591</v>
      </c>
      <c r="D363" s="663" t="s">
        <v>2375</v>
      </c>
      <c r="E363" s="662" t="s">
        <v>603</v>
      </c>
      <c r="F363" s="663" t="s">
        <v>2379</v>
      </c>
      <c r="G363" s="662" t="s">
        <v>614</v>
      </c>
      <c r="H363" s="662" t="s">
        <v>627</v>
      </c>
      <c r="I363" s="662" t="s">
        <v>628</v>
      </c>
      <c r="J363" s="662" t="s">
        <v>629</v>
      </c>
      <c r="K363" s="662" t="s">
        <v>630</v>
      </c>
      <c r="L363" s="664">
        <v>170.45</v>
      </c>
      <c r="M363" s="664">
        <v>1</v>
      </c>
      <c r="N363" s="665">
        <v>170.45</v>
      </c>
    </row>
    <row r="364" spans="1:14" ht="14.4" customHeight="1" x14ac:dyDescent="0.3">
      <c r="A364" s="660" t="s">
        <v>577</v>
      </c>
      <c r="B364" s="661" t="s">
        <v>578</v>
      </c>
      <c r="C364" s="662" t="s">
        <v>591</v>
      </c>
      <c r="D364" s="663" t="s">
        <v>2375</v>
      </c>
      <c r="E364" s="662" t="s">
        <v>603</v>
      </c>
      <c r="F364" s="663" t="s">
        <v>2379</v>
      </c>
      <c r="G364" s="662" t="s">
        <v>614</v>
      </c>
      <c r="H364" s="662" t="s">
        <v>631</v>
      </c>
      <c r="I364" s="662" t="s">
        <v>632</v>
      </c>
      <c r="J364" s="662" t="s">
        <v>633</v>
      </c>
      <c r="K364" s="662" t="s">
        <v>634</v>
      </c>
      <c r="L364" s="664">
        <v>65.484999999999999</v>
      </c>
      <c r="M364" s="664">
        <v>2</v>
      </c>
      <c r="N364" s="665">
        <v>130.97</v>
      </c>
    </row>
    <row r="365" spans="1:14" ht="14.4" customHeight="1" x14ac:dyDescent="0.3">
      <c r="A365" s="660" t="s">
        <v>577</v>
      </c>
      <c r="B365" s="661" t="s">
        <v>578</v>
      </c>
      <c r="C365" s="662" t="s">
        <v>591</v>
      </c>
      <c r="D365" s="663" t="s">
        <v>2375</v>
      </c>
      <c r="E365" s="662" t="s">
        <v>603</v>
      </c>
      <c r="F365" s="663" t="s">
        <v>2379</v>
      </c>
      <c r="G365" s="662" t="s">
        <v>614</v>
      </c>
      <c r="H365" s="662" t="s">
        <v>1302</v>
      </c>
      <c r="I365" s="662" t="s">
        <v>1303</v>
      </c>
      <c r="J365" s="662" t="s">
        <v>1304</v>
      </c>
      <c r="K365" s="662" t="s">
        <v>1305</v>
      </c>
      <c r="L365" s="664">
        <v>29.120000489700537</v>
      </c>
      <c r="M365" s="664">
        <v>4</v>
      </c>
      <c r="N365" s="665">
        <v>116.48000195880215</v>
      </c>
    </row>
    <row r="366" spans="1:14" ht="14.4" customHeight="1" x14ac:dyDescent="0.3">
      <c r="A366" s="660" t="s">
        <v>577</v>
      </c>
      <c r="B366" s="661" t="s">
        <v>578</v>
      </c>
      <c r="C366" s="662" t="s">
        <v>591</v>
      </c>
      <c r="D366" s="663" t="s">
        <v>2375</v>
      </c>
      <c r="E366" s="662" t="s">
        <v>603</v>
      </c>
      <c r="F366" s="663" t="s">
        <v>2379</v>
      </c>
      <c r="G366" s="662" t="s">
        <v>614</v>
      </c>
      <c r="H366" s="662" t="s">
        <v>1599</v>
      </c>
      <c r="I366" s="662" t="s">
        <v>1600</v>
      </c>
      <c r="J366" s="662" t="s">
        <v>649</v>
      </c>
      <c r="K366" s="662" t="s">
        <v>1301</v>
      </c>
      <c r="L366" s="664">
        <v>42.039867943230703</v>
      </c>
      <c r="M366" s="664">
        <v>6</v>
      </c>
      <c r="N366" s="665">
        <v>252.23920765938422</v>
      </c>
    </row>
    <row r="367" spans="1:14" ht="14.4" customHeight="1" x14ac:dyDescent="0.3">
      <c r="A367" s="660" t="s">
        <v>577</v>
      </c>
      <c r="B367" s="661" t="s">
        <v>578</v>
      </c>
      <c r="C367" s="662" t="s">
        <v>591</v>
      </c>
      <c r="D367" s="663" t="s">
        <v>2375</v>
      </c>
      <c r="E367" s="662" t="s">
        <v>603</v>
      </c>
      <c r="F367" s="663" t="s">
        <v>2379</v>
      </c>
      <c r="G367" s="662" t="s">
        <v>614</v>
      </c>
      <c r="H367" s="662" t="s">
        <v>647</v>
      </c>
      <c r="I367" s="662" t="s">
        <v>648</v>
      </c>
      <c r="J367" s="662" t="s">
        <v>649</v>
      </c>
      <c r="K367" s="662" t="s">
        <v>650</v>
      </c>
      <c r="L367" s="664">
        <v>81.226149617975025</v>
      </c>
      <c r="M367" s="664">
        <v>15</v>
      </c>
      <c r="N367" s="665">
        <v>1218.3922442696253</v>
      </c>
    </row>
    <row r="368" spans="1:14" ht="14.4" customHeight="1" x14ac:dyDescent="0.3">
      <c r="A368" s="660" t="s">
        <v>577</v>
      </c>
      <c r="B368" s="661" t="s">
        <v>578</v>
      </c>
      <c r="C368" s="662" t="s">
        <v>591</v>
      </c>
      <c r="D368" s="663" t="s">
        <v>2375</v>
      </c>
      <c r="E368" s="662" t="s">
        <v>603</v>
      </c>
      <c r="F368" s="663" t="s">
        <v>2379</v>
      </c>
      <c r="G368" s="662" t="s">
        <v>614</v>
      </c>
      <c r="H368" s="662" t="s">
        <v>651</v>
      </c>
      <c r="I368" s="662" t="s">
        <v>652</v>
      </c>
      <c r="J368" s="662" t="s">
        <v>653</v>
      </c>
      <c r="K368" s="662" t="s">
        <v>654</v>
      </c>
      <c r="L368" s="664">
        <v>62.020000000000017</v>
      </c>
      <c r="M368" s="664">
        <v>1</v>
      </c>
      <c r="N368" s="665">
        <v>62.020000000000017</v>
      </c>
    </row>
    <row r="369" spans="1:14" ht="14.4" customHeight="1" x14ac:dyDescent="0.3">
      <c r="A369" s="660" t="s">
        <v>577</v>
      </c>
      <c r="B369" s="661" t="s">
        <v>578</v>
      </c>
      <c r="C369" s="662" t="s">
        <v>591</v>
      </c>
      <c r="D369" s="663" t="s">
        <v>2375</v>
      </c>
      <c r="E369" s="662" t="s">
        <v>603</v>
      </c>
      <c r="F369" s="663" t="s">
        <v>2379</v>
      </c>
      <c r="G369" s="662" t="s">
        <v>614</v>
      </c>
      <c r="H369" s="662" t="s">
        <v>1601</v>
      </c>
      <c r="I369" s="662" t="s">
        <v>1602</v>
      </c>
      <c r="J369" s="662" t="s">
        <v>1603</v>
      </c>
      <c r="K369" s="662" t="s">
        <v>1604</v>
      </c>
      <c r="L369" s="664">
        <v>55.38000000000001</v>
      </c>
      <c r="M369" s="664">
        <v>2</v>
      </c>
      <c r="N369" s="665">
        <v>110.76000000000002</v>
      </c>
    </row>
    <row r="370" spans="1:14" ht="14.4" customHeight="1" x14ac:dyDescent="0.3">
      <c r="A370" s="660" t="s">
        <v>577</v>
      </c>
      <c r="B370" s="661" t="s">
        <v>578</v>
      </c>
      <c r="C370" s="662" t="s">
        <v>591</v>
      </c>
      <c r="D370" s="663" t="s">
        <v>2375</v>
      </c>
      <c r="E370" s="662" t="s">
        <v>603</v>
      </c>
      <c r="F370" s="663" t="s">
        <v>2379</v>
      </c>
      <c r="G370" s="662" t="s">
        <v>614</v>
      </c>
      <c r="H370" s="662" t="s">
        <v>655</v>
      </c>
      <c r="I370" s="662" t="s">
        <v>656</v>
      </c>
      <c r="J370" s="662" t="s">
        <v>657</v>
      </c>
      <c r="K370" s="662" t="s">
        <v>658</v>
      </c>
      <c r="L370" s="664">
        <v>61.810746705646928</v>
      </c>
      <c r="M370" s="664">
        <v>1</v>
      </c>
      <c r="N370" s="665">
        <v>61.810746705646928</v>
      </c>
    </row>
    <row r="371" spans="1:14" ht="14.4" customHeight="1" x14ac:dyDescent="0.3">
      <c r="A371" s="660" t="s">
        <v>577</v>
      </c>
      <c r="B371" s="661" t="s">
        <v>578</v>
      </c>
      <c r="C371" s="662" t="s">
        <v>591</v>
      </c>
      <c r="D371" s="663" t="s">
        <v>2375</v>
      </c>
      <c r="E371" s="662" t="s">
        <v>603</v>
      </c>
      <c r="F371" s="663" t="s">
        <v>2379</v>
      </c>
      <c r="G371" s="662" t="s">
        <v>614</v>
      </c>
      <c r="H371" s="662" t="s">
        <v>1605</v>
      </c>
      <c r="I371" s="662" t="s">
        <v>1606</v>
      </c>
      <c r="J371" s="662" t="s">
        <v>1607</v>
      </c>
      <c r="K371" s="662" t="s">
        <v>1608</v>
      </c>
      <c r="L371" s="664">
        <v>52.950000000000017</v>
      </c>
      <c r="M371" s="664">
        <v>2</v>
      </c>
      <c r="N371" s="665">
        <v>105.90000000000003</v>
      </c>
    </row>
    <row r="372" spans="1:14" ht="14.4" customHeight="1" x14ac:dyDescent="0.3">
      <c r="A372" s="660" t="s">
        <v>577</v>
      </c>
      <c r="B372" s="661" t="s">
        <v>578</v>
      </c>
      <c r="C372" s="662" t="s">
        <v>591</v>
      </c>
      <c r="D372" s="663" t="s">
        <v>2375</v>
      </c>
      <c r="E372" s="662" t="s">
        <v>603</v>
      </c>
      <c r="F372" s="663" t="s">
        <v>2379</v>
      </c>
      <c r="G372" s="662" t="s">
        <v>614</v>
      </c>
      <c r="H372" s="662" t="s">
        <v>662</v>
      </c>
      <c r="I372" s="662" t="s">
        <v>663</v>
      </c>
      <c r="J372" s="662" t="s">
        <v>664</v>
      </c>
      <c r="K372" s="662" t="s">
        <v>642</v>
      </c>
      <c r="L372" s="664">
        <v>67.313439402566502</v>
      </c>
      <c r="M372" s="664">
        <v>26</v>
      </c>
      <c r="N372" s="665">
        <v>1750.1494244667292</v>
      </c>
    </row>
    <row r="373" spans="1:14" ht="14.4" customHeight="1" x14ac:dyDescent="0.3">
      <c r="A373" s="660" t="s">
        <v>577</v>
      </c>
      <c r="B373" s="661" t="s">
        <v>578</v>
      </c>
      <c r="C373" s="662" t="s">
        <v>591</v>
      </c>
      <c r="D373" s="663" t="s">
        <v>2375</v>
      </c>
      <c r="E373" s="662" t="s">
        <v>603</v>
      </c>
      <c r="F373" s="663" t="s">
        <v>2379</v>
      </c>
      <c r="G373" s="662" t="s">
        <v>614</v>
      </c>
      <c r="H373" s="662" t="s">
        <v>665</v>
      </c>
      <c r="I373" s="662" t="s">
        <v>666</v>
      </c>
      <c r="J373" s="662" t="s">
        <v>667</v>
      </c>
      <c r="K373" s="662" t="s">
        <v>668</v>
      </c>
      <c r="L373" s="664">
        <v>59.26002740837253</v>
      </c>
      <c r="M373" s="664">
        <v>2</v>
      </c>
      <c r="N373" s="665">
        <v>118.52005481674506</v>
      </c>
    </row>
    <row r="374" spans="1:14" ht="14.4" customHeight="1" x14ac:dyDescent="0.3">
      <c r="A374" s="660" t="s">
        <v>577</v>
      </c>
      <c r="B374" s="661" t="s">
        <v>578</v>
      </c>
      <c r="C374" s="662" t="s">
        <v>591</v>
      </c>
      <c r="D374" s="663" t="s">
        <v>2375</v>
      </c>
      <c r="E374" s="662" t="s">
        <v>603</v>
      </c>
      <c r="F374" s="663" t="s">
        <v>2379</v>
      </c>
      <c r="G374" s="662" t="s">
        <v>614</v>
      </c>
      <c r="H374" s="662" t="s">
        <v>673</v>
      </c>
      <c r="I374" s="662" t="s">
        <v>674</v>
      </c>
      <c r="J374" s="662" t="s">
        <v>675</v>
      </c>
      <c r="K374" s="662" t="s">
        <v>676</v>
      </c>
      <c r="L374" s="664">
        <v>260</v>
      </c>
      <c r="M374" s="664">
        <v>2</v>
      </c>
      <c r="N374" s="665">
        <v>520</v>
      </c>
    </row>
    <row r="375" spans="1:14" ht="14.4" customHeight="1" x14ac:dyDescent="0.3">
      <c r="A375" s="660" t="s">
        <v>577</v>
      </c>
      <c r="B375" s="661" t="s">
        <v>578</v>
      </c>
      <c r="C375" s="662" t="s">
        <v>591</v>
      </c>
      <c r="D375" s="663" t="s">
        <v>2375</v>
      </c>
      <c r="E375" s="662" t="s">
        <v>603</v>
      </c>
      <c r="F375" s="663" t="s">
        <v>2379</v>
      </c>
      <c r="G375" s="662" t="s">
        <v>614</v>
      </c>
      <c r="H375" s="662" t="s">
        <v>681</v>
      </c>
      <c r="I375" s="662" t="s">
        <v>682</v>
      </c>
      <c r="J375" s="662" t="s">
        <v>683</v>
      </c>
      <c r="K375" s="662" t="s">
        <v>684</v>
      </c>
      <c r="L375" s="664">
        <v>280.12707653515622</v>
      </c>
      <c r="M375" s="664">
        <v>6</v>
      </c>
      <c r="N375" s="665">
        <v>1680.7624592109373</v>
      </c>
    </row>
    <row r="376" spans="1:14" ht="14.4" customHeight="1" x14ac:dyDescent="0.3">
      <c r="A376" s="660" t="s">
        <v>577</v>
      </c>
      <c r="B376" s="661" t="s">
        <v>578</v>
      </c>
      <c r="C376" s="662" t="s">
        <v>591</v>
      </c>
      <c r="D376" s="663" t="s">
        <v>2375</v>
      </c>
      <c r="E376" s="662" t="s">
        <v>603</v>
      </c>
      <c r="F376" s="663" t="s">
        <v>2379</v>
      </c>
      <c r="G376" s="662" t="s">
        <v>614</v>
      </c>
      <c r="H376" s="662" t="s">
        <v>1609</v>
      </c>
      <c r="I376" s="662" t="s">
        <v>1610</v>
      </c>
      <c r="J376" s="662" t="s">
        <v>1611</v>
      </c>
      <c r="K376" s="662" t="s">
        <v>1612</v>
      </c>
      <c r="L376" s="664">
        <v>132.25999999999991</v>
      </c>
      <c r="M376" s="664">
        <v>1</v>
      </c>
      <c r="N376" s="665">
        <v>132.25999999999991</v>
      </c>
    </row>
    <row r="377" spans="1:14" ht="14.4" customHeight="1" x14ac:dyDescent="0.3">
      <c r="A377" s="660" t="s">
        <v>577</v>
      </c>
      <c r="B377" s="661" t="s">
        <v>578</v>
      </c>
      <c r="C377" s="662" t="s">
        <v>591</v>
      </c>
      <c r="D377" s="663" t="s">
        <v>2375</v>
      </c>
      <c r="E377" s="662" t="s">
        <v>603</v>
      </c>
      <c r="F377" s="663" t="s">
        <v>2379</v>
      </c>
      <c r="G377" s="662" t="s">
        <v>614</v>
      </c>
      <c r="H377" s="662" t="s">
        <v>693</v>
      </c>
      <c r="I377" s="662" t="s">
        <v>694</v>
      </c>
      <c r="J377" s="662" t="s">
        <v>695</v>
      </c>
      <c r="K377" s="662" t="s">
        <v>696</v>
      </c>
      <c r="L377" s="664">
        <v>41.870184759080722</v>
      </c>
      <c r="M377" s="664">
        <v>1</v>
      </c>
      <c r="N377" s="665">
        <v>41.870184759080722</v>
      </c>
    </row>
    <row r="378" spans="1:14" ht="14.4" customHeight="1" x14ac:dyDescent="0.3">
      <c r="A378" s="660" t="s">
        <v>577</v>
      </c>
      <c r="B378" s="661" t="s">
        <v>578</v>
      </c>
      <c r="C378" s="662" t="s">
        <v>591</v>
      </c>
      <c r="D378" s="663" t="s">
        <v>2375</v>
      </c>
      <c r="E378" s="662" t="s">
        <v>603</v>
      </c>
      <c r="F378" s="663" t="s">
        <v>2379</v>
      </c>
      <c r="G378" s="662" t="s">
        <v>614</v>
      </c>
      <c r="H378" s="662" t="s">
        <v>697</v>
      </c>
      <c r="I378" s="662" t="s">
        <v>698</v>
      </c>
      <c r="J378" s="662" t="s">
        <v>699</v>
      </c>
      <c r="K378" s="662" t="s">
        <v>700</v>
      </c>
      <c r="L378" s="664">
        <v>94.67</v>
      </c>
      <c r="M378" s="664">
        <v>1</v>
      </c>
      <c r="N378" s="665">
        <v>94.67</v>
      </c>
    </row>
    <row r="379" spans="1:14" ht="14.4" customHeight="1" x14ac:dyDescent="0.3">
      <c r="A379" s="660" t="s">
        <v>577</v>
      </c>
      <c r="B379" s="661" t="s">
        <v>578</v>
      </c>
      <c r="C379" s="662" t="s">
        <v>591</v>
      </c>
      <c r="D379" s="663" t="s">
        <v>2375</v>
      </c>
      <c r="E379" s="662" t="s">
        <v>603</v>
      </c>
      <c r="F379" s="663" t="s">
        <v>2379</v>
      </c>
      <c r="G379" s="662" t="s">
        <v>614</v>
      </c>
      <c r="H379" s="662" t="s">
        <v>701</v>
      </c>
      <c r="I379" s="662" t="s">
        <v>701</v>
      </c>
      <c r="J379" s="662" t="s">
        <v>702</v>
      </c>
      <c r="K379" s="662" t="s">
        <v>703</v>
      </c>
      <c r="L379" s="664">
        <v>38.190018180610608</v>
      </c>
      <c r="M379" s="664">
        <v>14</v>
      </c>
      <c r="N379" s="665">
        <v>534.66025452854853</v>
      </c>
    </row>
    <row r="380" spans="1:14" ht="14.4" customHeight="1" x14ac:dyDescent="0.3">
      <c r="A380" s="660" t="s">
        <v>577</v>
      </c>
      <c r="B380" s="661" t="s">
        <v>578</v>
      </c>
      <c r="C380" s="662" t="s">
        <v>591</v>
      </c>
      <c r="D380" s="663" t="s">
        <v>2375</v>
      </c>
      <c r="E380" s="662" t="s">
        <v>603</v>
      </c>
      <c r="F380" s="663" t="s">
        <v>2379</v>
      </c>
      <c r="G380" s="662" t="s">
        <v>614</v>
      </c>
      <c r="H380" s="662" t="s">
        <v>708</v>
      </c>
      <c r="I380" s="662" t="s">
        <v>709</v>
      </c>
      <c r="J380" s="662" t="s">
        <v>706</v>
      </c>
      <c r="K380" s="662" t="s">
        <v>710</v>
      </c>
      <c r="L380" s="664">
        <v>237.25007979681527</v>
      </c>
      <c r="M380" s="664">
        <v>6</v>
      </c>
      <c r="N380" s="665">
        <v>1423.5004787808916</v>
      </c>
    </row>
    <row r="381" spans="1:14" ht="14.4" customHeight="1" x14ac:dyDescent="0.3">
      <c r="A381" s="660" t="s">
        <v>577</v>
      </c>
      <c r="B381" s="661" t="s">
        <v>578</v>
      </c>
      <c r="C381" s="662" t="s">
        <v>591</v>
      </c>
      <c r="D381" s="663" t="s">
        <v>2375</v>
      </c>
      <c r="E381" s="662" t="s">
        <v>603</v>
      </c>
      <c r="F381" s="663" t="s">
        <v>2379</v>
      </c>
      <c r="G381" s="662" t="s">
        <v>614</v>
      </c>
      <c r="H381" s="662" t="s">
        <v>1613</v>
      </c>
      <c r="I381" s="662" t="s">
        <v>1614</v>
      </c>
      <c r="J381" s="662" t="s">
        <v>1615</v>
      </c>
      <c r="K381" s="662" t="s">
        <v>1616</v>
      </c>
      <c r="L381" s="664">
        <v>117.93000000000002</v>
      </c>
      <c r="M381" s="664">
        <v>1</v>
      </c>
      <c r="N381" s="665">
        <v>117.93000000000002</v>
      </c>
    </row>
    <row r="382" spans="1:14" ht="14.4" customHeight="1" x14ac:dyDescent="0.3">
      <c r="A382" s="660" t="s">
        <v>577</v>
      </c>
      <c r="B382" s="661" t="s">
        <v>578</v>
      </c>
      <c r="C382" s="662" t="s">
        <v>591</v>
      </c>
      <c r="D382" s="663" t="s">
        <v>2375</v>
      </c>
      <c r="E382" s="662" t="s">
        <v>603</v>
      </c>
      <c r="F382" s="663" t="s">
        <v>2379</v>
      </c>
      <c r="G382" s="662" t="s">
        <v>614</v>
      </c>
      <c r="H382" s="662" t="s">
        <v>1617</v>
      </c>
      <c r="I382" s="662" t="s">
        <v>1618</v>
      </c>
      <c r="J382" s="662" t="s">
        <v>1619</v>
      </c>
      <c r="K382" s="662" t="s">
        <v>1620</v>
      </c>
      <c r="L382" s="664">
        <v>123.54003370024247</v>
      </c>
      <c r="M382" s="664">
        <v>1</v>
      </c>
      <c r="N382" s="665">
        <v>123.54003370024247</v>
      </c>
    </row>
    <row r="383" spans="1:14" ht="14.4" customHeight="1" x14ac:dyDescent="0.3">
      <c r="A383" s="660" t="s">
        <v>577</v>
      </c>
      <c r="B383" s="661" t="s">
        <v>578</v>
      </c>
      <c r="C383" s="662" t="s">
        <v>591</v>
      </c>
      <c r="D383" s="663" t="s">
        <v>2375</v>
      </c>
      <c r="E383" s="662" t="s">
        <v>603</v>
      </c>
      <c r="F383" s="663" t="s">
        <v>2379</v>
      </c>
      <c r="G383" s="662" t="s">
        <v>614</v>
      </c>
      <c r="H383" s="662" t="s">
        <v>1621</v>
      </c>
      <c r="I383" s="662" t="s">
        <v>1622</v>
      </c>
      <c r="J383" s="662" t="s">
        <v>1623</v>
      </c>
      <c r="K383" s="662" t="s">
        <v>1624</v>
      </c>
      <c r="L383" s="664">
        <v>44.969999999999985</v>
      </c>
      <c r="M383" s="664">
        <v>1</v>
      </c>
      <c r="N383" s="665">
        <v>44.969999999999985</v>
      </c>
    </row>
    <row r="384" spans="1:14" ht="14.4" customHeight="1" x14ac:dyDescent="0.3">
      <c r="A384" s="660" t="s">
        <v>577</v>
      </c>
      <c r="B384" s="661" t="s">
        <v>578</v>
      </c>
      <c r="C384" s="662" t="s">
        <v>591</v>
      </c>
      <c r="D384" s="663" t="s">
        <v>2375</v>
      </c>
      <c r="E384" s="662" t="s">
        <v>603</v>
      </c>
      <c r="F384" s="663" t="s">
        <v>2379</v>
      </c>
      <c r="G384" s="662" t="s">
        <v>614</v>
      </c>
      <c r="H384" s="662" t="s">
        <v>1625</v>
      </c>
      <c r="I384" s="662" t="s">
        <v>1626</v>
      </c>
      <c r="J384" s="662" t="s">
        <v>1627</v>
      </c>
      <c r="K384" s="662" t="s">
        <v>1628</v>
      </c>
      <c r="L384" s="664">
        <v>103.98009122470998</v>
      </c>
      <c r="M384" s="664">
        <v>1</v>
      </c>
      <c r="N384" s="665">
        <v>103.98009122470998</v>
      </c>
    </row>
    <row r="385" spans="1:14" ht="14.4" customHeight="1" x14ac:dyDescent="0.3">
      <c r="A385" s="660" t="s">
        <v>577</v>
      </c>
      <c r="B385" s="661" t="s">
        <v>578</v>
      </c>
      <c r="C385" s="662" t="s">
        <v>591</v>
      </c>
      <c r="D385" s="663" t="s">
        <v>2375</v>
      </c>
      <c r="E385" s="662" t="s">
        <v>603</v>
      </c>
      <c r="F385" s="663" t="s">
        <v>2379</v>
      </c>
      <c r="G385" s="662" t="s">
        <v>614</v>
      </c>
      <c r="H385" s="662" t="s">
        <v>735</v>
      </c>
      <c r="I385" s="662" t="s">
        <v>736</v>
      </c>
      <c r="J385" s="662" t="s">
        <v>671</v>
      </c>
      <c r="K385" s="662" t="s">
        <v>737</v>
      </c>
      <c r="L385" s="664">
        <v>22.613840934930487</v>
      </c>
      <c r="M385" s="664">
        <v>52</v>
      </c>
      <c r="N385" s="665">
        <v>1175.9197286163853</v>
      </c>
    </row>
    <row r="386" spans="1:14" ht="14.4" customHeight="1" x14ac:dyDescent="0.3">
      <c r="A386" s="660" t="s">
        <v>577</v>
      </c>
      <c r="B386" s="661" t="s">
        <v>578</v>
      </c>
      <c r="C386" s="662" t="s">
        <v>591</v>
      </c>
      <c r="D386" s="663" t="s">
        <v>2375</v>
      </c>
      <c r="E386" s="662" t="s">
        <v>603</v>
      </c>
      <c r="F386" s="663" t="s">
        <v>2379</v>
      </c>
      <c r="G386" s="662" t="s">
        <v>614</v>
      </c>
      <c r="H386" s="662" t="s">
        <v>1629</v>
      </c>
      <c r="I386" s="662" t="s">
        <v>1630</v>
      </c>
      <c r="J386" s="662" t="s">
        <v>1631</v>
      </c>
      <c r="K386" s="662" t="s">
        <v>1632</v>
      </c>
      <c r="L386" s="664">
        <v>83.810000000000031</v>
      </c>
      <c r="M386" s="664">
        <v>1</v>
      </c>
      <c r="N386" s="665">
        <v>83.810000000000031</v>
      </c>
    </row>
    <row r="387" spans="1:14" ht="14.4" customHeight="1" x14ac:dyDescent="0.3">
      <c r="A387" s="660" t="s">
        <v>577</v>
      </c>
      <c r="B387" s="661" t="s">
        <v>578</v>
      </c>
      <c r="C387" s="662" t="s">
        <v>591</v>
      </c>
      <c r="D387" s="663" t="s">
        <v>2375</v>
      </c>
      <c r="E387" s="662" t="s">
        <v>603</v>
      </c>
      <c r="F387" s="663" t="s">
        <v>2379</v>
      </c>
      <c r="G387" s="662" t="s">
        <v>614</v>
      </c>
      <c r="H387" s="662" t="s">
        <v>746</v>
      </c>
      <c r="I387" s="662" t="s">
        <v>747</v>
      </c>
      <c r="J387" s="662" t="s">
        <v>748</v>
      </c>
      <c r="K387" s="662" t="s">
        <v>749</v>
      </c>
      <c r="L387" s="664">
        <v>75.239699255693793</v>
      </c>
      <c r="M387" s="664">
        <v>2</v>
      </c>
      <c r="N387" s="665">
        <v>150.47939851138759</v>
      </c>
    </row>
    <row r="388" spans="1:14" ht="14.4" customHeight="1" x14ac:dyDescent="0.3">
      <c r="A388" s="660" t="s">
        <v>577</v>
      </c>
      <c r="B388" s="661" t="s">
        <v>578</v>
      </c>
      <c r="C388" s="662" t="s">
        <v>591</v>
      </c>
      <c r="D388" s="663" t="s">
        <v>2375</v>
      </c>
      <c r="E388" s="662" t="s">
        <v>603</v>
      </c>
      <c r="F388" s="663" t="s">
        <v>2379</v>
      </c>
      <c r="G388" s="662" t="s">
        <v>614</v>
      </c>
      <c r="H388" s="662" t="s">
        <v>1633</v>
      </c>
      <c r="I388" s="662" t="s">
        <v>1634</v>
      </c>
      <c r="J388" s="662" t="s">
        <v>1635</v>
      </c>
      <c r="K388" s="662" t="s">
        <v>1636</v>
      </c>
      <c r="L388" s="664">
        <v>69.63</v>
      </c>
      <c r="M388" s="664">
        <v>2</v>
      </c>
      <c r="N388" s="665">
        <v>139.26</v>
      </c>
    </row>
    <row r="389" spans="1:14" ht="14.4" customHeight="1" x14ac:dyDescent="0.3">
      <c r="A389" s="660" t="s">
        <v>577</v>
      </c>
      <c r="B389" s="661" t="s">
        <v>578</v>
      </c>
      <c r="C389" s="662" t="s">
        <v>591</v>
      </c>
      <c r="D389" s="663" t="s">
        <v>2375</v>
      </c>
      <c r="E389" s="662" t="s">
        <v>603</v>
      </c>
      <c r="F389" s="663" t="s">
        <v>2379</v>
      </c>
      <c r="G389" s="662" t="s">
        <v>614</v>
      </c>
      <c r="H389" s="662" t="s">
        <v>757</v>
      </c>
      <c r="I389" s="662" t="s">
        <v>758</v>
      </c>
      <c r="J389" s="662" t="s">
        <v>759</v>
      </c>
      <c r="K389" s="662" t="s">
        <v>760</v>
      </c>
      <c r="L389" s="664">
        <v>22.3</v>
      </c>
      <c r="M389" s="664">
        <v>1</v>
      </c>
      <c r="N389" s="665">
        <v>22.3</v>
      </c>
    </row>
    <row r="390" spans="1:14" ht="14.4" customHeight="1" x14ac:dyDescent="0.3">
      <c r="A390" s="660" t="s">
        <v>577</v>
      </c>
      <c r="B390" s="661" t="s">
        <v>578</v>
      </c>
      <c r="C390" s="662" t="s">
        <v>591</v>
      </c>
      <c r="D390" s="663" t="s">
        <v>2375</v>
      </c>
      <c r="E390" s="662" t="s">
        <v>603</v>
      </c>
      <c r="F390" s="663" t="s">
        <v>2379</v>
      </c>
      <c r="G390" s="662" t="s">
        <v>614</v>
      </c>
      <c r="H390" s="662" t="s">
        <v>1637</v>
      </c>
      <c r="I390" s="662" t="s">
        <v>1638</v>
      </c>
      <c r="J390" s="662" t="s">
        <v>1639</v>
      </c>
      <c r="K390" s="662" t="s">
        <v>1143</v>
      </c>
      <c r="L390" s="664">
        <v>134.62999999999994</v>
      </c>
      <c r="M390" s="664">
        <v>1</v>
      </c>
      <c r="N390" s="665">
        <v>134.62999999999994</v>
      </c>
    </row>
    <row r="391" spans="1:14" ht="14.4" customHeight="1" x14ac:dyDescent="0.3">
      <c r="A391" s="660" t="s">
        <v>577</v>
      </c>
      <c r="B391" s="661" t="s">
        <v>578</v>
      </c>
      <c r="C391" s="662" t="s">
        <v>591</v>
      </c>
      <c r="D391" s="663" t="s">
        <v>2375</v>
      </c>
      <c r="E391" s="662" t="s">
        <v>603</v>
      </c>
      <c r="F391" s="663" t="s">
        <v>2379</v>
      </c>
      <c r="G391" s="662" t="s">
        <v>614</v>
      </c>
      <c r="H391" s="662" t="s">
        <v>774</v>
      </c>
      <c r="I391" s="662" t="s">
        <v>775</v>
      </c>
      <c r="J391" s="662" t="s">
        <v>776</v>
      </c>
      <c r="K391" s="662" t="s">
        <v>777</v>
      </c>
      <c r="L391" s="664">
        <v>121.14475805352399</v>
      </c>
      <c r="M391" s="664">
        <v>2</v>
      </c>
      <c r="N391" s="665">
        <v>242.28951610704797</v>
      </c>
    </row>
    <row r="392" spans="1:14" ht="14.4" customHeight="1" x14ac:dyDescent="0.3">
      <c r="A392" s="660" t="s">
        <v>577</v>
      </c>
      <c r="B392" s="661" t="s">
        <v>578</v>
      </c>
      <c r="C392" s="662" t="s">
        <v>591</v>
      </c>
      <c r="D392" s="663" t="s">
        <v>2375</v>
      </c>
      <c r="E392" s="662" t="s">
        <v>603</v>
      </c>
      <c r="F392" s="663" t="s">
        <v>2379</v>
      </c>
      <c r="G392" s="662" t="s">
        <v>614</v>
      </c>
      <c r="H392" s="662" t="s">
        <v>778</v>
      </c>
      <c r="I392" s="662" t="s">
        <v>779</v>
      </c>
      <c r="J392" s="662" t="s">
        <v>776</v>
      </c>
      <c r="K392" s="662" t="s">
        <v>780</v>
      </c>
      <c r="L392" s="664">
        <v>150.70017803158731</v>
      </c>
      <c r="M392" s="664">
        <v>4</v>
      </c>
      <c r="N392" s="665">
        <v>602.80071212634925</v>
      </c>
    </row>
    <row r="393" spans="1:14" ht="14.4" customHeight="1" x14ac:dyDescent="0.3">
      <c r="A393" s="660" t="s">
        <v>577</v>
      </c>
      <c r="B393" s="661" t="s">
        <v>578</v>
      </c>
      <c r="C393" s="662" t="s">
        <v>591</v>
      </c>
      <c r="D393" s="663" t="s">
        <v>2375</v>
      </c>
      <c r="E393" s="662" t="s">
        <v>603</v>
      </c>
      <c r="F393" s="663" t="s">
        <v>2379</v>
      </c>
      <c r="G393" s="662" t="s">
        <v>614</v>
      </c>
      <c r="H393" s="662" t="s">
        <v>785</v>
      </c>
      <c r="I393" s="662" t="s">
        <v>786</v>
      </c>
      <c r="J393" s="662" t="s">
        <v>787</v>
      </c>
      <c r="K393" s="662" t="s">
        <v>788</v>
      </c>
      <c r="L393" s="664">
        <v>73.81527222353094</v>
      </c>
      <c r="M393" s="664">
        <v>8</v>
      </c>
      <c r="N393" s="665">
        <v>590.52217778824752</v>
      </c>
    </row>
    <row r="394" spans="1:14" ht="14.4" customHeight="1" x14ac:dyDescent="0.3">
      <c r="A394" s="660" t="s">
        <v>577</v>
      </c>
      <c r="B394" s="661" t="s">
        <v>578</v>
      </c>
      <c r="C394" s="662" t="s">
        <v>591</v>
      </c>
      <c r="D394" s="663" t="s">
        <v>2375</v>
      </c>
      <c r="E394" s="662" t="s">
        <v>603</v>
      </c>
      <c r="F394" s="663" t="s">
        <v>2379</v>
      </c>
      <c r="G394" s="662" t="s">
        <v>614</v>
      </c>
      <c r="H394" s="662" t="s">
        <v>1640</v>
      </c>
      <c r="I394" s="662" t="s">
        <v>1641</v>
      </c>
      <c r="J394" s="662" t="s">
        <v>1642</v>
      </c>
      <c r="K394" s="662" t="s">
        <v>1643</v>
      </c>
      <c r="L394" s="664">
        <v>47.359624777655775</v>
      </c>
      <c r="M394" s="664">
        <v>1</v>
      </c>
      <c r="N394" s="665">
        <v>47.359624777655775</v>
      </c>
    </row>
    <row r="395" spans="1:14" ht="14.4" customHeight="1" x14ac:dyDescent="0.3">
      <c r="A395" s="660" t="s">
        <v>577</v>
      </c>
      <c r="B395" s="661" t="s">
        <v>578</v>
      </c>
      <c r="C395" s="662" t="s">
        <v>591</v>
      </c>
      <c r="D395" s="663" t="s">
        <v>2375</v>
      </c>
      <c r="E395" s="662" t="s">
        <v>603</v>
      </c>
      <c r="F395" s="663" t="s">
        <v>2379</v>
      </c>
      <c r="G395" s="662" t="s">
        <v>614</v>
      </c>
      <c r="H395" s="662" t="s">
        <v>1644</v>
      </c>
      <c r="I395" s="662" t="s">
        <v>1645</v>
      </c>
      <c r="J395" s="662" t="s">
        <v>1341</v>
      </c>
      <c r="K395" s="662" t="s">
        <v>1646</v>
      </c>
      <c r="L395" s="664">
        <v>42.34</v>
      </c>
      <c r="M395" s="664">
        <v>1</v>
      </c>
      <c r="N395" s="665">
        <v>42.34</v>
      </c>
    </row>
    <row r="396" spans="1:14" ht="14.4" customHeight="1" x14ac:dyDescent="0.3">
      <c r="A396" s="660" t="s">
        <v>577</v>
      </c>
      <c r="B396" s="661" t="s">
        <v>578</v>
      </c>
      <c r="C396" s="662" t="s">
        <v>591</v>
      </c>
      <c r="D396" s="663" t="s">
        <v>2375</v>
      </c>
      <c r="E396" s="662" t="s">
        <v>603</v>
      </c>
      <c r="F396" s="663" t="s">
        <v>2379</v>
      </c>
      <c r="G396" s="662" t="s">
        <v>614</v>
      </c>
      <c r="H396" s="662" t="s">
        <v>1339</v>
      </c>
      <c r="I396" s="662" t="s">
        <v>1340</v>
      </c>
      <c r="J396" s="662" t="s">
        <v>1341</v>
      </c>
      <c r="K396" s="662" t="s">
        <v>1342</v>
      </c>
      <c r="L396" s="664">
        <v>292.47000000000003</v>
      </c>
      <c r="M396" s="664">
        <v>1</v>
      </c>
      <c r="N396" s="665">
        <v>292.47000000000003</v>
      </c>
    </row>
    <row r="397" spans="1:14" ht="14.4" customHeight="1" x14ac:dyDescent="0.3">
      <c r="A397" s="660" t="s">
        <v>577</v>
      </c>
      <c r="B397" s="661" t="s">
        <v>578</v>
      </c>
      <c r="C397" s="662" t="s">
        <v>591</v>
      </c>
      <c r="D397" s="663" t="s">
        <v>2375</v>
      </c>
      <c r="E397" s="662" t="s">
        <v>603</v>
      </c>
      <c r="F397" s="663" t="s">
        <v>2379</v>
      </c>
      <c r="G397" s="662" t="s">
        <v>614</v>
      </c>
      <c r="H397" s="662" t="s">
        <v>800</v>
      </c>
      <c r="I397" s="662" t="s">
        <v>801</v>
      </c>
      <c r="J397" s="662" t="s">
        <v>802</v>
      </c>
      <c r="K397" s="662" t="s">
        <v>803</v>
      </c>
      <c r="L397" s="664">
        <v>49.7</v>
      </c>
      <c r="M397" s="664">
        <v>2</v>
      </c>
      <c r="N397" s="665">
        <v>99.4</v>
      </c>
    </row>
    <row r="398" spans="1:14" ht="14.4" customHeight="1" x14ac:dyDescent="0.3">
      <c r="A398" s="660" t="s">
        <v>577</v>
      </c>
      <c r="B398" s="661" t="s">
        <v>578</v>
      </c>
      <c r="C398" s="662" t="s">
        <v>591</v>
      </c>
      <c r="D398" s="663" t="s">
        <v>2375</v>
      </c>
      <c r="E398" s="662" t="s">
        <v>603</v>
      </c>
      <c r="F398" s="663" t="s">
        <v>2379</v>
      </c>
      <c r="G398" s="662" t="s">
        <v>614</v>
      </c>
      <c r="H398" s="662" t="s">
        <v>1647</v>
      </c>
      <c r="I398" s="662" t="s">
        <v>1648</v>
      </c>
      <c r="J398" s="662" t="s">
        <v>1649</v>
      </c>
      <c r="K398" s="662" t="s">
        <v>1650</v>
      </c>
      <c r="L398" s="664">
        <v>524.62</v>
      </c>
      <c r="M398" s="664">
        <v>1</v>
      </c>
      <c r="N398" s="665">
        <v>524.62</v>
      </c>
    </row>
    <row r="399" spans="1:14" ht="14.4" customHeight="1" x14ac:dyDescent="0.3">
      <c r="A399" s="660" t="s">
        <v>577</v>
      </c>
      <c r="B399" s="661" t="s">
        <v>578</v>
      </c>
      <c r="C399" s="662" t="s">
        <v>591</v>
      </c>
      <c r="D399" s="663" t="s">
        <v>2375</v>
      </c>
      <c r="E399" s="662" t="s">
        <v>603</v>
      </c>
      <c r="F399" s="663" t="s">
        <v>2379</v>
      </c>
      <c r="G399" s="662" t="s">
        <v>614</v>
      </c>
      <c r="H399" s="662" t="s">
        <v>1651</v>
      </c>
      <c r="I399" s="662" t="s">
        <v>1652</v>
      </c>
      <c r="J399" s="662" t="s">
        <v>1653</v>
      </c>
      <c r="K399" s="662" t="s">
        <v>1654</v>
      </c>
      <c r="L399" s="664">
        <v>55.449999999999996</v>
      </c>
      <c r="M399" s="664">
        <v>1</v>
      </c>
      <c r="N399" s="665">
        <v>55.449999999999996</v>
      </c>
    </row>
    <row r="400" spans="1:14" ht="14.4" customHeight="1" x14ac:dyDescent="0.3">
      <c r="A400" s="660" t="s">
        <v>577</v>
      </c>
      <c r="B400" s="661" t="s">
        <v>578</v>
      </c>
      <c r="C400" s="662" t="s">
        <v>591</v>
      </c>
      <c r="D400" s="663" t="s">
        <v>2375</v>
      </c>
      <c r="E400" s="662" t="s">
        <v>603</v>
      </c>
      <c r="F400" s="663" t="s">
        <v>2379</v>
      </c>
      <c r="G400" s="662" t="s">
        <v>614</v>
      </c>
      <c r="H400" s="662" t="s">
        <v>811</v>
      </c>
      <c r="I400" s="662" t="s">
        <v>812</v>
      </c>
      <c r="J400" s="662" t="s">
        <v>813</v>
      </c>
      <c r="K400" s="662" t="s">
        <v>814</v>
      </c>
      <c r="L400" s="664">
        <v>39.090092359054402</v>
      </c>
      <c r="M400" s="664">
        <v>1</v>
      </c>
      <c r="N400" s="665">
        <v>39.090092359054402</v>
      </c>
    </row>
    <row r="401" spans="1:14" ht="14.4" customHeight="1" x14ac:dyDescent="0.3">
      <c r="A401" s="660" t="s">
        <v>577</v>
      </c>
      <c r="B401" s="661" t="s">
        <v>578</v>
      </c>
      <c r="C401" s="662" t="s">
        <v>591</v>
      </c>
      <c r="D401" s="663" t="s">
        <v>2375</v>
      </c>
      <c r="E401" s="662" t="s">
        <v>603</v>
      </c>
      <c r="F401" s="663" t="s">
        <v>2379</v>
      </c>
      <c r="G401" s="662" t="s">
        <v>614</v>
      </c>
      <c r="H401" s="662" t="s">
        <v>815</v>
      </c>
      <c r="I401" s="662" t="s">
        <v>816</v>
      </c>
      <c r="J401" s="662" t="s">
        <v>817</v>
      </c>
      <c r="K401" s="662" t="s">
        <v>818</v>
      </c>
      <c r="L401" s="664">
        <v>117.09</v>
      </c>
      <c r="M401" s="664">
        <v>1</v>
      </c>
      <c r="N401" s="665">
        <v>117.09</v>
      </c>
    </row>
    <row r="402" spans="1:14" ht="14.4" customHeight="1" x14ac:dyDescent="0.3">
      <c r="A402" s="660" t="s">
        <v>577</v>
      </c>
      <c r="B402" s="661" t="s">
        <v>578</v>
      </c>
      <c r="C402" s="662" t="s">
        <v>591</v>
      </c>
      <c r="D402" s="663" t="s">
        <v>2375</v>
      </c>
      <c r="E402" s="662" t="s">
        <v>603</v>
      </c>
      <c r="F402" s="663" t="s">
        <v>2379</v>
      </c>
      <c r="G402" s="662" t="s">
        <v>614</v>
      </c>
      <c r="H402" s="662" t="s">
        <v>1655</v>
      </c>
      <c r="I402" s="662" t="s">
        <v>1656</v>
      </c>
      <c r="J402" s="662" t="s">
        <v>1657</v>
      </c>
      <c r="K402" s="662" t="s">
        <v>1658</v>
      </c>
      <c r="L402" s="664">
        <v>56.339999999999989</v>
      </c>
      <c r="M402" s="664">
        <v>1</v>
      </c>
      <c r="N402" s="665">
        <v>56.339999999999989</v>
      </c>
    </row>
    <row r="403" spans="1:14" ht="14.4" customHeight="1" x14ac:dyDescent="0.3">
      <c r="A403" s="660" t="s">
        <v>577</v>
      </c>
      <c r="B403" s="661" t="s">
        <v>578</v>
      </c>
      <c r="C403" s="662" t="s">
        <v>591</v>
      </c>
      <c r="D403" s="663" t="s">
        <v>2375</v>
      </c>
      <c r="E403" s="662" t="s">
        <v>603</v>
      </c>
      <c r="F403" s="663" t="s">
        <v>2379</v>
      </c>
      <c r="G403" s="662" t="s">
        <v>614</v>
      </c>
      <c r="H403" s="662" t="s">
        <v>1659</v>
      </c>
      <c r="I403" s="662" t="s">
        <v>1660</v>
      </c>
      <c r="J403" s="662" t="s">
        <v>1661</v>
      </c>
      <c r="K403" s="662" t="s">
        <v>1662</v>
      </c>
      <c r="L403" s="664">
        <v>231.44979957072223</v>
      </c>
      <c r="M403" s="664">
        <v>5</v>
      </c>
      <c r="N403" s="665">
        <v>1157.2489978536112</v>
      </c>
    </row>
    <row r="404" spans="1:14" ht="14.4" customHeight="1" x14ac:dyDescent="0.3">
      <c r="A404" s="660" t="s">
        <v>577</v>
      </c>
      <c r="B404" s="661" t="s">
        <v>578</v>
      </c>
      <c r="C404" s="662" t="s">
        <v>591</v>
      </c>
      <c r="D404" s="663" t="s">
        <v>2375</v>
      </c>
      <c r="E404" s="662" t="s">
        <v>603</v>
      </c>
      <c r="F404" s="663" t="s">
        <v>2379</v>
      </c>
      <c r="G404" s="662" t="s">
        <v>614</v>
      </c>
      <c r="H404" s="662" t="s">
        <v>1663</v>
      </c>
      <c r="I404" s="662" t="s">
        <v>237</v>
      </c>
      <c r="J404" s="662" t="s">
        <v>1664</v>
      </c>
      <c r="K404" s="662"/>
      <c r="L404" s="664">
        <v>97.320317635229728</v>
      </c>
      <c r="M404" s="664">
        <v>2</v>
      </c>
      <c r="N404" s="665">
        <v>194.64063527045946</v>
      </c>
    </row>
    <row r="405" spans="1:14" ht="14.4" customHeight="1" x14ac:dyDescent="0.3">
      <c r="A405" s="660" t="s">
        <v>577</v>
      </c>
      <c r="B405" s="661" t="s">
        <v>578</v>
      </c>
      <c r="C405" s="662" t="s">
        <v>591</v>
      </c>
      <c r="D405" s="663" t="s">
        <v>2375</v>
      </c>
      <c r="E405" s="662" t="s">
        <v>603</v>
      </c>
      <c r="F405" s="663" t="s">
        <v>2379</v>
      </c>
      <c r="G405" s="662" t="s">
        <v>614</v>
      </c>
      <c r="H405" s="662" t="s">
        <v>1665</v>
      </c>
      <c r="I405" s="662" t="s">
        <v>237</v>
      </c>
      <c r="J405" s="662" t="s">
        <v>1666</v>
      </c>
      <c r="K405" s="662"/>
      <c r="L405" s="664">
        <v>201.73582601616624</v>
      </c>
      <c r="M405" s="664">
        <v>2</v>
      </c>
      <c r="N405" s="665">
        <v>403.47165203233249</v>
      </c>
    </row>
    <row r="406" spans="1:14" ht="14.4" customHeight="1" x14ac:dyDescent="0.3">
      <c r="A406" s="660" t="s">
        <v>577</v>
      </c>
      <c r="B406" s="661" t="s">
        <v>578</v>
      </c>
      <c r="C406" s="662" t="s">
        <v>591</v>
      </c>
      <c r="D406" s="663" t="s">
        <v>2375</v>
      </c>
      <c r="E406" s="662" t="s">
        <v>603</v>
      </c>
      <c r="F406" s="663" t="s">
        <v>2379</v>
      </c>
      <c r="G406" s="662" t="s">
        <v>614</v>
      </c>
      <c r="H406" s="662" t="s">
        <v>828</v>
      </c>
      <c r="I406" s="662" t="s">
        <v>237</v>
      </c>
      <c r="J406" s="662" t="s">
        <v>829</v>
      </c>
      <c r="K406" s="662"/>
      <c r="L406" s="664">
        <v>146.71215193764553</v>
      </c>
      <c r="M406" s="664">
        <v>9</v>
      </c>
      <c r="N406" s="665">
        <v>1320.4093674388098</v>
      </c>
    </row>
    <row r="407" spans="1:14" ht="14.4" customHeight="1" x14ac:dyDescent="0.3">
      <c r="A407" s="660" t="s">
        <v>577</v>
      </c>
      <c r="B407" s="661" t="s">
        <v>578</v>
      </c>
      <c r="C407" s="662" t="s">
        <v>591</v>
      </c>
      <c r="D407" s="663" t="s">
        <v>2375</v>
      </c>
      <c r="E407" s="662" t="s">
        <v>603</v>
      </c>
      <c r="F407" s="663" t="s">
        <v>2379</v>
      </c>
      <c r="G407" s="662" t="s">
        <v>614</v>
      </c>
      <c r="H407" s="662" t="s">
        <v>834</v>
      </c>
      <c r="I407" s="662" t="s">
        <v>835</v>
      </c>
      <c r="J407" s="662" t="s">
        <v>836</v>
      </c>
      <c r="K407" s="662" t="s">
        <v>837</v>
      </c>
      <c r="L407" s="664">
        <v>95.7</v>
      </c>
      <c r="M407" s="664">
        <v>1</v>
      </c>
      <c r="N407" s="665">
        <v>95.7</v>
      </c>
    </row>
    <row r="408" spans="1:14" ht="14.4" customHeight="1" x14ac:dyDescent="0.3">
      <c r="A408" s="660" t="s">
        <v>577</v>
      </c>
      <c r="B408" s="661" t="s">
        <v>578</v>
      </c>
      <c r="C408" s="662" t="s">
        <v>591</v>
      </c>
      <c r="D408" s="663" t="s">
        <v>2375</v>
      </c>
      <c r="E408" s="662" t="s">
        <v>603</v>
      </c>
      <c r="F408" s="663" t="s">
        <v>2379</v>
      </c>
      <c r="G408" s="662" t="s">
        <v>614</v>
      </c>
      <c r="H408" s="662" t="s">
        <v>1667</v>
      </c>
      <c r="I408" s="662" t="s">
        <v>1668</v>
      </c>
      <c r="J408" s="662" t="s">
        <v>1669</v>
      </c>
      <c r="K408" s="662" t="s">
        <v>1670</v>
      </c>
      <c r="L408" s="664">
        <v>59.34028388962593</v>
      </c>
      <c r="M408" s="664">
        <v>1</v>
      </c>
      <c r="N408" s="665">
        <v>59.34028388962593</v>
      </c>
    </row>
    <row r="409" spans="1:14" ht="14.4" customHeight="1" x14ac:dyDescent="0.3">
      <c r="A409" s="660" t="s">
        <v>577</v>
      </c>
      <c r="B409" s="661" t="s">
        <v>578</v>
      </c>
      <c r="C409" s="662" t="s">
        <v>591</v>
      </c>
      <c r="D409" s="663" t="s">
        <v>2375</v>
      </c>
      <c r="E409" s="662" t="s">
        <v>603</v>
      </c>
      <c r="F409" s="663" t="s">
        <v>2379</v>
      </c>
      <c r="G409" s="662" t="s">
        <v>614</v>
      </c>
      <c r="H409" s="662" t="s">
        <v>838</v>
      </c>
      <c r="I409" s="662" t="s">
        <v>839</v>
      </c>
      <c r="J409" s="662" t="s">
        <v>840</v>
      </c>
      <c r="K409" s="662" t="s">
        <v>841</v>
      </c>
      <c r="L409" s="664">
        <v>63.18</v>
      </c>
      <c r="M409" s="664">
        <v>1</v>
      </c>
      <c r="N409" s="665">
        <v>63.18</v>
      </c>
    </row>
    <row r="410" spans="1:14" ht="14.4" customHeight="1" x14ac:dyDescent="0.3">
      <c r="A410" s="660" t="s">
        <v>577</v>
      </c>
      <c r="B410" s="661" t="s">
        <v>578</v>
      </c>
      <c r="C410" s="662" t="s">
        <v>591</v>
      </c>
      <c r="D410" s="663" t="s">
        <v>2375</v>
      </c>
      <c r="E410" s="662" t="s">
        <v>603</v>
      </c>
      <c r="F410" s="663" t="s">
        <v>2379</v>
      </c>
      <c r="G410" s="662" t="s">
        <v>614</v>
      </c>
      <c r="H410" s="662" t="s">
        <v>1671</v>
      </c>
      <c r="I410" s="662" t="s">
        <v>1672</v>
      </c>
      <c r="J410" s="662" t="s">
        <v>1673</v>
      </c>
      <c r="K410" s="662" t="s">
        <v>1674</v>
      </c>
      <c r="L410" s="664">
        <v>97.899989878798905</v>
      </c>
      <c r="M410" s="664">
        <v>1</v>
      </c>
      <c r="N410" s="665">
        <v>97.899989878798905</v>
      </c>
    </row>
    <row r="411" spans="1:14" ht="14.4" customHeight="1" x14ac:dyDescent="0.3">
      <c r="A411" s="660" t="s">
        <v>577</v>
      </c>
      <c r="B411" s="661" t="s">
        <v>578</v>
      </c>
      <c r="C411" s="662" t="s">
        <v>591</v>
      </c>
      <c r="D411" s="663" t="s">
        <v>2375</v>
      </c>
      <c r="E411" s="662" t="s">
        <v>603</v>
      </c>
      <c r="F411" s="663" t="s">
        <v>2379</v>
      </c>
      <c r="G411" s="662" t="s">
        <v>614</v>
      </c>
      <c r="H411" s="662" t="s">
        <v>1675</v>
      </c>
      <c r="I411" s="662" t="s">
        <v>1676</v>
      </c>
      <c r="J411" s="662" t="s">
        <v>1677</v>
      </c>
      <c r="K411" s="662" t="s">
        <v>1289</v>
      </c>
      <c r="L411" s="664">
        <v>69.670000000000016</v>
      </c>
      <c r="M411" s="664">
        <v>1</v>
      </c>
      <c r="N411" s="665">
        <v>69.670000000000016</v>
      </c>
    </row>
    <row r="412" spans="1:14" ht="14.4" customHeight="1" x14ac:dyDescent="0.3">
      <c r="A412" s="660" t="s">
        <v>577</v>
      </c>
      <c r="B412" s="661" t="s">
        <v>578</v>
      </c>
      <c r="C412" s="662" t="s">
        <v>591</v>
      </c>
      <c r="D412" s="663" t="s">
        <v>2375</v>
      </c>
      <c r="E412" s="662" t="s">
        <v>603</v>
      </c>
      <c r="F412" s="663" t="s">
        <v>2379</v>
      </c>
      <c r="G412" s="662" t="s">
        <v>614</v>
      </c>
      <c r="H412" s="662" t="s">
        <v>842</v>
      </c>
      <c r="I412" s="662" t="s">
        <v>843</v>
      </c>
      <c r="J412" s="662" t="s">
        <v>844</v>
      </c>
      <c r="K412" s="662" t="s">
        <v>845</v>
      </c>
      <c r="L412" s="664">
        <v>25.159854371734681</v>
      </c>
      <c r="M412" s="664">
        <v>1</v>
      </c>
      <c r="N412" s="665">
        <v>25.159854371734681</v>
      </c>
    </row>
    <row r="413" spans="1:14" ht="14.4" customHeight="1" x14ac:dyDescent="0.3">
      <c r="A413" s="660" t="s">
        <v>577</v>
      </c>
      <c r="B413" s="661" t="s">
        <v>578</v>
      </c>
      <c r="C413" s="662" t="s">
        <v>591</v>
      </c>
      <c r="D413" s="663" t="s">
        <v>2375</v>
      </c>
      <c r="E413" s="662" t="s">
        <v>603</v>
      </c>
      <c r="F413" s="663" t="s">
        <v>2379</v>
      </c>
      <c r="G413" s="662" t="s">
        <v>614</v>
      </c>
      <c r="H413" s="662" t="s">
        <v>853</v>
      </c>
      <c r="I413" s="662" t="s">
        <v>854</v>
      </c>
      <c r="J413" s="662" t="s">
        <v>855</v>
      </c>
      <c r="K413" s="662" t="s">
        <v>856</v>
      </c>
      <c r="L413" s="664">
        <v>59.21</v>
      </c>
      <c r="M413" s="664">
        <v>1</v>
      </c>
      <c r="N413" s="665">
        <v>59.21</v>
      </c>
    </row>
    <row r="414" spans="1:14" ht="14.4" customHeight="1" x14ac:dyDescent="0.3">
      <c r="A414" s="660" t="s">
        <v>577</v>
      </c>
      <c r="B414" s="661" t="s">
        <v>578</v>
      </c>
      <c r="C414" s="662" t="s">
        <v>591</v>
      </c>
      <c r="D414" s="663" t="s">
        <v>2375</v>
      </c>
      <c r="E414" s="662" t="s">
        <v>603</v>
      </c>
      <c r="F414" s="663" t="s">
        <v>2379</v>
      </c>
      <c r="G414" s="662" t="s">
        <v>614</v>
      </c>
      <c r="H414" s="662" t="s">
        <v>863</v>
      </c>
      <c r="I414" s="662" t="s">
        <v>864</v>
      </c>
      <c r="J414" s="662" t="s">
        <v>817</v>
      </c>
      <c r="K414" s="662" t="s">
        <v>865</v>
      </c>
      <c r="L414" s="664">
        <v>180.15028801825758</v>
      </c>
      <c r="M414" s="664">
        <v>5</v>
      </c>
      <c r="N414" s="665">
        <v>900.75144009128792</v>
      </c>
    </row>
    <row r="415" spans="1:14" ht="14.4" customHeight="1" x14ac:dyDescent="0.3">
      <c r="A415" s="660" t="s">
        <v>577</v>
      </c>
      <c r="B415" s="661" t="s">
        <v>578</v>
      </c>
      <c r="C415" s="662" t="s">
        <v>591</v>
      </c>
      <c r="D415" s="663" t="s">
        <v>2375</v>
      </c>
      <c r="E415" s="662" t="s">
        <v>603</v>
      </c>
      <c r="F415" s="663" t="s">
        <v>2379</v>
      </c>
      <c r="G415" s="662" t="s">
        <v>614</v>
      </c>
      <c r="H415" s="662" t="s">
        <v>1678</v>
      </c>
      <c r="I415" s="662" t="s">
        <v>1679</v>
      </c>
      <c r="J415" s="662" t="s">
        <v>1680</v>
      </c>
      <c r="K415" s="662" t="s">
        <v>688</v>
      </c>
      <c r="L415" s="664">
        <v>113.52999999999999</v>
      </c>
      <c r="M415" s="664">
        <v>1</v>
      </c>
      <c r="N415" s="665">
        <v>113.52999999999999</v>
      </c>
    </row>
    <row r="416" spans="1:14" ht="14.4" customHeight="1" x14ac:dyDescent="0.3">
      <c r="A416" s="660" t="s">
        <v>577</v>
      </c>
      <c r="B416" s="661" t="s">
        <v>578</v>
      </c>
      <c r="C416" s="662" t="s">
        <v>591</v>
      </c>
      <c r="D416" s="663" t="s">
        <v>2375</v>
      </c>
      <c r="E416" s="662" t="s">
        <v>603</v>
      </c>
      <c r="F416" s="663" t="s">
        <v>2379</v>
      </c>
      <c r="G416" s="662" t="s">
        <v>614</v>
      </c>
      <c r="H416" s="662" t="s">
        <v>870</v>
      </c>
      <c r="I416" s="662" t="s">
        <v>871</v>
      </c>
      <c r="J416" s="662" t="s">
        <v>872</v>
      </c>
      <c r="K416" s="662" t="s">
        <v>873</v>
      </c>
      <c r="L416" s="664">
        <v>36.320196959385264</v>
      </c>
      <c r="M416" s="664">
        <v>1</v>
      </c>
      <c r="N416" s="665">
        <v>36.320196959385264</v>
      </c>
    </row>
    <row r="417" spans="1:14" ht="14.4" customHeight="1" x14ac:dyDescent="0.3">
      <c r="A417" s="660" t="s">
        <v>577</v>
      </c>
      <c r="B417" s="661" t="s">
        <v>578</v>
      </c>
      <c r="C417" s="662" t="s">
        <v>591</v>
      </c>
      <c r="D417" s="663" t="s">
        <v>2375</v>
      </c>
      <c r="E417" s="662" t="s">
        <v>603</v>
      </c>
      <c r="F417" s="663" t="s">
        <v>2379</v>
      </c>
      <c r="G417" s="662" t="s">
        <v>614</v>
      </c>
      <c r="H417" s="662" t="s">
        <v>874</v>
      </c>
      <c r="I417" s="662" t="s">
        <v>875</v>
      </c>
      <c r="J417" s="662" t="s">
        <v>876</v>
      </c>
      <c r="K417" s="662" t="s">
        <v>877</v>
      </c>
      <c r="L417" s="664">
        <v>64.650000000000006</v>
      </c>
      <c r="M417" s="664">
        <v>1</v>
      </c>
      <c r="N417" s="665">
        <v>64.650000000000006</v>
      </c>
    </row>
    <row r="418" spans="1:14" ht="14.4" customHeight="1" x14ac:dyDescent="0.3">
      <c r="A418" s="660" t="s">
        <v>577</v>
      </c>
      <c r="B418" s="661" t="s">
        <v>578</v>
      </c>
      <c r="C418" s="662" t="s">
        <v>591</v>
      </c>
      <c r="D418" s="663" t="s">
        <v>2375</v>
      </c>
      <c r="E418" s="662" t="s">
        <v>603</v>
      </c>
      <c r="F418" s="663" t="s">
        <v>2379</v>
      </c>
      <c r="G418" s="662" t="s">
        <v>614</v>
      </c>
      <c r="H418" s="662" t="s">
        <v>878</v>
      </c>
      <c r="I418" s="662" t="s">
        <v>879</v>
      </c>
      <c r="J418" s="662" t="s">
        <v>880</v>
      </c>
      <c r="K418" s="662" t="s">
        <v>881</v>
      </c>
      <c r="L418" s="664">
        <v>198.44</v>
      </c>
      <c r="M418" s="664">
        <v>1</v>
      </c>
      <c r="N418" s="665">
        <v>198.44</v>
      </c>
    </row>
    <row r="419" spans="1:14" ht="14.4" customHeight="1" x14ac:dyDescent="0.3">
      <c r="A419" s="660" t="s">
        <v>577</v>
      </c>
      <c r="B419" s="661" t="s">
        <v>578</v>
      </c>
      <c r="C419" s="662" t="s">
        <v>591</v>
      </c>
      <c r="D419" s="663" t="s">
        <v>2375</v>
      </c>
      <c r="E419" s="662" t="s">
        <v>603</v>
      </c>
      <c r="F419" s="663" t="s">
        <v>2379</v>
      </c>
      <c r="G419" s="662" t="s">
        <v>614</v>
      </c>
      <c r="H419" s="662" t="s">
        <v>1363</v>
      </c>
      <c r="I419" s="662" t="s">
        <v>1364</v>
      </c>
      <c r="J419" s="662" t="s">
        <v>1365</v>
      </c>
      <c r="K419" s="662" t="s">
        <v>881</v>
      </c>
      <c r="L419" s="664">
        <v>122.21000000000002</v>
      </c>
      <c r="M419" s="664">
        <v>1</v>
      </c>
      <c r="N419" s="665">
        <v>122.21000000000002</v>
      </c>
    </row>
    <row r="420" spans="1:14" ht="14.4" customHeight="1" x14ac:dyDescent="0.3">
      <c r="A420" s="660" t="s">
        <v>577</v>
      </c>
      <c r="B420" s="661" t="s">
        <v>578</v>
      </c>
      <c r="C420" s="662" t="s">
        <v>591</v>
      </c>
      <c r="D420" s="663" t="s">
        <v>2375</v>
      </c>
      <c r="E420" s="662" t="s">
        <v>603</v>
      </c>
      <c r="F420" s="663" t="s">
        <v>2379</v>
      </c>
      <c r="G420" s="662" t="s">
        <v>614</v>
      </c>
      <c r="H420" s="662" t="s">
        <v>1681</v>
      </c>
      <c r="I420" s="662" t="s">
        <v>1682</v>
      </c>
      <c r="J420" s="662" t="s">
        <v>1683</v>
      </c>
      <c r="K420" s="662" t="s">
        <v>1684</v>
      </c>
      <c r="L420" s="664">
        <v>215.75135979513445</v>
      </c>
      <c r="M420" s="664">
        <v>3</v>
      </c>
      <c r="N420" s="665">
        <v>647.25407938540332</v>
      </c>
    </row>
    <row r="421" spans="1:14" ht="14.4" customHeight="1" x14ac:dyDescent="0.3">
      <c r="A421" s="660" t="s">
        <v>577</v>
      </c>
      <c r="B421" s="661" t="s">
        <v>578</v>
      </c>
      <c r="C421" s="662" t="s">
        <v>591</v>
      </c>
      <c r="D421" s="663" t="s">
        <v>2375</v>
      </c>
      <c r="E421" s="662" t="s">
        <v>603</v>
      </c>
      <c r="F421" s="663" t="s">
        <v>2379</v>
      </c>
      <c r="G421" s="662" t="s">
        <v>614</v>
      </c>
      <c r="H421" s="662" t="s">
        <v>1685</v>
      </c>
      <c r="I421" s="662" t="s">
        <v>237</v>
      </c>
      <c r="J421" s="662" t="s">
        <v>1686</v>
      </c>
      <c r="K421" s="662"/>
      <c r="L421" s="664">
        <v>84.704751807449171</v>
      </c>
      <c r="M421" s="664">
        <v>1</v>
      </c>
      <c r="N421" s="665">
        <v>84.704751807449171</v>
      </c>
    </row>
    <row r="422" spans="1:14" ht="14.4" customHeight="1" x14ac:dyDescent="0.3">
      <c r="A422" s="660" t="s">
        <v>577</v>
      </c>
      <c r="B422" s="661" t="s">
        <v>578</v>
      </c>
      <c r="C422" s="662" t="s">
        <v>591</v>
      </c>
      <c r="D422" s="663" t="s">
        <v>2375</v>
      </c>
      <c r="E422" s="662" t="s">
        <v>603</v>
      </c>
      <c r="F422" s="663" t="s">
        <v>2379</v>
      </c>
      <c r="G422" s="662" t="s">
        <v>614</v>
      </c>
      <c r="H422" s="662" t="s">
        <v>888</v>
      </c>
      <c r="I422" s="662" t="s">
        <v>237</v>
      </c>
      <c r="J422" s="662" t="s">
        <v>889</v>
      </c>
      <c r="K422" s="662"/>
      <c r="L422" s="664">
        <v>169.94</v>
      </c>
      <c r="M422" s="664">
        <v>1</v>
      </c>
      <c r="N422" s="665">
        <v>169.94</v>
      </c>
    </row>
    <row r="423" spans="1:14" ht="14.4" customHeight="1" x14ac:dyDescent="0.3">
      <c r="A423" s="660" t="s">
        <v>577</v>
      </c>
      <c r="B423" s="661" t="s">
        <v>578</v>
      </c>
      <c r="C423" s="662" t="s">
        <v>591</v>
      </c>
      <c r="D423" s="663" t="s">
        <v>2375</v>
      </c>
      <c r="E423" s="662" t="s">
        <v>603</v>
      </c>
      <c r="F423" s="663" t="s">
        <v>2379</v>
      </c>
      <c r="G423" s="662" t="s">
        <v>614</v>
      </c>
      <c r="H423" s="662" t="s">
        <v>890</v>
      </c>
      <c r="I423" s="662" t="s">
        <v>891</v>
      </c>
      <c r="J423" s="662" t="s">
        <v>892</v>
      </c>
      <c r="K423" s="662" t="s">
        <v>893</v>
      </c>
      <c r="L423" s="664">
        <v>44.399999999999991</v>
      </c>
      <c r="M423" s="664">
        <v>2</v>
      </c>
      <c r="N423" s="665">
        <v>88.799999999999983</v>
      </c>
    </row>
    <row r="424" spans="1:14" ht="14.4" customHeight="1" x14ac:dyDescent="0.3">
      <c r="A424" s="660" t="s">
        <v>577</v>
      </c>
      <c r="B424" s="661" t="s">
        <v>578</v>
      </c>
      <c r="C424" s="662" t="s">
        <v>591</v>
      </c>
      <c r="D424" s="663" t="s">
        <v>2375</v>
      </c>
      <c r="E424" s="662" t="s">
        <v>603</v>
      </c>
      <c r="F424" s="663" t="s">
        <v>2379</v>
      </c>
      <c r="G424" s="662" t="s">
        <v>614</v>
      </c>
      <c r="H424" s="662" t="s">
        <v>1369</v>
      </c>
      <c r="I424" s="662" t="s">
        <v>1370</v>
      </c>
      <c r="J424" s="662" t="s">
        <v>1371</v>
      </c>
      <c r="K424" s="662" t="s">
        <v>1372</v>
      </c>
      <c r="L424" s="664">
        <v>112.55600000000001</v>
      </c>
      <c r="M424" s="664">
        <v>5</v>
      </c>
      <c r="N424" s="665">
        <v>562.78000000000009</v>
      </c>
    </row>
    <row r="425" spans="1:14" ht="14.4" customHeight="1" x14ac:dyDescent="0.3">
      <c r="A425" s="660" t="s">
        <v>577</v>
      </c>
      <c r="B425" s="661" t="s">
        <v>578</v>
      </c>
      <c r="C425" s="662" t="s">
        <v>591</v>
      </c>
      <c r="D425" s="663" t="s">
        <v>2375</v>
      </c>
      <c r="E425" s="662" t="s">
        <v>603</v>
      </c>
      <c r="F425" s="663" t="s">
        <v>2379</v>
      </c>
      <c r="G425" s="662" t="s">
        <v>614</v>
      </c>
      <c r="H425" s="662" t="s">
        <v>1687</v>
      </c>
      <c r="I425" s="662" t="s">
        <v>1688</v>
      </c>
      <c r="J425" s="662" t="s">
        <v>1689</v>
      </c>
      <c r="K425" s="662" t="s">
        <v>1690</v>
      </c>
      <c r="L425" s="664">
        <v>81.309999999999988</v>
      </c>
      <c r="M425" s="664">
        <v>1</v>
      </c>
      <c r="N425" s="665">
        <v>81.309999999999988</v>
      </c>
    </row>
    <row r="426" spans="1:14" ht="14.4" customHeight="1" x14ac:dyDescent="0.3">
      <c r="A426" s="660" t="s">
        <v>577</v>
      </c>
      <c r="B426" s="661" t="s">
        <v>578</v>
      </c>
      <c r="C426" s="662" t="s">
        <v>591</v>
      </c>
      <c r="D426" s="663" t="s">
        <v>2375</v>
      </c>
      <c r="E426" s="662" t="s">
        <v>603</v>
      </c>
      <c r="F426" s="663" t="s">
        <v>2379</v>
      </c>
      <c r="G426" s="662" t="s">
        <v>614</v>
      </c>
      <c r="H426" s="662" t="s">
        <v>1691</v>
      </c>
      <c r="I426" s="662" t="s">
        <v>1692</v>
      </c>
      <c r="J426" s="662" t="s">
        <v>1693</v>
      </c>
      <c r="K426" s="662" t="s">
        <v>1694</v>
      </c>
      <c r="L426" s="664">
        <v>65.489976052602145</v>
      </c>
      <c r="M426" s="664">
        <v>8</v>
      </c>
      <c r="N426" s="665">
        <v>523.91980842081716</v>
      </c>
    </row>
    <row r="427" spans="1:14" ht="14.4" customHeight="1" x14ac:dyDescent="0.3">
      <c r="A427" s="660" t="s">
        <v>577</v>
      </c>
      <c r="B427" s="661" t="s">
        <v>578</v>
      </c>
      <c r="C427" s="662" t="s">
        <v>591</v>
      </c>
      <c r="D427" s="663" t="s">
        <v>2375</v>
      </c>
      <c r="E427" s="662" t="s">
        <v>603</v>
      </c>
      <c r="F427" s="663" t="s">
        <v>2379</v>
      </c>
      <c r="G427" s="662" t="s">
        <v>614</v>
      </c>
      <c r="H427" s="662" t="s">
        <v>1695</v>
      </c>
      <c r="I427" s="662" t="s">
        <v>1696</v>
      </c>
      <c r="J427" s="662" t="s">
        <v>1697</v>
      </c>
      <c r="K427" s="662" t="s">
        <v>1698</v>
      </c>
      <c r="L427" s="664">
        <v>132.32988867582117</v>
      </c>
      <c r="M427" s="664">
        <v>1</v>
      </c>
      <c r="N427" s="665">
        <v>132.32988867582117</v>
      </c>
    </row>
    <row r="428" spans="1:14" ht="14.4" customHeight="1" x14ac:dyDescent="0.3">
      <c r="A428" s="660" t="s">
        <v>577</v>
      </c>
      <c r="B428" s="661" t="s">
        <v>578</v>
      </c>
      <c r="C428" s="662" t="s">
        <v>591</v>
      </c>
      <c r="D428" s="663" t="s">
        <v>2375</v>
      </c>
      <c r="E428" s="662" t="s">
        <v>603</v>
      </c>
      <c r="F428" s="663" t="s">
        <v>2379</v>
      </c>
      <c r="G428" s="662" t="s">
        <v>614</v>
      </c>
      <c r="H428" s="662" t="s">
        <v>1699</v>
      </c>
      <c r="I428" s="662" t="s">
        <v>1700</v>
      </c>
      <c r="J428" s="662" t="s">
        <v>1701</v>
      </c>
      <c r="K428" s="662" t="s">
        <v>1702</v>
      </c>
      <c r="L428" s="664">
        <v>145.29013743105878</v>
      </c>
      <c r="M428" s="664">
        <v>2</v>
      </c>
      <c r="N428" s="665">
        <v>290.58027486211756</v>
      </c>
    </row>
    <row r="429" spans="1:14" ht="14.4" customHeight="1" x14ac:dyDescent="0.3">
      <c r="A429" s="660" t="s">
        <v>577</v>
      </c>
      <c r="B429" s="661" t="s">
        <v>578</v>
      </c>
      <c r="C429" s="662" t="s">
        <v>591</v>
      </c>
      <c r="D429" s="663" t="s">
        <v>2375</v>
      </c>
      <c r="E429" s="662" t="s">
        <v>603</v>
      </c>
      <c r="F429" s="663" t="s">
        <v>2379</v>
      </c>
      <c r="G429" s="662" t="s">
        <v>614</v>
      </c>
      <c r="H429" s="662" t="s">
        <v>902</v>
      </c>
      <c r="I429" s="662" t="s">
        <v>903</v>
      </c>
      <c r="J429" s="662" t="s">
        <v>671</v>
      </c>
      <c r="K429" s="662" t="s">
        <v>904</v>
      </c>
      <c r="L429" s="664">
        <v>60.350168272915873</v>
      </c>
      <c r="M429" s="664">
        <v>57</v>
      </c>
      <c r="N429" s="665">
        <v>3439.9595915562049</v>
      </c>
    </row>
    <row r="430" spans="1:14" ht="14.4" customHeight="1" x14ac:dyDescent="0.3">
      <c r="A430" s="660" t="s">
        <v>577</v>
      </c>
      <c r="B430" s="661" t="s">
        <v>578</v>
      </c>
      <c r="C430" s="662" t="s">
        <v>591</v>
      </c>
      <c r="D430" s="663" t="s">
        <v>2375</v>
      </c>
      <c r="E430" s="662" t="s">
        <v>603</v>
      </c>
      <c r="F430" s="663" t="s">
        <v>2379</v>
      </c>
      <c r="G430" s="662" t="s">
        <v>614</v>
      </c>
      <c r="H430" s="662" t="s">
        <v>1703</v>
      </c>
      <c r="I430" s="662" t="s">
        <v>1704</v>
      </c>
      <c r="J430" s="662" t="s">
        <v>1705</v>
      </c>
      <c r="K430" s="662" t="s">
        <v>1706</v>
      </c>
      <c r="L430" s="664">
        <v>108.85104253299524</v>
      </c>
      <c r="M430" s="664">
        <v>1</v>
      </c>
      <c r="N430" s="665">
        <v>108.85104253299524</v>
      </c>
    </row>
    <row r="431" spans="1:14" ht="14.4" customHeight="1" x14ac:dyDescent="0.3">
      <c r="A431" s="660" t="s">
        <v>577</v>
      </c>
      <c r="B431" s="661" t="s">
        <v>578</v>
      </c>
      <c r="C431" s="662" t="s">
        <v>591</v>
      </c>
      <c r="D431" s="663" t="s">
        <v>2375</v>
      </c>
      <c r="E431" s="662" t="s">
        <v>603</v>
      </c>
      <c r="F431" s="663" t="s">
        <v>2379</v>
      </c>
      <c r="G431" s="662" t="s">
        <v>614</v>
      </c>
      <c r="H431" s="662" t="s">
        <v>1707</v>
      </c>
      <c r="I431" s="662" t="s">
        <v>1708</v>
      </c>
      <c r="J431" s="662" t="s">
        <v>1709</v>
      </c>
      <c r="K431" s="662" t="s">
        <v>1710</v>
      </c>
      <c r="L431" s="664">
        <v>701.04064137071668</v>
      </c>
      <c r="M431" s="664">
        <v>1</v>
      </c>
      <c r="N431" s="665">
        <v>701.04064137071668</v>
      </c>
    </row>
    <row r="432" spans="1:14" ht="14.4" customHeight="1" x14ac:dyDescent="0.3">
      <c r="A432" s="660" t="s">
        <v>577</v>
      </c>
      <c r="B432" s="661" t="s">
        <v>578</v>
      </c>
      <c r="C432" s="662" t="s">
        <v>591</v>
      </c>
      <c r="D432" s="663" t="s">
        <v>2375</v>
      </c>
      <c r="E432" s="662" t="s">
        <v>603</v>
      </c>
      <c r="F432" s="663" t="s">
        <v>2379</v>
      </c>
      <c r="G432" s="662" t="s">
        <v>614</v>
      </c>
      <c r="H432" s="662" t="s">
        <v>1711</v>
      </c>
      <c r="I432" s="662" t="s">
        <v>1712</v>
      </c>
      <c r="J432" s="662" t="s">
        <v>1713</v>
      </c>
      <c r="K432" s="662" t="s">
        <v>1714</v>
      </c>
      <c r="L432" s="664">
        <v>0</v>
      </c>
      <c r="M432" s="664">
        <v>0</v>
      </c>
      <c r="N432" s="665">
        <v>0</v>
      </c>
    </row>
    <row r="433" spans="1:14" ht="14.4" customHeight="1" x14ac:dyDescent="0.3">
      <c r="A433" s="660" t="s">
        <v>577</v>
      </c>
      <c r="B433" s="661" t="s">
        <v>578</v>
      </c>
      <c r="C433" s="662" t="s">
        <v>591</v>
      </c>
      <c r="D433" s="663" t="s">
        <v>2375</v>
      </c>
      <c r="E433" s="662" t="s">
        <v>603</v>
      </c>
      <c r="F433" s="663" t="s">
        <v>2379</v>
      </c>
      <c r="G433" s="662" t="s">
        <v>614</v>
      </c>
      <c r="H433" s="662" t="s">
        <v>929</v>
      </c>
      <c r="I433" s="662" t="s">
        <v>237</v>
      </c>
      <c r="J433" s="662" t="s">
        <v>930</v>
      </c>
      <c r="K433" s="662"/>
      <c r="L433" s="664">
        <v>228.41</v>
      </c>
      <c r="M433" s="664">
        <v>1</v>
      </c>
      <c r="N433" s="665">
        <v>228.41</v>
      </c>
    </row>
    <row r="434" spans="1:14" ht="14.4" customHeight="1" x14ac:dyDescent="0.3">
      <c r="A434" s="660" t="s">
        <v>577</v>
      </c>
      <c r="B434" s="661" t="s">
        <v>578</v>
      </c>
      <c r="C434" s="662" t="s">
        <v>591</v>
      </c>
      <c r="D434" s="663" t="s">
        <v>2375</v>
      </c>
      <c r="E434" s="662" t="s">
        <v>603</v>
      </c>
      <c r="F434" s="663" t="s">
        <v>2379</v>
      </c>
      <c r="G434" s="662" t="s">
        <v>614</v>
      </c>
      <c r="H434" s="662" t="s">
        <v>1715</v>
      </c>
      <c r="I434" s="662" t="s">
        <v>237</v>
      </c>
      <c r="J434" s="662" t="s">
        <v>1716</v>
      </c>
      <c r="K434" s="662"/>
      <c r="L434" s="664">
        <v>114.20944851614482</v>
      </c>
      <c r="M434" s="664">
        <v>5</v>
      </c>
      <c r="N434" s="665">
        <v>571.04724258072406</v>
      </c>
    </row>
    <row r="435" spans="1:14" ht="14.4" customHeight="1" x14ac:dyDescent="0.3">
      <c r="A435" s="660" t="s">
        <v>577</v>
      </c>
      <c r="B435" s="661" t="s">
        <v>578</v>
      </c>
      <c r="C435" s="662" t="s">
        <v>591</v>
      </c>
      <c r="D435" s="663" t="s">
        <v>2375</v>
      </c>
      <c r="E435" s="662" t="s">
        <v>603</v>
      </c>
      <c r="F435" s="663" t="s">
        <v>2379</v>
      </c>
      <c r="G435" s="662" t="s">
        <v>614</v>
      </c>
      <c r="H435" s="662" t="s">
        <v>1717</v>
      </c>
      <c r="I435" s="662" t="s">
        <v>1718</v>
      </c>
      <c r="J435" s="662" t="s">
        <v>1719</v>
      </c>
      <c r="K435" s="662" t="s">
        <v>881</v>
      </c>
      <c r="L435" s="664">
        <v>95.190000000000012</v>
      </c>
      <c r="M435" s="664">
        <v>1</v>
      </c>
      <c r="N435" s="665">
        <v>95.190000000000012</v>
      </c>
    </row>
    <row r="436" spans="1:14" ht="14.4" customHeight="1" x14ac:dyDescent="0.3">
      <c r="A436" s="660" t="s">
        <v>577</v>
      </c>
      <c r="B436" s="661" t="s">
        <v>578</v>
      </c>
      <c r="C436" s="662" t="s">
        <v>591</v>
      </c>
      <c r="D436" s="663" t="s">
        <v>2375</v>
      </c>
      <c r="E436" s="662" t="s">
        <v>603</v>
      </c>
      <c r="F436" s="663" t="s">
        <v>2379</v>
      </c>
      <c r="G436" s="662" t="s">
        <v>614</v>
      </c>
      <c r="H436" s="662" t="s">
        <v>1390</v>
      </c>
      <c r="I436" s="662" t="s">
        <v>1391</v>
      </c>
      <c r="J436" s="662" t="s">
        <v>1392</v>
      </c>
      <c r="K436" s="662" t="s">
        <v>1393</v>
      </c>
      <c r="L436" s="664">
        <v>177.86007001817703</v>
      </c>
      <c r="M436" s="664">
        <v>3</v>
      </c>
      <c r="N436" s="665">
        <v>533.58021005453111</v>
      </c>
    </row>
    <row r="437" spans="1:14" ht="14.4" customHeight="1" x14ac:dyDescent="0.3">
      <c r="A437" s="660" t="s">
        <v>577</v>
      </c>
      <c r="B437" s="661" t="s">
        <v>578</v>
      </c>
      <c r="C437" s="662" t="s">
        <v>591</v>
      </c>
      <c r="D437" s="663" t="s">
        <v>2375</v>
      </c>
      <c r="E437" s="662" t="s">
        <v>603</v>
      </c>
      <c r="F437" s="663" t="s">
        <v>2379</v>
      </c>
      <c r="G437" s="662" t="s">
        <v>614</v>
      </c>
      <c r="H437" s="662" t="s">
        <v>941</v>
      </c>
      <c r="I437" s="662" t="s">
        <v>942</v>
      </c>
      <c r="J437" s="662" t="s">
        <v>629</v>
      </c>
      <c r="K437" s="662" t="s">
        <v>943</v>
      </c>
      <c r="L437" s="664">
        <v>50.427971014356459</v>
      </c>
      <c r="M437" s="664">
        <v>5</v>
      </c>
      <c r="N437" s="665">
        <v>252.13985507178231</v>
      </c>
    </row>
    <row r="438" spans="1:14" ht="14.4" customHeight="1" x14ac:dyDescent="0.3">
      <c r="A438" s="660" t="s">
        <v>577</v>
      </c>
      <c r="B438" s="661" t="s">
        <v>578</v>
      </c>
      <c r="C438" s="662" t="s">
        <v>591</v>
      </c>
      <c r="D438" s="663" t="s">
        <v>2375</v>
      </c>
      <c r="E438" s="662" t="s">
        <v>603</v>
      </c>
      <c r="F438" s="663" t="s">
        <v>2379</v>
      </c>
      <c r="G438" s="662" t="s">
        <v>614</v>
      </c>
      <c r="H438" s="662" t="s">
        <v>1720</v>
      </c>
      <c r="I438" s="662" t="s">
        <v>237</v>
      </c>
      <c r="J438" s="662" t="s">
        <v>1721</v>
      </c>
      <c r="K438" s="662"/>
      <c r="L438" s="664">
        <v>102.6338892528711</v>
      </c>
      <c r="M438" s="664">
        <v>1</v>
      </c>
      <c r="N438" s="665">
        <v>102.6338892528711</v>
      </c>
    </row>
    <row r="439" spans="1:14" ht="14.4" customHeight="1" x14ac:dyDescent="0.3">
      <c r="A439" s="660" t="s">
        <v>577</v>
      </c>
      <c r="B439" s="661" t="s">
        <v>578</v>
      </c>
      <c r="C439" s="662" t="s">
        <v>591</v>
      </c>
      <c r="D439" s="663" t="s">
        <v>2375</v>
      </c>
      <c r="E439" s="662" t="s">
        <v>603</v>
      </c>
      <c r="F439" s="663" t="s">
        <v>2379</v>
      </c>
      <c r="G439" s="662" t="s">
        <v>614</v>
      </c>
      <c r="H439" s="662" t="s">
        <v>1406</v>
      </c>
      <c r="I439" s="662" t="s">
        <v>237</v>
      </c>
      <c r="J439" s="662" t="s">
        <v>1407</v>
      </c>
      <c r="K439" s="662"/>
      <c r="L439" s="664">
        <v>46.705061194618651</v>
      </c>
      <c r="M439" s="664">
        <v>2</v>
      </c>
      <c r="N439" s="665">
        <v>93.410122389237301</v>
      </c>
    </row>
    <row r="440" spans="1:14" ht="14.4" customHeight="1" x14ac:dyDescent="0.3">
      <c r="A440" s="660" t="s">
        <v>577</v>
      </c>
      <c r="B440" s="661" t="s">
        <v>578</v>
      </c>
      <c r="C440" s="662" t="s">
        <v>591</v>
      </c>
      <c r="D440" s="663" t="s">
        <v>2375</v>
      </c>
      <c r="E440" s="662" t="s">
        <v>603</v>
      </c>
      <c r="F440" s="663" t="s">
        <v>2379</v>
      </c>
      <c r="G440" s="662" t="s">
        <v>614</v>
      </c>
      <c r="H440" s="662" t="s">
        <v>1722</v>
      </c>
      <c r="I440" s="662" t="s">
        <v>1723</v>
      </c>
      <c r="J440" s="662" t="s">
        <v>1724</v>
      </c>
      <c r="K440" s="662" t="s">
        <v>1725</v>
      </c>
      <c r="L440" s="664">
        <v>128.53041441381072</v>
      </c>
      <c r="M440" s="664">
        <v>2</v>
      </c>
      <c r="N440" s="665">
        <v>257.06082882762144</v>
      </c>
    </row>
    <row r="441" spans="1:14" ht="14.4" customHeight="1" x14ac:dyDescent="0.3">
      <c r="A441" s="660" t="s">
        <v>577</v>
      </c>
      <c r="B441" s="661" t="s">
        <v>578</v>
      </c>
      <c r="C441" s="662" t="s">
        <v>591</v>
      </c>
      <c r="D441" s="663" t="s">
        <v>2375</v>
      </c>
      <c r="E441" s="662" t="s">
        <v>603</v>
      </c>
      <c r="F441" s="663" t="s">
        <v>2379</v>
      </c>
      <c r="G441" s="662" t="s">
        <v>614</v>
      </c>
      <c r="H441" s="662" t="s">
        <v>1726</v>
      </c>
      <c r="I441" s="662" t="s">
        <v>1727</v>
      </c>
      <c r="J441" s="662" t="s">
        <v>1728</v>
      </c>
      <c r="K441" s="662" t="s">
        <v>1729</v>
      </c>
      <c r="L441" s="664">
        <v>246.33000000000007</v>
      </c>
      <c r="M441" s="664">
        <v>0.5</v>
      </c>
      <c r="N441" s="665">
        <v>123.16500000000003</v>
      </c>
    </row>
    <row r="442" spans="1:14" ht="14.4" customHeight="1" x14ac:dyDescent="0.3">
      <c r="A442" s="660" t="s">
        <v>577</v>
      </c>
      <c r="B442" s="661" t="s">
        <v>578</v>
      </c>
      <c r="C442" s="662" t="s">
        <v>591</v>
      </c>
      <c r="D442" s="663" t="s">
        <v>2375</v>
      </c>
      <c r="E442" s="662" t="s">
        <v>603</v>
      </c>
      <c r="F442" s="663" t="s">
        <v>2379</v>
      </c>
      <c r="G442" s="662" t="s">
        <v>614</v>
      </c>
      <c r="H442" s="662" t="s">
        <v>1730</v>
      </c>
      <c r="I442" s="662" t="s">
        <v>237</v>
      </c>
      <c r="J442" s="662" t="s">
        <v>1731</v>
      </c>
      <c r="K442" s="662"/>
      <c r="L442" s="664">
        <v>1327.4786430982542</v>
      </c>
      <c r="M442" s="664">
        <v>1</v>
      </c>
      <c r="N442" s="665">
        <v>1327.4786430982542</v>
      </c>
    </row>
    <row r="443" spans="1:14" ht="14.4" customHeight="1" x14ac:dyDescent="0.3">
      <c r="A443" s="660" t="s">
        <v>577</v>
      </c>
      <c r="B443" s="661" t="s">
        <v>578</v>
      </c>
      <c r="C443" s="662" t="s">
        <v>591</v>
      </c>
      <c r="D443" s="663" t="s">
        <v>2375</v>
      </c>
      <c r="E443" s="662" t="s">
        <v>603</v>
      </c>
      <c r="F443" s="663" t="s">
        <v>2379</v>
      </c>
      <c r="G443" s="662" t="s">
        <v>614</v>
      </c>
      <c r="H443" s="662" t="s">
        <v>963</v>
      </c>
      <c r="I443" s="662" t="s">
        <v>964</v>
      </c>
      <c r="J443" s="662" t="s">
        <v>965</v>
      </c>
      <c r="K443" s="662" t="s">
        <v>966</v>
      </c>
      <c r="L443" s="664">
        <v>61.16</v>
      </c>
      <c r="M443" s="664">
        <v>1</v>
      </c>
      <c r="N443" s="665">
        <v>61.16</v>
      </c>
    </row>
    <row r="444" spans="1:14" ht="14.4" customHeight="1" x14ac:dyDescent="0.3">
      <c r="A444" s="660" t="s">
        <v>577</v>
      </c>
      <c r="B444" s="661" t="s">
        <v>578</v>
      </c>
      <c r="C444" s="662" t="s">
        <v>591</v>
      </c>
      <c r="D444" s="663" t="s">
        <v>2375</v>
      </c>
      <c r="E444" s="662" t="s">
        <v>603</v>
      </c>
      <c r="F444" s="663" t="s">
        <v>2379</v>
      </c>
      <c r="G444" s="662" t="s">
        <v>614</v>
      </c>
      <c r="H444" s="662" t="s">
        <v>1420</v>
      </c>
      <c r="I444" s="662" t="s">
        <v>237</v>
      </c>
      <c r="J444" s="662" t="s">
        <v>1421</v>
      </c>
      <c r="K444" s="662"/>
      <c r="L444" s="664">
        <v>78.760000000000005</v>
      </c>
      <c r="M444" s="664">
        <v>6</v>
      </c>
      <c r="N444" s="665">
        <v>472.56000000000006</v>
      </c>
    </row>
    <row r="445" spans="1:14" ht="14.4" customHeight="1" x14ac:dyDescent="0.3">
      <c r="A445" s="660" t="s">
        <v>577</v>
      </c>
      <c r="B445" s="661" t="s">
        <v>578</v>
      </c>
      <c r="C445" s="662" t="s">
        <v>591</v>
      </c>
      <c r="D445" s="663" t="s">
        <v>2375</v>
      </c>
      <c r="E445" s="662" t="s">
        <v>603</v>
      </c>
      <c r="F445" s="663" t="s">
        <v>2379</v>
      </c>
      <c r="G445" s="662" t="s">
        <v>614</v>
      </c>
      <c r="H445" s="662" t="s">
        <v>1732</v>
      </c>
      <c r="I445" s="662" t="s">
        <v>237</v>
      </c>
      <c r="J445" s="662" t="s">
        <v>1733</v>
      </c>
      <c r="K445" s="662"/>
      <c r="L445" s="664">
        <v>216.83972832529605</v>
      </c>
      <c r="M445" s="664">
        <v>2</v>
      </c>
      <c r="N445" s="665">
        <v>433.6794566505921</v>
      </c>
    </row>
    <row r="446" spans="1:14" ht="14.4" customHeight="1" x14ac:dyDescent="0.3">
      <c r="A446" s="660" t="s">
        <v>577</v>
      </c>
      <c r="B446" s="661" t="s">
        <v>578</v>
      </c>
      <c r="C446" s="662" t="s">
        <v>591</v>
      </c>
      <c r="D446" s="663" t="s">
        <v>2375</v>
      </c>
      <c r="E446" s="662" t="s">
        <v>603</v>
      </c>
      <c r="F446" s="663" t="s">
        <v>2379</v>
      </c>
      <c r="G446" s="662" t="s">
        <v>614</v>
      </c>
      <c r="H446" s="662" t="s">
        <v>1734</v>
      </c>
      <c r="I446" s="662" t="s">
        <v>237</v>
      </c>
      <c r="J446" s="662" t="s">
        <v>1735</v>
      </c>
      <c r="K446" s="662"/>
      <c r="L446" s="664">
        <v>75.030020467291507</v>
      </c>
      <c r="M446" s="664">
        <v>1</v>
      </c>
      <c r="N446" s="665">
        <v>75.030020467291507</v>
      </c>
    </row>
    <row r="447" spans="1:14" ht="14.4" customHeight="1" x14ac:dyDescent="0.3">
      <c r="A447" s="660" t="s">
        <v>577</v>
      </c>
      <c r="B447" s="661" t="s">
        <v>578</v>
      </c>
      <c r="C447" s="662" t="s">
        <v>591</v>
      </c>
      <c r="D447" s="663" t="s">
        <v>2375</v>
      </c>
      <c r="E447" s="662" t="s">
        <v>603</v>
      </c>
      <c r="F447" s="663" t="s">
        <v>2379</v>
      </c>
      <c r="G447" s="662" t="s">
        <v>614</v>
      </c>
      <c r="H447" s="662" t="s">
        <v>1736</v>
      </c>
      <c r="I447" s="662" t="s">
        <v>1737</v>
      </c>
      <c r="J447" s="662" t="s">
        <v>1738</v>
      </c>
      <c r="K447" s="662" t="s">
        <v>1739</v>
      </c>
      <c r="L447" s="664">
        <v>202.35</v>
      </c>
      <c r="M447" s="664">
        <v>1</v>
      </c>
      <c r="N447" s="665">
        <v>202.35</v>
      </c>
    </row>
    <row r="448" spans="1:14" ht="14.4" customHeight="1" x14ac:dyDescent="0.3">
      <c r="A448" s="660" t="s">
        <v>577</v>
      </c>
      <c r="B448" s="661" t="s">
        <v>578</v>
      </c>
      <c r="C448" s="662" t="s">
        <v>591</v>
      </c>
      <c r="D448" s="663" t="s">
        <v>2375</v>
      </c>
      <c r="E448" s="662" t="s">
        <v>603</v>
      </c>
      <c r="F448" s="663" t="s">
        <v>2379</v>
      </c>
      <c r="G448" s="662" t="s">
        <v>614</v>
      </c>
      <c r="H448" s="662" t="s">
        <v>1740</v>
      </c>
      <c r="I448" s="662" t="s">
        <v>1741</v>
      </c>
      <c r="J448" s="662" t="s">
        <v>1742</v>
      </c>
      <c r="K448" s="662" t="s">
        <v>749</v>
      </c>
      <c r="L448" s="664">
        <v>45.78</v>
      </c>
      <c r="M448" s="664">
        <v>3</v>
      </c>
      <c r="N448" s="665">
        <v>137.34</v>
      </c>
    </row>
    <row r="449" spans="1:14" ht="14.4" customHeight="1" x14ac:dyDescent="0.3">
      <c r="A449" s="660" t="s">
        <v>577</v>
      </c>
      <c r="B449" s="661" t="s">
        <v>578</v>
      </c>
      <c r="C449" s="662" t="s">
        <v>591</v>
      </c>
      <c r="D449" s="663" t="s">
        <v>2375</v>
      </c>
      <c r="E449" s="662" t="s">
        <v>603</v>
      </c>
      <c r="F449" s="663" t="s">
        <v>2379</v>
      </c>
      <c r="G449" s="662" t="s">
        <v>614</v>
      </c>
      <c r="H449" s="662" t="s">
        <v>1743</v>
      </c>
      <c r="I449" s="662" t="s">
        <v>1744</v>
      </c>
      <c r="J449" s="662" t="s">
        <v>1745</v>
      </c>
      <c r="K449" s="662" t="s">
        <v>1746</v>
      </c>
      <c r="L449" s="664">
        <v>60.459999999999987</v>
      </c>
      <c r="M449" s="664">
        <v>1</v>
      </c>
      <c r="N449" s="665">
        <v>60.459999999999987</v>
      </c>
    </row>
    <row r="450" spans="1:14" ht="14.4" customHeight="1" x14ac:dyDescent="0.3">
      <c r="A450" s="660" t="s">
        <v>577</v>
      </c>
      <c r="B450" s="661" t="s">
        <v>578</v>
      </c>
      <c r="C450" s="662" t="s">
        <v>591</v>
      </c>
      <c r="D450" s="663" t="s">
        <v>2375</v>
      </c>
      <c r="E450" s="662" t="s">
        <v>603</v>
      </c>
      <c r="F450" s="663" t="s">
        <v>2379</v>
      </c>
      <c r="G450" s="662" t="s">
        <v>614</v>
      </c>
      <c r="H450" s="662" t="s">
        <v>1747</v>
      </c>
      <c r="I450" s="662" t="s">
        <v>1748</v>
      </c>
      <c r="J450" s="662" t="s">
        <v>1749</v>
      </c>
      <c r="K450" s="662" t="s">
        <v>1750</v>
      </c>
      <c r="L450" s="664">
        <v>60.09</v>
      </c>
      <c r="M450" s="664">
        <v>1</v>
      </c>
      <c r="N450" s="665">
        <v>60.09</v>
      </c>
    </row>
    <row r="451" spans="1:14" ht="14.4" customHeight="1" x14ac:dyDescent="0.3">
      <c r="A451" s="660" t="s">
        <v>577</v>
      </c>
      <c r="B451" s="661" t="s">
        <v>578</v>
      </c>
      <c r="C451" s="662" t="s">
        <v>591</v>
      </c>
      <c r="D451" s="663" t="s">
        <v>2375</v>
      </c>
      <c r="E451" s="662" t="s">
        <v>603</v>
      </c>
      <c r="F451" s="663" t="s">
        <v>2379</v>
      </c>
      <c r="G451" s="662" t="s">
        <v>614</v>
      </c>
      <c r="H451" s="662" t="s">
        <v>1751</v>
      </c>
      <c r="I451" s="662" t="s">
        <v>1752</v>
      </c>
      <c r="J451" s="662" t="s">
        <v>1753</v>
      </c>
      <c r="K451" s="662" t="s">
        <v>1754</v>
      </c>
      <c r="L451" s="664">
        <v>25.013333333333339</v>
      </c>
      <c r="M451" s="664">
        <v>1</v>
      </c>
      <c r="N451" s="665">
        <v>25.013333333333339</v>
      </c>
    </row>
    <row r="452" spans="1:14" ht="14.4" customHeight="1" x14ac:dyDescent="0.3">
      <c r="A452" s="660" t="s">
        <v>577</v>
      </c>
      <c r="B452" s="661" t="s">
        <v>578</v>
      </c>
      <c r="C452" s="662" t="s">
        <v>591</v>
      </c>
      <c r="D452" s="663" t="s">
        <v>2375</v>
      </c>
      <c r="E452" s="662" t="s">
        <v>603</v>
      </c>
      <c r="F452" s="663" t="s">
        <v>2379</v>
      </c>
      <c r="G452" s="662" t="s">
        <v>614</v>
      </c>
      <c r="H452" s="662" t="s">
        <v>1755</v>
      </c>
      <c r="I452" s="662" t="s">
        <v>237</v>
      </c>
      <c r="J452" s="662" t="s">
        <v>1756</v>
      </c>
      <c r="K452" s="662"/>
      <c r="L452" s="664">
        <v>290.106886181167</v>
      </c>
      <c r="M452" s="664">
        <v>1</v>
      </c>
      <c r="N452" s="665">
        <v>290.106886181167</v>
      </c>
    </row>
    <row r="453" spans="1:14" ht="14.4" customHeight="1" x14ac:dyDescent="0.3">
      <c r="A453" s="660" t="s">
        <v>577</v>
      </c>
      <c r="B453" s="661" t="s">
        <v>578</v>
      </c>
      <c r="C453" s="662" t="s">
        <v>591</v>
      </c>
      <c r="D453" s="663" t="s">
        <v>2375</v>
      </c>
      <c r="E453" s="662" t="s">
        <v>603</v>
      </c>
      <c r="F453" s="663" t="s">
        <v>2379</v>
      </c>
      <c r="G453" s="662" t="s">
        <v>614</v>
      </c>
      <c r="H453" s="662" t="s">
        <v>1757</v>
      </c>
      <c r="I453" s="662" t="s">
        <v>1758</v>
      </c>
      <c r="J453" s="662" t="s">
        <v>981</v>
      </c>
      <c r="K453" s="662" t="s">
        <v>803</v>
      </c>
      <c r="L453" s="664">
        <v>636.16999999999996</v>
      </c>
      <c r="M453" s="664">
        <v>3</v>
      </c>
      <c r="N453" s="665">
        <v>1908.51</v>
      </c>
    </row>
    <row r="454" spans="1:14" ht="14.4" customHeight="1" x14ac:dyDescent="0.3">
      <c r="A454" s="660" t="s">
        <v>577</v>
      </c>
      <c r="B454" s="661" t="s">
        <v>578</v>
      </c>
      <c r="C454" s="662" t="s">
        <v>591</v>
      </c>
      <c r="D454" s="663" t="s">
        <v>2375</v>
      </c>
      <c r="E454" s="662" t="s">
        <v>603</v>
      </c>
      <c r="F454" s="663" t="s">
        <v>2379</v>
      </c>
      <c r="G454" s="662" t="s">
        <v>614</v>
      </c>
      <c r="H454" s="662" t="s">
        <v>994</v>
      </c>
      <c r="I454" s="662" t="s">
        <v>237</v>
      </c>
      <c r="J454" s="662" t="s">
        <v>995</v>
      </c>
      <c r="K454" s="662"/>
      <c r="L454" s="664">
        <v>126.79063973247074</v>
      </c>
      <c r="M454" s="664">
        <v>1</v>
      </c>
      <c r="N454" s="665">
        <v>126.79063973247074</v>
      </c>
    </row>
    <row r="455" spans="1:14" ht="14.4" customHeight="1" x14ac:dyDescent="0.3">
      <c r="A455" s="660" t="s">
        <v>577</v>
      </c>
      <c r="B455" s="661" t="s">
        <v>578</v>
      </c>
      <c r="C455" s="662" t="s">
        <v>591</v>
      </c>
      <c r="D455" s="663" t="s">
        <v>2375</v>
      </c>
      <c r="E455" s="662" t="s">
        <v>603</v>
      </c>
      <c r="F455" s="663" t="s">
        <v>2379</v>
      </c>
      <c r="G455" s="662" t="s">
        <v>614</v>
      </c>
      <c r="H455" s="662" t="s">
        <v>1759</v>
      </c>
      <c r="I455" s="662" t="s">
        <v>1760</v>
      </c>
      <c r="J455" s="662" t="s">
        <v>1761</v>
      </c>
      <c r="K455" s="662" t="s">
        <v>1762</v>
      </c>
      <c r="L455" s="664">
        <v>40.190000000000012</v>
      </c>
      <c r="M455" s="664">
        <v>2</v>
      </c>
      <c r="N455" s="665">
        <v>80.380000000000024</v>
      </c>
    </row>
    <row r="456" spans="1:14" ht="14.4" customHeight="1" x14ac:dyDescent="0.3">
      <c r="A456" s="660" t="s">
        <v>577</v>
      </c>
      <c r="B456" s="661" t="s">
        <v>578</v>
      </c>
      <c r="C456" s="662" t="s">
        <v>591</v>
      </c>
      <c r="D456" s="663" t="s">
        <v>2375</v>
      </c>
      <c r="E456" s="662" t="s">
        <v>603</v>
      </c>
      <c r="F456" s="663" t="s">
        <v>2379</v>
      </c>
      <c r="G456" s="662" t="s">
        <v>614</v>
      </c>
      <c r="H456" s="662" t="s">
        <v>1763</v>
      </c>
      <c r="I456" s="662" t="s">
        <v>1764</v>
      </c>
      <c r="J456" s="662" t="s">
        <v>1728</v>
      </c>
      <c r="K456" s="662" t="s">
        <v>676</v>
      </c>
      <c r="L456" s="664">
        <v>210.45000000000002</v>
      </c>
      <c r="M456" s="664">
        <v>0.1</v>
      </c>
      <c r="N456" s="665">
        <v>21.045000000000002</v>
      </c>
    </row>
    <row r="457" spans="1:14" ht="14.4" customHeight="1" x14ac:dyDescent="0.3">
      <c r="A457" s="660" t="s">
        <v>577</v>
      </c>
      <c r="B457" s="661" t="s">
        <v>578</v>
      </c>
      <c r="C457" s="662" t="s">
        <v>591</v>
      </c>
      <c r="D457" s="663" t="s">
        <v>2375</v>
      </c>
      <c r="E457" s="662" t="s">
        <v>603</v>
      </c>
      <c r="F457" s="663" t="s">
        <v>2379</v>
      </c>
      <c r="G457" s="662" t="s">
        <v>614</v>
      </c>
      <c r="H457" s="662" t="s">
        <v>1444</v>
      </c>
      <c r="I457" s="662" t="s">
        <v>1445</v>
      </c>
      <c r="J457" s="662" t="s">
        <v>1446</v>
      </c>
      <c r="K457" s="662" t="s">
        <v>1447</v>
      </c>
      <c r="L457" s="664">
        <v>339.93996618201049</v>
      </c>
      <c r="M457" s="664">
        <v>9</v>
      </c>
      <c r="N457" s="665">
        <v>3059.4596956380942</v>
      </c>
    </row>
    <row r="458" spans="1:14" ht="14.4" customHeight="1" x14ac:dyDescent="0.3">
      <c r="A458" s="660" t="s">
        <v>577</v>
      </c>
      <c r="B458" s="661" t="s">
        <v>578</v>
      </c>
      <c r="C458" s="662" t="s">
        <v>591</v>
      </c>
      <c r="D458" s="663" t="s">
        <v>2375</v>
      </c>
      <c r="E458" s="662" t="s">
        <v>603</v>
      </c>
      <c r="F458" s="663" t="s">
        <v>2379</v>
      </c>
      <c r="G458" s="662" t="s">
        <v>614</v>
      </c>
      <c r="H458" s="662" t="s">
        <v>1765</v>
      </c>
      <c r="I458" s="662" t="s">
        <v>1766</v>
      </c>
      <c r="J458" s="662" t="s">
        <v>1767</v>
      </c>
      <c r="K458" s="662" t="s">
        <v>692</v>
      </c>
      <c r="L458" s="664">
        <v>146.22000000000003</v>
      </c>
      <c r="M458" s="664">
        <v>1</v>
      </c>
      <c r="N458" s="665">
        <v>146.22000000000003</v>
      </c>
    </row>
    <row r="459" spans="1:14" ht="14.4" customHeight="1" x14ac:dyDescent="0.3">
      <c r="A459" s="660" t="s">
        <v>577</v>
      </c>
      <c r="B459" s="661" t="s">
        <v>578</v>
      </c>
      <c r="C459" s="662" t="s">
        <v>591</v>
      </c>
      <c r="D459" s="663" t="s">
        <v>2375</v>
      </c>
      <c r="E459" s="662" t="s">
        <v>603</v>
      </c>
      <c r="F459" s="663" t="s">
        <v>2379</v>
      </c>
      <c r="G459" s="662" t="s">
        <v>614</v>
      </c>
      <c r="H459" s="662" t="s">
        <v>1768</v>
      </c>
      <c r="I459" s="662" t="s">
        <v>1769</v>
      </c>
      <c r="J459" s="662" t="s">
        <v>1770</v>
      </c>
      <c r="K459" s="662" t="s">
        <v>1771</v>
      </c>
      <c r="L459" s="664">
        <v>1378.7</v>
      </c>
      <c r="M459" s="664">
        <v>1</v>
      </c>
      <c r="N459" s="665">
        <v>1378.7</v>
      </c>
    </row>
    <row r="460" spans="1:14" ht="14.4" customHeight="1" x14ac:dyDescent="0.3">
      <c r="A460" s="660" t="s">
        <v>577</v>
      </c>
      <c r="B460" s="661" t="s">
        <v>578</v>
      </c>
      <c r="C460" s="662" t="s">
        <v>591</v>
      </c>
      <c r="D460" s="663" t="s">
        <v>2375</v>
      </c>
      <c r="E460" s="662" t="s">
        <v>603</v>
      </c>
      <c r="F460" s="663" t="s">
        <v>2379</v>
      </c>
      <c r="G460" s="662" t="s">
        <v>614</v>
      </c>
      <c r="H460" s="662" t="s">
        <v>1772</v>
      </c>
      <c r="I460" s="662" t="s">
        <v>237</v>
      </c>
      <c r="J460" s="662" t="s">
        <v>1773</v>
      </c>
      <c r="K460" s="662"/>
      <c r="L460" s="664">
        <v>146.48991767457866</v>
      </c>
      <c r="M460" s="664">
        <v>1</v>
      </c>
      <c r="N460" s="665">
        <v>146.48991767457866</v>
      </c>
    </row>
    <row r="461" spans="1:14" ht="14.4" customHeight="1" x14ac:dyDescent="0.3">
      <c r="A461" s="660" t="s">
        <v>577</v>
      </c>
      <c r="B461" s="661" t="s">
        <v>578</v>
      </c>
      <c r="C461" s="662" t="s">
        <v>591</v>
      </c>
      <c r="D461" s="663" t="s">
        <v>2375</v>
      </c>
      <c r="E461" s="662" t="s">
        <v>603</v>
      </c>
      <c r="F461" s="663" t="s">
        <v>2379</v>
      </c>
      <c r="G461" s="662" t="s">
        <v>614</v>
      </c>
      <c r="H461" s="662" t="s">
        <v>1774</v>
      </c>
      <c r="I461" s="662" t="s">
        <v>237</v>
      </c>
      <c r="J461" s="662" t="s">
        <v>1775</v>
      </c>
      <c r="K461" s="662"/>
      <c r="L461" s="664">
        <v>54.017010085822008</v>
      </c>
      <c r="M461" s="664">
        <v>2</v>
      </c>
      <c r="N461" s="665">
        <v>108.03402017164402</v>
      </c>
    </row>
    <row r="462" spans="1:14" ht="14.4" customHeight="1" x14ac:dyDescent="0.3">
      <c r="A462" s="660" t="s">
        <v>577</v>
      </c>
      <c r="B462" s="661" t="s">
        <v>578</v>
      </c>
      <c r="C462" s="662" t="s">
        <v>591</v>
      </c>
      <c r="D462" s="663" t="s">
        <v>2375</v>
      </c>
      <c r="E462" s="662" t="s">
        <v>603</v>
      </c>
      <c r="F462" s="663" t="s">
        <v>2379</v>
      </c>
      <c r="G462" s="662" t="s">
        <v>614</v>
      </c>
      <c r="H462" s="662" t="s">
        <v>1776</v>
      </c>
      <c r="I462" s="662" t="s">
        <v>1777</v>
      </c>
      <c r="J462" s="662" t="s">
        <v>1778</v>
      </c>
      <c r="K462" s="662"/>
      <c r="L462" s="664">
        <v>66.85233929449177</v>
      </c>
      <c r="M462" s="664">
        <v>1</v>
      </c>
      <c r="N462" s="665">
        <v>66.85233929449177</v>
      </c>
    </row>
    <row r="463" spans="1:14" ht="14.4" customHeight="1" x14ac:dyDescent="0.3">
      <c r="A463" s="660" t="s">
        <v>577</v>
      </c>
      <c r="B463" s="661" t="s">
        <v>578</v>
      </c>
      <c r="C463" s="662" t="s">
        <v>591</v>
      </c>
      <c r="D463" s="663" t="s">
        <v>2375</v>
      </c>
      <c r="E463" s="662" t="s">
        <v>603</v>
      </c>
      <c r="F463" s="663" t="s">
        <v>2379</v>
      </c>
      <c r="G463" s="662" t="s">
        <v>614</v>
      </c>
      <c r="H463" s="662" t="s">
        <v>1779</v>
      </c>
      <c r="I463" s="662" t="s">
        <v>237</v>
      </c>
      <c r="J463" s="662" t="s">
        <v>1780</v>
      </c>
      <c r="K463" s="662"/>
      <c r="L463" s="664">
        <v>83.249814243144897</v>
      </c>
      <c r="M463" s="664">
        <v>2</v>
      </c>
      <c r="N463" s="665">
        <v>166.49962848628979</v>
      </c>
    </row>
    <row r="464" spans="1:14" ht="14.4" customHeight="1" x14ac:dyDescent="0.3">
      <c r="A464" s="660" t="s">
        <v>577</v>
      </c>
      <c r="B464" s="661" t="s">
        <v>578</v>
      </c>
      <c r="C464" s="662" t="s">
        <v>591</v>
      </c>
      <c r="D464" s="663" t="s">
        <v>2375</v>
      </c>
      <c r="E464" s="662" t="s">
        <v>603</v>
      </c>
      <c r="F464" s="663" t="s">
        <v>2379</v>
      </c>
      <c r="G464" s="662" t="s">
        <v>614</v>
      </c>
      <c r="H464" s="662" t="s">
        <v>1781</v>
      </c>
      <c r="I464" s="662" t="s">
        <v>237</v>
      </c>
      <c r="J464" s="662" t="s">
        <v>1782</v>
      </c>
      <c r="K464" s="662"/>
      <c r="L464" s="664">
        <v>105.46052208479647</v>
      </c>
      <c r="M464" s="664">
        <v>1</v>
      </c>
      <c r="N464" s="665">
        <v>105.46052208479647</v>
      </c>
    </row>
    <row r="465" spans="1:14" ht="14.4" customHeight="1" x14ac:dyDescent="0.3">
      <c r="A465" s="660" t="s">
        <v>577</v>
      </c>
      <c r="B465" s="661" t="s">
        <v>578</v>
      </c>
      <c r="C465" s="662" t="s">
        <v>591</v>
      </c>
      <c r="D465" s="663" t="s">
        <v>2375</v>
      </c>
      <c r="E465" s="662" t="s">
        <v>603</v>
      </c>
      <c r="F465" s="663" t="s">
        <v>2379</v>
      </c>
      <c r="G465" s="662" t="s">
        <v>614</v>
      </c>
      <c r="H465" s="662" t="s">
        <v>1783</v>
      </c>
      <c r="I465" s="662" t="s">
        <v>1784</v>
      </c>
      <c r="J465" s="662" t="s">
        <v>1785</v>
      </c>
      <c r="K465" s="662" t="s">
        <v>1786</v>
      </c>
      <c r="L465" s="664">
        <v>32.96</v>
      </c>
      <c r="M465" s="664">
        <v>1</v>
      </c>
      <c r="N465" s="665">
        <v>32.96</v>
      </c>
    </row>
    <row r="466" spans="1:14" ht="14.4" customHeight="1" x14ac:dyDescent="0.3">
      <c r="A466" s="660" t="s">
        <v>577</v>
      </c>
      <c r="B466" s="661" t="s">
        <v>578</v>
      </c>
      <c r="C466" s="662" t="s">
        <v>591</v>
      </c>
      <c r="D466" s="663" t="s">
        <v>2375</v>
      </c>
      <c r="E466" s="662" t="s">
        <v>603</v>
      </c>
      <c r="F466" s="663" t="s">
        <v>2379</v>
      </c>
      <c r="G466" s="662" t="s">
        <v>614</v>
      </c>
      <c r="H466" s="662" t="s">
        <v>1032</v>
      </c>
      <c r="I466" s="662" t="s">
        <v>1032</v>
      </c>
      <c r="J466" s="662" t="s">
        <v>1033</v>
      </c>
      <c r="K466" s="662" t="s">
        <v>1034</v>
      </c>
      <c r="L466" s="664">
        <v>340.68790000000001</v>
      </c>
      <c r="M466" s="664">
        <v>2</v>
      </c>
      <c r="N466" s="665">
        <v>681.37580000000003</v>
      </c>
    </row>
    <row r="467" spans="1:14" ht="14.4" customHeight="1" x14ac:dyDescent="0.3">
      <c r="A467" s="660" t="s">
        <v>577</v>
      </c>
      <c r="B467" s="661" t="s">
        <v>578</v>
      </c>
      <c r="C467" s="662" t="s">
        <v>591</v>
      </c>
      <c r="D467" s="663" t="s">
        <v>2375</v>
      </c>
      <c r="E467" s="662" t="s">
        <v>603</v>
      </c>
      <c r="F467" s="663" t="s">
        <v>2379</v>
      </c>
      <c r="G467" s="662" t="s">
        <v>614</v>
      </c>
      <c r="H467" s="662" t="s">
        <v>1787</v>
      </c>
      <c r="I467" s="662" t="s">
        <v>237</v>
      </c>
      <c r="J467" s="662" t="s">
        <v>1788</v>
      </c>
      <c r="K467" s="662"/>
      <c r="L467" s="664">
        <v>265.74</v>
      </c>
      <c r="M467" s="664">
        <v>3</v>
      </c>
      <c r="N467" s="665">
        <v>797.22</v>
      </c>
    </row>
    <row r="468" spans="1:14" ht="14.4" customHeight="1" x14ac:dyDescent="0.3">
      <c r="A468" s="660" t="s">
        <v>577</v>
      </c>
      <c r="B468" s="661" t="s">
        <v>578</v>
      </c>
      <c r="C468" s="662" t="s">
        <v>591</v>
      </c>
      <c r="D468" s="663" t="s">
        <v>2375</v>
      </c>
      <c r="E468" s="662" t="s">
        <v>603</v>
      </c>
      <c r="F468" s="663" t="s">
        <v>2379</v>
      </c>
      <c r="G468" s="662" t="s">
        <v>614</v>
      </c>
      <c r="H468" s="662" t="s">
        <v>1043</v>
      </c>
      <c r="I468" s="662" t="s">
        <v>237</v>
      </c>
      <c r="J468" s="662" t="s">
        <v>1044</v>
      </c>
      <c r="K468" s="662"/>
      <c r="L468" s="664">
        <v>147.5</v>
      </c>
      <c r="M468" s="664">
        <v>1</v>
      </c>
      <c r="N468" s="665">
        <v>147.5</v>
      </c>
    </row>
    <row r="469" spans="1:14" ht="14.4" customHeight="1" x14ac:dyDescent="0.3">
      <c r="A469" s="660" t="s">
        <v>577</v>
      </c>
      <c r="B469" s="661" t="s">
        <v>578</v>
      </c>
      <c r="C469" s="662" t="s">
        <v>591</v>
      </c>
      <c r="D469" s="663" t="s">
        <v>2375</v>
      </c>
      <c r="E469" s="662" t="s">
        <v>603</v>
      </c>
      <c r="F469" s="663" t="s">
        <v>2379</v>
      </c>
      <c r="G469" s="662" t="s">
        <v>614</v>
      </c>
      <c r="H469" s="662" t="s">
        <v>1045</v>
      </c>
      <c r="I469" s="662" t="s">
        <v>237</v>
      </c>
      <c r="J469" s="662" t="s">
        <v>1046</v>
      </c>
      <c r="K469" s="662"/>
      <c r="L469" s="664">
        <v>169.94</v>
      </c>
      <c r="M469" s="664">
        <v>4</v>
      </c>
      <c r="N469" s="665">
        <v>679.76</v>
      </c>
    </row>
    <row r="470" spans="1:14" ht="14.4" customHeight="1" x14ac:dyDescent="0.3">
      <c r="A470" s="660" t="s">
        <v>577</v>
      </c>
      <c r="B470" s="661" t="s">
        <v>578</v>
      </c>
      <c r="C470" s="662" t="s">
        <v>591</v>
      </c>
      <c r="D470" s="663" t="s">
        <v>2375</v>
      </c>
      <c r="E470" s="662" t="s">
        <v>603</v>
      </c>
      <c r="F470" s="663" t="s">
        <v>2379</v>
      </c>
      <c r="G470" s="662" t="s">
        <v>614</v>
      </c>
      <c r="H470" s="662" t="s">
        <v>1789</v>
      </c>
      <c r="I470" s="662" t="s">
        <v>1790</v>
      </c>
      <c r="J470" s="662" t="s">
        <v>1791</v>
      </c>
      <c r="K470" s="662" t="s">
        <v>1792</v>
      </c>
      <c r="L470" s="664">
        <v>68</v>
      </c>
      <c r="M470" s="664">
        <v>1</v>
      </c>
      <c r="N470" s="665">
        <v>68</v>
      </c>
    </row>
    <row r="471" spans="1:14" ht="14.4" customHeight="1" x14ac:dyDescent="0.3">
      <c r="A471" s="660" t="s">
        <v>577</v>
      </c>
      <c r="B471" s="661" t="s">
        <v>578</v>
      </c>
      <c r="C471" s="662" t="s">
        <v>591</v>
      </c>
      <c r="D471" s="663" t="s">
        <v>2375</v>
      </c>
      <c r="E471" s="662" t="s">
        <v>603</v>
      </c>
      <c r="F471" s="663" t="s">
        <v>2379</v>
      </c>
      <c r="G471" s="662" t="s">
        <v>614</v>
      </c>
      <c r="H471" s="662" t="s">
        <v>1793</v>
      </c>
      <c r="I471" s="662" t="s">
        <v>237</v>
      </c>
      <c r="J471" s="662" t="s">
        <v>1794</v>
      </c>
      <c r="K471" s="662"/>
      <c r="L471" s="664">
        <v>65.340123730559839</v>
      </c>
      <c r="M471" s="664">
        <v>1</v>
      </c>
      <c r="N471" s="665">
        <v>65.340123730559839</v>
      </c>
    </row>
    <row r="472" spans="1:14" ht="14.4" customHeight="1" x14ac:dyDescent="0.3">
      <c r="A472" s="660" t="s">
        <v>577</v>
      </c>
      <c r="B472" s="661" t="s">
        <v>578</v>
      </c>
      <c r="C472" s="662" t="s">
        <v>591</v>
      </c>
      <c r="D472" s="663" t="s">
        <v>2375</v>
      </c>
      <c r="E472" s="662" t="s">
        <v>603</v>
      </c>
      <c r="F472" s="663" t="s">
        <v>2379</v>
      </c>
      <c r="G472" s="662" t="s">
        <v>614</v>
      </c>
      <c r="H472" s="662" t="s">
        <v>1795</v>
      </c>
      <c r="I472" s="662" t="s">
        <v>1795</v>
      </c>
      <c r="J472" s="662" t="s">
        <v>840</v>
      </c>
      <c r="K472" s="662" t="s">
        <v>1796</v>
      </c>
      <c r="L472" s="664">
        <v>127.62951463342182</v>
      </c>
      <c r="M472" s="664">
        <v>2</v>
      </c>
      <c r="N472" s="665">
        <v>255.25902926684364</v>
      </c>
    </row>
    <row r="473" spans="1:14" ht="14.4" customHeight="1" x14ac:dyDescent="0.3">
      <c r="A473" s="660" t="s">
        <v>577</v>
      </c>
      <c r="B473" s="661" t="s">
        <v>578</v>
      </c>
      <c r="C473" s="662" t="s">
        <v>591</v>
      </c>
      <c r="D473" s="663" t="s">
        <v>2375</v>
      </c>
      <c r="E473" s="662" t="s">
        <v>603</v>
      </c>
      <c r="F473" s="663" t="s">
        <v>2379</v>
      </c>
      <c r="G473" s="662" t="s">
        <v>614</v>
      </c>
      <c r="H473" s="662" t="s">
        <v>1483</v>
      </c>
      <c r="I473" s="662" t="s">
        <v>1484</v>
      </c>
      <c r="J473" s="662" t="s">
        <v>1485</v>
      </c>
      <c r="K473" s="662" t="s">
        <v>1486</v>
      </c>
      <c r="L473" s="664">
        <v>8.9700000000000006</v>
      </c>
      <c r="M473" s="664">
        <v>200</v>
      </c>
      <c r="N473" s="665">
        <v>1794</v>
      </c>
    </row>
    <row r="474" spans="1:14" ht="14.4" customHeight="1" x14ac:dyDescent="0.3">
      <c r="A474" s="660" t="s">
        <v>577</v>
      </c>
      <c r="B474" s="661" t="s">
        <v>578</v>
      </c>
      <c r="C474" s="662" t="s">
        <v>591</v>
      </c>
      <c r="D474" s="663" t="s">
        <v>2375</v>
      </c>
      <c r="E474" s="662" t="s">
        <v>603</v>
      </c>
      <c r="F474" s="663" t="s">
        <v>2379</v>
      </c>
      <c r="G474" s="662" t="s">
        <v>614</v>
      </c>
      <c r="H474" s="662" t="s">
        <v>1797</v>
      </c>
      <c r="I474" s="662" t="s">
        <v>1797</v>
      </c>
      <c r="J474" s="662" t="s">
        <v>1798</v>
      </c>
      <c r="K474" s="662" t="s">
        <v>1799</v>
      </c>
      <c r="L474" s="664">
        <v>612.97</v>
      </c>
      <c r="M474" s="664">
        <v>1</v>
      </c>
      <c r="N474" s="665">
        <v>612.97</v>
      </c>
    </row>
    <row r="475" spans="1:14" ht="14.4" customHeight="1" x14ac:dyDescent="0.3">
      <c r="A475" s="660" t="s">
        <v>577</v>
      </c>
      <c r="B475" s="661" t="s">
        <v>578</v>
      </c>
      <c r="C475" s="662" t="s">
        <v>591</v>
      </c>
      <c r="D475" s="663" t="s">
        <v>2375</v>
      </c>
      <c r="E475" s="662" t="s">
        <v>603</v>
      </c>
      <c r="F475" s="663" t="s">
        <v>2379</v>
      </c>
      <c r="G475" s="662" t="s">
        <v>1059</v>
      </c>
      <c r="H475" s="662" t="s">
        <v>1063</v>
      </c>
      <c r="I475" s="662" t="s">
        <v>1064</v>
      </c>
      <c r="J475" s="662" t="s">
        <v>612</v>
      </c>
      <c r="K475" s="662" t="s">
        <v>1065</v>
      </c>
      <c r="L475" s="664">
        <v>114.39818671533244</v>
      </c>
      <c r="M475" s="664">
        <v>11</v>
      </c>
      <c r="N475" s="665">
        <v>1258.3800538686569</v>
      </c>
    </row>
    <row r="476" spans="1:14" ht="14.4" customHeight="1" x14ac:dyDescent="0.3">
      <c r="A476" s="660" t="s">
        <v>577</v>
      </c>
      <c r="B476" s="661" t="s">
        <v>578</v>
      </c>
      <c r="C476" s="662" t="s">
        <v>591</v>
      </c>
      <c r="D476" s="663" t="s">
        <v>2375</v>
      </c>
      <c r="E476" s="662" t="s">
        <v>603</v>
      </c>
      <c r="F476" s="663" t="s">
        <v>2379</v>
      </c>
      <c r="G476" s="662" t="s">
        <v>1059</v>
      </c>
      <c r="H476" s="662" t="s">
        <v>1070</v>
      </c>
      <c r="I476" s="662" t="s">
        <v>1071</v>
      </c>
      <c r="J476" s="662" t="s">
        <v>1072</v>
      </c>
      <c r="K476" s="662" t="s">
        <v>881</v>
      </c>
      <c r="L476" s="664">
        <v>49.550062460422005</v>
      </c>
      <c r="M476" s="664">
        <v>1</v>
      </c>
      <c r="N476" s="665">
        <v>49.550062460422005</v>
      </c>
    </row>
    <row r="477" spans="1:14" ht="14.4" customHeight="1" x14ac:dyDescent="0.3">
      <c r="A477" s="660" t="s">
        <v>577</v>
      </c>
      <c r="B477" s="661" t="s">
        <v>578</v>
      </c>
      <c r="C477" s="662" t="s">
        <v>591</v>
      </c>
      <c r="D477" s="663" t="s">
        <v>2375</v>
      </c>
      <c r="E477" s="662" t="s">
        <v>603</v>
      </c>
      <c r="F477" s="663" t="s">
        <v>2379</v>
      </c>
      <c r="G477" s="662" t="s">
        <v>1059</v>
      </c>
      <c r="H477" s="662" t="s">
        <v>1800</v>
      </c>
      <c r="I477" s="662" t="s">
        <v>1801</v>
      </c>
      <c r="J477" s="662" t="s">
        <v>1802</v>
      </c>
      <c r="K477" s="662" t="s">
        <v>877</v>
      </c>
      <c r="L477" s="664">
        <v>75.649999999999991</v>
      </c>
      <c r="M477" s="664">
        <v>1</v>
      </c>
      <c r="N477" s="665">
        <v>75.649999999999991</v>
      </c>
    </row>
    <row r="478" spans="1:14" ht="14.4" customHeight="1" x14ac:dyDescent="0.3">
      <c r="A478" s="660" t="s">
        <v>577</v>
      </c>
      <c r="B478" s="661" t="s">
        <v>578</v>
      </c>
      <c r="C478" s="662" t="s">
        <v>591</v>
      </c>
      <c r="D478" s="663" t="s">
        <v>2375</v>
      </c>
      <c r="E478" s="662" t="s">
        <v>603</v>
      </c>
      <c r="F478" s="663" t="s">
        <v>2379</v>
      </c>
      <c r="G478" s="662" t="s">
        <v>1059</v>
      </c>
      <c r="H478" s="662" t="s">
        <v>1502</v>
      </c>
      <c r="I478" s="662" t="s">
        <v>1503</v>
      </c>
      <c r="J478" s="662" t="s">
        <v>1504</v>
      </c>
      <c r="K478" s="662" t="s">
        <v>1505</v>
      </c>
      <c r="L478" s="664">
        <v>110.41999999999997</v>
      </c>
      <c r="M478" s="664">
        <v>1</v>
      </c>
      <c r="N478" s="665">
        <v>110.41999999999997</v>
      </c>
    </row>
    <row r="479" spans="1:14" ht="14.4" customHeight="1" x14ac:dyDescent="0.3">
      <c r="A479" s="660" t="s">
        <v>577</v>
      </c>
      <c r="B479" s="661" t="s">
        <v>578</v>
      </c>
      <c r="C479" s="662" t="s">
        <v>591</v>
      </c>
      <c r="D479" s="663" t="s">
        <v>2375</v>
      </c>
      <c r="E479" s="662" t="s">
        <v>603</v>
      </c>
      <c r="F479" s="663" t="s">
        <v>2379</v>
      </c>
      <c r="G479" s="662" t="s">
        <v>1059</v>
      </c>
      <c r="H479" s="662" t="s">
        <v>1076</v>
      </c>
      <c r="I479" s="662" t="s">
        <v>1077</v>
      </c>
      <c r="J479" s="662" t="s">
        <v>1078</v>
      </c>
      <c r="K479" s="662" t="s">
        <v>1079</v>
      </c>
      <c r="L479" s="664">
        <v>492.19964249051634</v>
      </c>
      <c r="M479" s="664">
        <v>46</v>
      </c>
      <c r="N479" s="665">
        <v>22641.183554563751</v>
      </c>
    </row>
    <row r="480" spans="1:14" ht="14.4" customHeight="1" x14ac:dyDescent="0.3">
      <c r="A480" s="660" t="s">
        <v>577</v>
      </c>
      <c r="B480" s="661" t="s">
        <v>578</v>
      </c>
      <c r="C480" s="662" t="s">
        <v>591</v>
      </c>
      <c r="D480" s="663" t="s">
        <v>2375</v>
      </c>
      <c r="E480" s="662" t="s">
        <v>603</v>
      </c>
      <c r="F480" s="663" t="s">
        <v>2379</v>
      </c>
      <c r="G480" s="662" t="s">
        <v>1059</v>
      </c>
      <c r="H480" s="662" t="s">
        <v>1080</v>
      </c>
      <c r="I480" s="662" t="s">
        <v>1081</v>
      </c>
      <c r="J480" s="662" t="s">
        <v>1078</v>
      </c>
      <c r="K480" s="662" t="s">
        <v>1082</v>
      </c>
      <c r="L480" s="664">
        <v>942.99999999999955</v>
      </c>
      <c r="M480" s="664">
        <v>1</v>
      </c>
      <c r="N480" s="665">
        <v>942.99999999999955</v>
      </c>
    </row>
    <row r="481" spans="1:14" ht="14.4" customHeight="1" x14ac:dyDescent="0.3">
      <c r="A481" s="660" t="s">
        <v>577</v>
      </c>
      <c r="B481" s="661" t="s">
        <v>578</v>
      </c>
      <c r="C481" s="662" t="s">
        <v>591</v>
      </c>
      <c r="D481" s="663" t="s">
        <v>2375</v>
      </c>
      <c r="E481" s="662" t="s">
        <v>603</v>
      </c>
      <c r="F481" s="663" t="s">
        <v>2379</v>
      </c>
      <c r="G481" s="662" t="s">
        <v>1059</v>
      </c>
      <c r="H481" s="662" t="s">
        <v>1513</v>
      </c>
      <c r="I481" s="662" t="s">
        <v>1514</v>
      </c>
      <c r="J481" s="662" t="s">
        <v>1515</v>
      </c>
      <c r="K481" s="662" t="s">
        <v>1516</v>
      </c>
      <c r="L481" s="664">
        <v>40.319980557599713</v>
      </c>
      <c r="M481" s="664">
        <v>8</v>
      </c>
      <c r="N481" s="665">
        <v>322.55984446079771</v>
      </c>
    </row>
    <row r="482" spans="1:14" ht="14.4" customHeight="1" x14ac:dyDescent="0.3">
      <c r="A482" s="660" t="s">
        <v>577</v>
      </c>
      <c r="B482" s="661" t="s">
        <v>578</v>
      </c>
      <c r="C482" s="662" t="s">
        <v>591</v>
      </c>
      <c r="D482" s="663" t="s">
        <v>2375</v>
      </c>
      <c r="E482" s="662" t="s">
        <v>603</v>
      </c>
      <c r="F482" s="663" t="s">
        <v>2379</v>
      </c>
      <c r="G482" s="662" t="s">
        <v>1059</v>
      </c>
      <c r="H482" s="662" t="s">
        <v>1083</v>
      </c>
      <c r="I482" s="662" t="s">
        <v>1084</v>
      </c>
      <c r="J482" s="662" t="s">
        <v>1085</v>
      </c>
      <c r="K482" s="662" t="s">
        <v>1086</v>
      </c>
      <c r="L482" s="664">
        <v>61.47</v>
      </c>
      <c r="M482" s="664">
        <v>4</v>
      </c>
      <c r="N482" s="665">
        <v>245.88</v>
      </c>
    </row>
    <row r="483" spans="1:14" ht="14.4" customHeight="1" x14ac:dyDescent="0.3">
      <c r="A483" s="660" t="s">
        <v>577</v>
      </c>
      <c r="B483" s="661" t="s">
        <v>578</v>
      </c>
      <c r="C483" s="662" t="s">
        <v>591</v>
      </c>
      <c r="D483" s="663" t="s">
        <v>2375</v>
      </c>
      <c r="E483" s="662" t="s">
        <v>603</v>
      </c>
      <c r="F483" s="663" t="s">
        <v>2379</v>
      </c>
      <c r="G483" s="662" t="s">
        <v>1059</v>
      </c>
      <c r="H483" s="662" t="s">
        <v>1087</v>
      </c>
      <c r="I483" s="662" t="s">
        <v>1088</v>
      </c>
      <c r="J483" s="662" t="s">
        <v>1089</v>
      </c>
      <c r="K483" s="662" t="s">
        <v>1090</v>
      </c>
      <c r="L483" s="664">
        <v>58.76915823636665</v>
      </c>
      <c r="M483" s="664">
        <v>2</v>
      </c>
      <c r="N483" s="665">
        <v>117.5383164727333</v>
      </c>
    </row>
    <row r="484" spans="1:14" ht="14.4" customHeight="1" x14ac:dyDescent="0.3">
      <c r="A484" s="660" t="s">
        <v>577</v>
      </c>
      <c r="B484" s="661" t="s">
        <v>578</v>
      </c>
      <c r="C484" s="662" t="s">
        <v>591</v>
      </c>
      <c r="D484" s="663" t="s">
        <v>2375</v>
      </c>
      <c r="E484" s="662" t="s">
        <v>603</v>
      </c>
      <c r="F484" s="663" t="s">
        <v>2379</v>
      </c>
      <c r="G484" s="662" t="s">
        <v>1059</v>
      </c>
      <c r="H484" s="662" t="s">
        <v>1803</v>
      </c>
      <c r="I484" s="662" t="s">
        <v>1804</v>
      </c>
      <c r="J484" s="662" t="s">
        <v>1805</v>
      </c>
      <c r="K484" s="662" t="s">
        <v>1806</v>
      </c>
      <c r="L484" s="664">
        <v>218.52000000000007</v>
      </c>
      <c r="M484" s="664">
        <v>1</v>
      </c>
      <c r="N484" s="665">
        <v>218.52000000000007</v>
      </c>
    </row>
    <row r="485" spans="1:14" ht="14.4" customHeight="1" x14ac:dyDescent="0.3">
      <c r="A485" s="660" t="s">
        <v>577</v>
      </c>
      <c r="B485" s="661" t="s">
        <v>578</v>
      </c>
      <c r="C485" s="662" t="s">
        <v>591</v>
      </c>
      <c r="D485" s="663" t="s">
        <v>2375</v>
      </c>
      <c r="E485" s="662" t="s">
        <v>603</v>
      </c>
      <c r="F485" s="663" t="s">
        <v>2379</v>
      </c>
      <c r="G485" s="662" t="s">
        <v>1059</v>
      </c>
      <c r="H485" s="662" t="s">
        <v>1095</v>
      </c>
      <c r="I485" s="662" t="s">
        <v>1096</v>
      </c>
      <c r="J485" s="662" t="s">
        <v>1097</v>
      </c>
      <c r="K485" s="662" t="s">
        <v>1098</v>
      </c>
      <c r="L485" s="664">
        <v>113.30910227103412</v>
      </c>
      <c r="M485" s="664">
        <v>1</v>
      </c>
      <c r="N485" s="665">
        <v>113.30910227103412</v>
      </c>
    </row>
    <row r="486" spans="1:14" ht="14.4" customHeight="1" x14ac:dyDescent="0.3">
      <c r="A486" s="660" t="s">
        <v>577</v>
      </c>
      <c r="B486" s="661" t="s">
        <v>578</v>
      </c>
      <c r="C486" s="662" t="s">
        <v>591</v>
      </c>
      <c r="D486" s="663" t="s">
        <v>2375</v>
      </c>
      <c r="E486" s="662" t="s">
        <v>603</v>
      </c>
      <c r="F486" s="663" t="s">
        <v>2379</v>
      </c>
      <c r="G486" s="662" t="s">
        <v>1059</v>
      </c>
      <c r="H486" s="662" t="s">
        <v>1102</v>
      </c>
      <c r="I486" s="662" t="s">
        <v>1103</v>
      </c>
      <c r="J486" s="662" t="s">
        <v>1104</v>
      </c>
      <c r="K486" s="662" t="s">
        <v>1105</v>
      </c>
      <c r="L486" s="664">
        <v>73.58</v>
      </c>
      <c r="M486" s="664">
        <v>1</v>
      </c>
      <c r="N486" s="665">
        <v>73.58</v>
      </c>
    </row>
    <row r="487" spans="1:14" ht="14.4" customHeight="1" x14ac:dyDescent="0.3">
      <c r="A487" s="660" t="s">
        <v>577</v>
      </c>
      <c r="B487" s="661" t="s">
        <v>578</v>
      </c>
      <c r="C487" s="662" t="s">
        <v>591</v>
      </c>
      <c r="D487" s="663" t="s">
        <v>2375</v>
      </c>
      <c r="E487" s="662" t="s">
        <v>603</v>
      </c>
      <c r="F487" s="663" t="s">
        <v>2379</v>
      </c>
      <c r="G487" s="662" t="s">
        <v>1059</v>
      </c>
      <c r="H487" s="662" t="s">
        <v>1807</v>
      </c>
      <c r="I487" s="662" t="s">
        <v>1808</v>
      </c>
      <c r="J487" s="662" t="s">
        <v>1809</v>
      </c>
      <c r="K487" s="662" t="s">
        <v>1810</v>
      </c>
      <c r="L487" s="664">
        <v>85.36</v>
      </c>
      <c r="M487" s="664">
        <v>1</v>
      </c>
      <c r="N487" s="665">
        <v>85.36</v>
      </c>
    </row>
    <row r="488" spans="1:14" ht="14.4" customHeight="1" x14ac:dyDescent="0.3">
      <c r="A488" s="660" t="s">
        <v>577</v>
      </c>
      <c r="B488" s="661" t="s">
        <v>578</v>
      </c>
      <c r="C488" s="662" t="s">
        <v>591</v>
      </c>
      <c r="D488" s="663" t="s">
        <v>2375</v>
      </c>
      <c r="E488" s="662" t="s">
        <v>603</v>
      </c>
      <c r="F488" s="663" t="s">
        <v>2379</v>
      </c>
      <c r="G488" s="662" t="s">
        <v>1059</v>
      </c>
      <c r="H488" s="662" t="s">
        <v>1811</v>
      </c>
      <c r="I488" s="662" t="s">
        <v>1812</v>
      </c>
      <c r="J488" s="662" t="s">
        <v>1112</v>
      </c>
      <c r="K488" s="662" t="s">
        <v>1813</v>
      </c>
      <c r="L488" s="664">
        <v>122.96990426492701</v>
      </c>
      <c r="M488" s="664">
        <v>2</v>
      </c>
      <c r="N488" s="665">
        <v>245.93980852985402</v>
      </c>
    </row>
    <row r="489" spans="1:14" ht="14.4" customHeight="1" x14ac:dyDescent="0.3">
      <c r="A489" s="660" t="s">
        <v>577</v>
      </c>
      <c r="B489" s="661" t="s">
        <v>578</v>
      </c>
      <c r="C489" s="662" t="s">
        <v>591</v>
      </c>
      <c r="D489" s="663" t="s">
        <v>2375</v>
      </c>
      <c r="E489" s="662" t="s">
        <v>603</v>
      </c>
      <c r="F489" s="663" t="s">
        <v>2379</v>
      </c>
      <c r="G489" s="662" t="s">
        <v>1059</v>
      </c>
      <c r="H489" s="662" t="s">
        <v>1118</v>
      </c>
      <c r="I489" s="662" t="s">
        <v>1119</v>
      </c>
      <c r="J489" s="662" t="s">
        <v>1120</v>
      </c>
      <c r="K489" s="662" t="s">
        <v>1121</v>
      </c>
      <c r="L489" s="664">
        <v>108.91968572293338</v>
      </c>
      <c r="M489" s="664">
        <v>1</v>
      </c>
      <c r="N489" s="665">
        <v>108.91968572293338</v>
      </c>
    </row>
    <row r="490" spans="1:14" ht="14.4" customHeight="1" x14ac:dyDescent="0.3">
      <c r="A490" s="660" t="s">
        <v>577</v>
      </c>
      <c r="B490" s="661" t="s">
        <v>578</v>
      </c>
      <c r="C490" s="662" t="s">
        <v>591</v>
      </c>
      <c r="D490" s="663" t="s">
        <v>2375</v>
      </c>
      <c r="E490" s="662" t="s">
        <v>603</v>
      </c>
      <c r="F490" s="663" t="s">
        <v>2379</v>
      </c>
      <c r="G490" s="662" t="s">
        <v>1059</v>
      </c>
      <c r="H490" s="662" t="s">
        <v>1814</v>
      </c>
      <c r="I490" s="662" t="s">
        <v>1814</v>
      </c>
      <c r="J490" s="662" t="s">
        <v>1815</v>
      </c>
      <c r="K490" s="662" t="s">
        <v>1816</v>
      </c>
      <c r="L490" s="664">
        <v>122.03</v>
      </c>
      <c r="M490" s="664">
        <v>1</v>
      </c>
      <c r="N490" s="665">
        <v>122.03</v>
      </c>
    </row>
    <row r="491" spans="1:14" ht="14.4" customHeight="1" x14ac:dyDescent="0.3">
      <c r="A491" s="660" t="s">
        <v>577</v>
      </c>
      <c r="B491" s="661" t="s">
        <v>578</v>
      </c>
      <c r="C491" s="662" t="s">
        <v>591</v>
      </c>
      <c r="D491" s="663" t="s">
        <v>2375</v>
      </c>
      <c r="E491" s="662" t="s">
        <v>603</v>
      </c>
      <c r="F491" s="663" t="s">
        <v>2379</v>
      </c>
      <c r="G491" s="662" t="s">
        <v>1059</v>
      </c>
      <c r="H491" s="662" t="s">
        <v>1125</v>
      </c>
      <c r="I491" s="662" t="s">
        <v>1126</v>
      </c>
      <c r="J491" s="662" t="s">
        <v>1127</v>
      </c>
      <c r="K491" s="662" t="s">
        <v>1128</v>
      </c>
      <c r="L491" s="664">
        <v>337.8</v>
      </c>
      <c r="M491" s="664">
        <v>1</v>
      </c>
      <c r="N491" s="665">
        <v>337.8</v>
      </c>
    </row>
    <row r="492" spans="1:14" ht="14.4" customHeight="1" x14ac:dyDescent="0.3">
      <c r="A492" s="660" t="s">
        <v>577</v>
      </c>
      <c r="B492" s="661" t="s">
        <v>578</v>
      </c>
      <c r="C492" s="662" t="s">
        <v>591</v>
      </c>
      <c r="D492" s="663" t="s">
        <v>2375</v>
      </c>
      <c r="E492" s="662" t="s">
        <v>603</v>
      </c>
      <c r="F492" s="663" t="s">
        <v>2379</v>
      </c>
      <c r="G492" s="662" t="s">
        <v>1059</v>
      </c>
      <c r="H492" s="662" t="s">
        <v>1530</v>
      </c>
      <c r="I492" s="662" t="s">
        <v>1531</v>
      </c>
      <c r="J492" s="662" t="s">
        <v>1142</v>
      </c>
      <c r="K492" s="662" t="s">
        <v>1532</v>
      </c>
      <c r="L492" s="664">
        <v>47.33</v>
      </c>
      <c r="M492" s="664">
        <v>1</v>
      </c>
      <c r="N492" s="665">
        <v>47.33</v>
      </c>
    </row>
    <row r="493" spans="1:14" ht="14.4" customHeight="1" x14ac:dyDescent="0.3">
      <c r="A493" s="660" t="s">
        <v>577</v>
      </c>
      <c r="B493" s="661" t="s">
        <v>578</v>
      </c>
      <c r="C493" s="662" t="s">
        <v>591</v>
      </c>
      <c r="D493" s="663" t="s">
        <v>2375</v>
      </c>
      <c r="E493" s="662" t="s">
        <v>603</v>
      </c>
      <c r="F493" s="663" t="s">
        <v>2379</v>
      </c>
      <c r="G493" s="662" t="s">
        <v>1059</v>
      </c>
      <c r="H493" s="662" t="s">
        <v>1136</v>
      </c>
      <c r="I493" s="662" t="s">
        <v>1137</v>
      </c>
      <c r="J493" s="662" t="s">
        <v>1138</v>
      </c>
      <c r="K493" s="662" t="s">
        <v>1139</v>
      </c>
      <c r="L493" s="664">
        <v>71.519656406480266</v>
      </c>
      <c r="M493" s="664">
        <v>4</v>
      </c>
      <c r="N493" s="665">
        <v>286.07862562592106</v>
      </c>
    </row>
    <row r="494" spans="1:14" ht="14.4" customHeight="1" x14ac:dyDescent="0.3">
      <c r="A494" s="660" t="s">
        <v>577</v>
      </c>
      <c r="B494" s="661" t="s">
        <v>578</v>
      </c>
      <c r="C494" s="662" t="s">
        <v>591</v>
      </c>
      <c r="D494" s="663" t="s">
        <v>2375</v>
      </c>
      <c r="E494" s="662" t="s">
        <v>603</v>
      </c>
      <c r="F494" s="663" t="s">
        <v>2379</v>
      </c>
      <c r="G494" s="662" t="s">
        <v>1059</v>
      </c>
      <c r="H494" s="662" t="s">
        <v>1537</v>
      </c>
      <c r="I494" s="662" t="s">
        <v>1538</v>
      </c>
      <c r="J494" s="662" t="s">
        <v>1539</v>
      </c>
      <c r="K494" s="662" t="s">
        <v>841</v>
      </c>
      <c r="L494" s="664">
        <v>151.63999999999993</v>
      </c>
      <c r="M494" s="664">
        <v>2</v>
      </c>
      <c r="N494" s="665">
        <v>303.27999999999986</v>
      </c>
    </row>
    <row r="495" spans="1:14" ht="14.4" customHeight="1" x14ac:dyDescent="0.3">
      <c r="A495" s="660" t="s">
        <v>577</v>
      </c>
      <c r="B495" s="661" t="s">
        <v>578</v>
      </c>
      <c r="C495" s="662" t="s">
        <v>591</v>
      </c>
      <c r="D495" s="663" t="s">
        <v>2375</v>
      </c>
      <c r="E495" s="662" t="s">
        <v>603</v>
      </c>
      <c r="F495" s="663" t="s">
        <v>2379</v>
      </c>
      <c r="G495" s="662" t="s">
        <v>1059</v>
      </c>
      <c r="H495" s="662" t="s">
        <v>1817</v>
      </c>
      <c r="I495" s="662" t="s">
        <v>1818</v>
      </c>
      <c r="J495" s="662" t="s">
        <v>1819</v>
      </c>
      <c r="K495" s="662" t="s">
        <v>1820</v>
      </c>
      <c r="L495" s="664">
        <v>26.110081261162421</v>
      </c>
      <c r="M495" s="664">
        <v>1</v>
      </c>
      <c r="N495" s="665">
        <v>26.110081261162421</v>
      </c>
    </row>
    <row r="496" spans="1:14" ht="14.4" customHeight="1" x14ac:dyDescent="0.3">
      <c r="A496" s="660" t="s">
        <v>577</v>
      </c>
      <c r="B496" s="661" t="s">
        <v>578</v>
      </c>
      <c r="C496" s="662" t="s">
        <v>591</v>
      </c>
      <c r="D496" s="663" t="s">
        <v>2375</v>
      </c>
      <c r="E496" s="662" t="s">
        <v>603</v>
      </c>
      <c r="F496" s="663" t="s">
        <v>2379</v>
      </c>
      <c r="G496" s="662" t="s">
        <v>1059</v>
      </c>
      <c r="H496" s="662" t="s">
        <v>1550</v>
      </c>
      <c r="I496" s="662" t="s">
        <v>1551</v>
      </c>
      <c r="J496" s="662" t="s">
        <v>1552</v>
      </c>
      <c r="K496" s="662" t="s">
        <v>1553</v>
      </c>
      <c r="L496" s="664">
        <v>472.4799999999999</v>
      </c>
      <c r="M496" s="664">
        <v>1</v>
      </c>
      <c r="N496" s="665">
        <v>472.4799999999999</v>
      </c>
    </row>
    <row r="497" spans="1:14" ht="14.4" customHeight="1" x14ac:dyDescent="0.3">
      <c r="A497" s="660" t="s">
        <v>577</v>
      </c>
      <c r="B497" s="661" t="s">
        <v>578</v>
      </c>
      <c r="C497" s="662" t="s">
        <v>591</v>
      </c>
      <c r="D497" s="663" t="s">
        <v>2375</v>
      </c>
      <c r="E497" s="662" t="s">
        <v>603</v>
      </c>
      <c r="F497" s="663" t="s">
        <v>2379</v>
      </c>
      <c r="G497" s="662" t="s">
        <v>1059</v>
      </c>
      <c r="H497" s="662" t="s">
        <v>1558</v>
      </c>
      <c r="I497" s="662" t="s">
        <v>1559</v>
      </c>
      <c r="J497" s="662" t="s">
        <v>1560</v>
      </c>
      <c r="K497" s="662" t="s">
        <v>1561</v>
      </c>
      <c r="L497" s="664">
        <v>52.809999999999988</v>
      </c>
      <c r="M497" s="664">
        <v>1</v>
      </c>
      <c r="N497" s="665">
        <v>52.809999999999988</v>
      </c>
    </row>
    <row r="498" spans="1:14" ht="14.4" customHeight="1" x14ac:dyDescent="0.3">
      <c r="A498" s="660" t="s">
        <v>577</v>
      </c>
      <c r="B498" s="661" t="s">
        <v>578</v>
      </c>
      <c r="C498" s="662" t="s">
        <v>591</v>
      </c>
      <c r="D498" s="663" t="s">
        <v>2375</v>
      </c>
      <c r="E498" s="662" t="s">
        <v>603</v>
      </c>
      <c r="F498" s="663" t="s">
        <v>2379</v>
      </c>
      <c r="G498" s="662" t="s">
        <v>1059</v>
      </c>
      <c r="H498" s="662" t="s">
        <v>1169</v>
      </c>
      <c r="I498" s="662" t="s">
        <v>1170</v>
      </c>
      <c r="J498" s="662" t="s">
        <v>1078</v>
      </c>
      <c r="K498" s="662" t="s">
        <v>1171</v>
      </c>
      <c r="L498" s="664">
        <v>356.49988974317569</v>
      </c>
      <c r="M498" s="664">
        <v>7</v>
      </c>
      <c r="N498" s="665">
        <v>2495.4992282022299</v>
      </c>
    </row>
    <row r="499" spans="1:14" ht="14.4" customHeight="1" x14ac:dyDescent="0.3">
      <c r="A499" s="660" t="s">
        <v>577</v>
      </c>
      <c r="B499" s="661" t="s">
        <v>578</v>
      </c>
      <c r="C499" s="662" t="s">
        <v>591</v>
      </c>
      <c r="D499" s="663" t="s">
        <v>2375</v>
      </c>
      <c r="E499" s="662" t="s">
        <v>603</v>
      </c>
      <c r="F499" s="663" t="s">
        <v>2379</v>
      </c>
      <c r="G499" s="662" t="s">
        <v>1059</v>
      </c>
      <c r="H499" s="662" t="s">
        <v>1172</v>
      </c>
      <c r="I499" s="662" t="s">
        <v>1173</v>
      </c>
      <c r="J499" s="662" t="s">
        <v>1078</v>
      </c>
      <c r="K499" s="662" t="s">
        <v>1174</v>
      </c>
      <c r="L499" s="664">
        <v>415.87053254593587</v>
      </c>
      <c r="M499" s="664">
        <v>58</v>
      </c>
      <c r="N499" s="665">
        <v>24120.49088766428</v>
      </c>
    </row>
    <row r="500" spans="1:14" ht="14.4" customHeight="1" x14ac:dyDescent="0.3">
      <c r="A500" s="660" t="s">
        <v>577</v>
      </c>
      <c r="B500" s="661" t="s">
        <v>578</v>
      </c>
      <c r="C500" s="662" t="s">
        <v>591</v>
      </c>
      <c r="D500" s="663" t="s">
        <v>2375</v>
      </c>
      <c r="E500" s="662" t="s">
        <v>603</v>
      </c>
      <c r="F500" s="663" t="s">
        <v>2379</v>
      </c>
      <c r="G500" s="662" t="s">
        <v>1059</v>
      </c>
      <c r="H500" s="662" t="s">
        <v>1566</v>
      </c>
      <c r="I500" s="662" t="s">
        <v>1567</v>
      </c>
      <c r="J500" s="662" t="s">
        <v>1142</v>
      </c>
      <c r="K500" s="662" t="s">
        <v>1568</v>
      </c>
      <c r="L500" s="664">
        <v>62.010000000000019</v>
      </c>
      <c r="M500" s="664">
        <v>1</v>
      </c>
      <c r="N500" s="665">
        <v>62.010000000000019</v>
      </c>
    </row>
    <row r="501" spans="1:14" ht="14.4" customHeight="1" x14ac:dyDescent="0.3">
      <c r="A501" s="660" t="s">
        <v>577</v>
      </c>
      <c r="B501" s="661" t="s">
        <v>578</v>
      </c>
      <c r="C501" s="662" t="s">
        <v>591</v>
      </c>
      <c r="D501" s="663" t="s">
        <v>2375</v>
      </c>
      <c r="E501" s="662" t="s">
        <v>1205</v>
      </c>
      <c r="F501" s="663" t="s">
        <v>2381</v>
      </c>
      <c r="G501" s="662" t="s">
        <v>614</v>
      </c>
      <c r="H501" s="662" t="s">
        <v>1206</v>
      </c>
      <c r="I501" s="662" t="s">
        <v>1206</v>
      </c>
      <c r="J501" s="662" t="s">
        <v>1207</v>
      </c>
      <c r="K501" s="662" t="s">
        <v>1208</v>
      </c>
      <c r="L501" s="664">
        <v>72.839813099862482</v>
      </c>
      <c r="M501" s="664">
        <v>4.5</v>
      </c>
      <c r="N501" s="665">
        <v>327.77915894938116</v>
      </c>
    </row>
    <row r="502" spans="1:14" ht="14.4" customHeight="1" x14ac:dyDescent="0.3">
      <c r="A502" s="660" t="s">
        <v>577</v>
      </c>
      <c r="B502" s="661" t="s">
        <v>578</v>
      </c>
      <c r="C502" s="662" t="s">
        <v>591</v>
      </c>
      <c r="D502" s="663" t="s">
        <v>2375</v>
      </c>
      <c r="E502" s="662" t="s">
        <v>1205</v>
      </c>
      <c r="F502" s="663" t="s">
        <v>2381</v>
      </c>
      <c r="G502" s="662" t="s">
        <v>614</v>
      </c>
      <c r="H502" s="662" t="s">
        <v>1821</v>
      </c>
      <c r="I502" s="662" t="s">
        <v>1822</v>
      </c>
      <c r="J502" s="662" t="s">
        <v>1823</v>
      </c>
      <c r="K502" s="662" t="s">
        <v>1824</v>
      </c>
      <c r="L502" s="664">
        <v>39.430000000000007</v>
      </c>
      <c r="M502" s="664">
        <v>2</v>
      </c>
      <c r="N502" s="665">
        <v>78.860000000000014</v>
      </c>
    </row>
    <row r="503" spans="1:14" ht="14.4" customHeight="1" x14ac:dyDescent="0.3">
      <c r="A503" s="660" t="s">
        <v>577</v>
      </c>
      <c r="B503" s="661" t="s">
        <v>578</v>
      </c>
      <c r="C503" s="662" t="s">
        <v>591</v>
      </c>
      <c r="D503" s="663" t="s">
        <v>2375</v>
      </c>
      <c r="E503" s="662" t="s">
        <v>1205</v>
      </c>
      <c r="F503" s="663" t="s">
        <v>2381</v>
      </c>
      <c r="G503" s="662" t="s">
        <v>614</v>
      </c>
      <c r="H503" s="662" t="s">
        <v>1825</v>
      </c>
      <c r="I503" s="662" t="s">
        <v>1826</v>
      </c>
      <c r="J503" s="662" t="s">
        <v>1827</v>
      </c>
      <c r="K503" s="662" t="s">
        <v>1828</v>
      </c>
      <c r="L503" s="664">
        <v>26.799999999999986</v>
      </c>
      <c r="M503" s="664">
        <v>2</v>
      </c>
      <c r="N503" s="665">
        <v>53.599999999999973</v>
      </c>
    </row>
    <row r="504" spans="1:14" ht="14.4" customHeight="1" x14ac:dyDescent="0.3">
      <c r="A504" s="660" t="s">
        <v>577</v>
      </c>
      <c r="B504" s="661" t="s">
        <v>578</v>
      </c>
      <c r="C504" s="662" t="s">
        <v>591</v>
      </c>
      <c r="D504" s="663" t="s">
        <v>2375</v>
      </c>
      <c r="E504" s="662" t="s">
        <v>1205</v>
      </c>
      <c r="F504" s="663" t="s">
        <v>2381</v>
      </c>
      <c r="G504" s="662" t="s">
        <v>614</v>
      </c>
      <c r="H504" s="662" t="s">
        <v>1829</v>
      </c>
      <c r="I504" s="662" t="s">
        <v>1830</v>
      </c>
      <c r="J504" s="662" t="s">
        <v>1831</v>
      </c>
      <c r="K504" s="662" t="s">
        <v>1832</v>
      </c>
      <c r="L504" s="664">
        <v>12139.38</v>
      </c>
      <c r="M504" s="664">
        <v>0.7</v>
      </c>
      <c r="N504" s="665">
        <v>8497.5659999999989</v>
      </c>
    </row>
    <row r="505" spans="1:14" ht="14.4" customHeight="1" x14ac:dyDescent="0.3">
      <c r="A505" s="660" t="s">
        <v>577</v>
      </c>
      <c r="B505" s="661" t="s">
        <v>578</v>
      </c>
      <c r="C505" s="662" t="s">
        <v>591</v>
      </c>
      <c r="D505" s="663" t="s">
        <v>2375</v>
      </c>
      <c r="E505" s="662" t="s">
        <v>1205</v>
      </c>
      <c r="F505" s="663" t="s">
        <v>2381</v>
      </c>
      <c r="G505" s="662" t="s">
        <v>614</v>
      </c>
      <c r="H505" s="662" t="s">
        <v>1209</v>
      </c>
      <c r="I505" s="662" t="s">
        <v>1210</v>
      </c>
      <c r="J505" s="662" t="s">
        <v>1211</v>
      </c>
      <c r="K505" s="662" t="s">
        <v>1212</v>
      </c>
      <c r="L505" s="664">
        <v>142.90788439671843</v>
      </c>
      <c r="M505" s="664">
        <v>4</v>
      </c>
      <c r="N505" s="665">
        <v>571.63153758687372</v>
      </c>
    </row>
    <row r="506" spans="1:14" ht="14.4" customHeight="1" x14ac:dyDescent="0.3">
      <c r="A506" s="660" t="s">
        <v>577</v>
      </c>
      <c r="B506" s="661" t="s">
        <v>578</v>
      </c>
      <c r="C506" s="662" t="s">
        <v>591</v>
      </c>
      <c r="D506" s="663" t="s">
        <v>2375</v>
      </c>
      <c r="E506" s="662" t="s">
        <v>1205</v>
      </c>
      <c r="F506" s="663" t="s">
        <v>2381</v>
      </c>
      <c r="G506" s="662" t="s">
        <v>614</v>
      </c>
      <c r="H506" s="662" t="s">
        <v>1213</v>
      </c>
      <c r="I506" s="662" t="s">
        <v>1214</v>
      </c>
      <c r="J506" s="662" t="s">
        <v>1215</v>
      </c>
      <c r="K506" s="662" t="s">
        <v>1216</v>
      </c>
      <c r="L506" s="664">
        <v>33.392500000000005</v>
      </c>
      <c r="M506" s="664">
        <v>4</v>
      </c>
      <c r="N506" s="665">
        <v>133.57000000000002</v>
      </c>
    </row>
    <row r="507" spans="1:14" ht="14.4" customHeight="1" x14ac:dyDescent="0.3">
      <c r="A507" s="660" t="s">
        <v>577</v>
      </c>
      <c r="B507" s="661" t="s">
        <v>578</v>
      </c>
      <c r="C507" s="662" t="s">
        <v>591</v>
      </c>
      <c r="D507" s="663" t="s">
        <v>2375</v>
      </c>
      <c r="E507" s="662" t="s">
        <v>1205</v>
      </c>
      <c r="F507" s="663" t="s">
        <v>2381</v>
      </c>
      <c r="G507" s="662" t="s">
        <v>614</v>
      </c>
      <c r="H507" s="662" t="s">
        <v>1833</v>
      </c>
      <c r="I507" s="662" t="s">
        <v>1834</v>
      </c>
      <c r="J507" s="662" t="s">
        <v>1835</v>
      </c>
      <c r="K507" s="662" t="s">
        <v>1836</v>
      </c>
      <c r="L507" s="664">
        <v>428.73149999999998</v>
      </c>
      <c r="M507" s="664">
        <v>3.8999999999999995</v>
      </c>
      <c r="N507" s="665">
        <v>1672.0528499999998</v>
      </c>
    </row>
    <row r="508" spans="1:14" ht="14.4" customHeight="1" x14ac:dyDescent="0.3">
      <c r="A508" s="660" t="s">
        <v>577</v>
      </c>
      <c r="B508" s="661" t="s">
        <v>578</v>
      </c>
      <c r="C508" s="662" t="s">
        <v>591</v>
      </c>
      <c r="D508" s="663" t="s">
        <v>2375</v>
      </c>
      <c r="E508" s="662" t="s">
        <v>1205</v>
      </c>
      <c r="F508" s="663" t="s">
        <v>2381</v>
      </c>
      <c r="G508" s="662" t="s">
        <v>614</v>
      </c>
      <c r="H508" s="662" t="s">
        <v>1837</v>
      </c>
      <c r="I508" s="662" t="s">
        <v>1838</v>
      </c>
      <c r="J508" s="662" t="s">
        <v>1839</v>
      </c>
      <c r="K508" s="662" t="s">
        <v>1840</v>
      </c>
      <c r="L508" s="664">
        <v>1109.6297596117231</v>
      </c>
      <c r="M508" s="664">
        <v>14.5</v>
      </c>
      <c r="N508" s="665">
        <v>16089.631514369985</v>
      </c>
    </row>
    <row r="509" spans="1:14" ht="14.4" customHeight="1" x14ac:dyDescent="0.3">
      <c r="A509" s="660" t="s">
        <v>577</v>
      </c>
      <c r="B509" s="661" t="s">
        <v>578</v>
      </c>
      <c r="C509" s="662" t="s">
        <v>591</v>
      </c>
      <c r="D509" s="663" t="s">
        <v>2375</v>
      </c>
      <c r="E509" s="662" t="s">
        <v>1205</v>
      </c>
      <c r="F509" s="663" t="s">
        <v>2381</v>
      </c>
      <c r="G509" s="662" t="s">
        <v>614</v>
      </c>
      <c r="H509" s="662" t="s">
        <v>1841</v>
      </c>
      <c r="I509" s="662" t="s">
        <v>1842</v>
      </c>
      <c r="J509" s="662" t="s">
        <v>1843</v>
      </c>
      <c r="K509" s="662" t="s">
        <v>1844</v>
      </c>
      <c r="L509" s="664">
        <v>641.98868652613203</v>
      </c>
      <c r="M509" s="664">
        <v>3.0999999999999996</v>
      </c>
      <c r="N509" s="665">
        <v>1990.1649282310091</v>
      </c>
    </row>
    <row r="510" spans="1:14" ht="14.4" customHeight="1" x14ac:dyDescent="0.3">
      <c r="A510" s="660" t="s">
        <v>577</v>
      </c>
      <c r="B510" s="661" t="s">
        <v>578</v>
      </c>
      <c r="C510" s="662" t="s">
        <v>591</v>
      </c>
      <c r="D510" s="663" t="s">
        <v>2375</v>
      </c>
      <c r="E510" s="662" t="s">
        <v>1205</v>
      </c>
      <c r="F510" s="663" t="s">
        <v>2381</v>
      </c>
      <c r="G510" s="662" t="s">
        <v>614</v>
      </c>
      <c r="H510" s="662" t="s">
        <v>1217</v>
      </c>
      <c r="I510" s="662" t="s">
        <v>1218</v>
      </c>
      <c r="J510" s="662" t="s">
        <v>1219</v>
      </c>
      <c r="K510" s="662" t="s">
        <v>1220</v>
      </c>
      <c r="L510" s="664">
        <v>89.748800360965802</v>
      </c>
      <c r="M510" s="664">
        <v>137.19999999999999</v>
      </c>
      <c r="N510" s="665">
        <v>12313.535409524507</v>
      </c>
    </row>
    <row r="511" spans="1:14" ht="14.4" customHeight="1" x14ac:dyDescent="0.3">
      <c r="A511" s="660" t="s">
        <v>577</v>
      </c>
      <c r="B511" s="661" t="s">
        <v>578</v>
      </c>
      <c r="C511" s="662" t="s">
        <v>591</v>
      </c>
      <c r="D511" s="663" t="s">
        <v>2375</v>
      </c>
      <c r="E511" s="662" t="s">
        <v>1205</v>
      </c>
      <c r="F511" s="663" t="s">
        <v>2381</v>
      </c>
      <c r="G511" s="662" t="s">
        <v>614</v>
      </c>
      <c r="H511" s="662" t="s">
        <v>1845</v>
      </c>
      <c r="I511" s="662" t="s">
        <v>1846</v>
      </c>
      <c r="J511" s="662" t="s">
        <v>1847</v>
      </c>
      <c r="K511" s="662" t="s">
        <v>1252</v>
      </c>
      <c r="L511" s="664">
        <v>2899.2082499905687</v>
      </c>
      <c r="M511" s="664">
        <v>7.6999999999999993</v>
      </c>
      <c r="N511" s="665">
        <v>22323.903524927377</v>
      </c>
    </row>
    <row r="512" spans="1:14" ht="14.4" customHeight="1" x14ac:dyDescent="0.3">
      <c r="A512" s="660" t="s">
        <v>577</v>
      </c>
      <c r="B512" s="661" t="s">
        <v>578</v>
      </c>
      <c r="C512" s="662" t="s">
        <v>591</v>
      </c>
      <c r="D512" s="663" t="s">
        <v>2375</v>
      </c>
      <c r="E512" s="662" t="s">
        <v>1205</v>
      </c>
      <c r="F512" s="663" t="s">
        <v>2381</v>
      </c>
      <c r="G512" s="662" t="s">
        <v>614</v>
      </c>
      <c r="H512" s="662" t="s">
        <v>1848</v>
      </c>
      <c r="I512" s="662" t="s">
        <v>1849</v>
      </c>
      <c r="J512" s="662" t="s">
        <v>1850</v>
      </c>
      <c r="K512" s="662" t="s">
        <v>1851</v>
      </c>
      <c r="L512" s="664">
        <v>49.45</v>
      </c>
      <c r="M512" s="664">
        <v>21</v>
      </c>
      <c r="N512" s="665">
        <v>1038.45</v>
      </c>
    </row>
    <row r="513" spans="1:14" ht="14.4" customHeight="1" x14ac:dyDescent="0.3">
      <c r="A513" s="660" t="s">
        <v>577</v>
      </c>
      <c r="B513" s="661" t="s">
        <v>578</v>
      </c>
      <c r="C513" s="662" t="s">
        <v>591</v>
      </c>
      <c r="D513" s="663" t="s">
        <v>2375</v>
      </c>
      <c r="E513" s="662" t="s">
        <v>1205</v>
      </c>
      <c r="F513" s="663" t="s">
        <v>2381</v>
      </c>
      <c r="G513" s="662" t="s">
        <v>614</v>
      </c>
      <c r="H513" s="662" t="s">
        <v>1852</v>
      </c>
      <c r="I513" s="662" t="s">
        <v>1853</v>
      </c>
      <c r="J513" s="662" t="s">
        <v>1854</v>
      </c>
      <c r="K513" s="662" t="s">
        <v>1855</v>
      </c>
      <c r="L513" s="664">
        <v>81.099880419771424</v>
      </c>
      <c r="M513" s="664">
        <v>120</v>
      </c>
      <c r="N513" s="665">
        <v>9731.9856503725714</v>
      </c>
    </row>
    <row r="514" spans="1:14" ht="14.4" customHeight="1" x14ac:dyDescent="0.3">
      <c r="A514" s="660" t="s">
        <v>577</v>
      </c>
      <c r="B514" s="661" t="s">
        <v>578</v>
      </c>
      <c r="C514" s="662" t="s">
        <v>591</v>
      </c>
      <c r="D514" s="663" t="s">
        <v>2375</v>
      </c>
      <c r="E514" s="662" t="s">
        <v>1205</v>
      </c>
      <c r="F514" s="663" t="s">
        <v>2381</v>
      </c>
      <c r="G514" s="662" t="s">
        <v>614</v>
      </c>
      <c r="H514" s="662" t="s">
        <v>1221</v>
      </c>
      <c r="I514" s="662" t="s">
        <v>1222</v>
      </c>
      <c r="J514" s="662" t="s">
        <v>1223</v>
      </c>
      <c r="K514" s="662" t="s">
        <v>1224</v>
      </c>
      <c r="L514" s="664">
        <v>517.50005691647937</v>
      </c>
      <c r="M514" s="664">
        <v>64.299999999999983</v>
      </c>
      <c r="N514" s="665">
        <v>33275.253659729613</v>
      </c>
    </row>
    <row r="515" spans="1:14" ht="14.4" customHeight="1" x14ac:dyDescent="0.3">
      <c r="A515" s="660" t="s">
        <v>577</v>
      </c>
      <c r="B515" s="661" t="s">
        <v>578</v>
      </c>
      <c r="C515" s="662" t="s">
        <v>591</v>
      </c>
      <c r="D515" s="663" t="s">
        <v>2375</v>
      </c>
      <c r="E515" s="662" t="s">
        <v>1205</v>
      </c>
      <c r="F515" s="663" t="s">
        <v>2381</v>
      </c>
      <c r="G515" s="662" t="s">
        <v>614</v>
      </c>
      <c r="H515" s="662" t="s">
        <v>1856</v>
      </c>
      <c r="I515" s="662" t="s">
        <v>1857</v>
      </c>
      <c r="J515" s="662" t="s">
        <v>1831</v>
      </c>
      <c r="K515" s="662" t="s">
        <v>1858</v>
      </c>
      <c r="L515" s="664">
        <v>12925.86</v>
      </c>
      <c r="M515" s="664">
        <v>3</v>
      </c>
      <c r="N515" s="665">
        <v>38777.58</v>
      </c>
    </row>
    <row r="516" spans="1:14" ht="14.4" customHeight="1" x14ac:dyDescent="0.3">
      <c r="A516" s="660" t="s">
        <v>577</v>
      </c>
      <c r="B516" s="661" t="s">
        <v>578</v>
      </c>
      <c r="C516" s="662" t="s">
        <v>591</v>
      </c>
      <c r="D516" s="663" t="s">
        <v>2375</v>
      </c>
      <c r="E516" s="662" t="s">
        <v>1205</v>
      </c>
      <c r="F516" s="663" t="s">
        <v>2381</v>
      </c>
      <c r="G516" s="662" t="s">
        <v>614</v>
      </c>
      <c r="H516" s="662" t="s">
        <v>1225</v>
      </c>
      <c r="I516" s="662" t="s">
        <v>1225</v>
      </c>
      <c r="J516" s="662" t="s">
        <v>1226</v>
      </c>
      <c r="K516" s="662" t="s">
        <v>1227</v>
      </c>
      <c r="L516" s="664">
        <v>814.62886189211713</v>
      </c>
      <c r="M516" s="664">
        <v>3.6</v>
      </c>
      <c r="N516" s="665">
        <v>2932.6639028116219</v>
      </c>
    </row>
    <row r="517" spans="1:14" ht="14.4" customHeight="1" x14ac:dyDescent="0.3">
      <c r="A517" s="660" t="s">
        <v>577</v>
      </c>
      <c r="B517" s="661" t="s">
        <v>578</v>
      </c>
      <c r="C517" s="662" t="s">
        <v>591</v>
      </c>
      <c r="D517" s="663" t="s">
        <v>2375</v>
      </c>
      <c r="E517" s="662" t="s">
        <v>1205</v>
      </c>
      <c r="F517" s="663" t="s">
        <v>2381</v>
      </c>
      <c r="G517" s="662" t="s">
        <v>614</v>
      </c>
      <c r="H517" s="662" t="s">
        <v>1859</v>
      </c>
      <c r="I517" s="662" t="s">
        <v>1860</v>
      </c>
      <c r="J517" s="662" t="s">
        <v>1861</v>
      </c>
      <c r="K517" s="662" t="s">
        <v>1862</v>
      </c>
      <c r="L517" s="664">
        <v>82.83170325131492</v>
      </c>
      <c r="M517" s="664">
        <v>35</v>
      </c>
      <c r="N517" s="665">
        <v>2899.1096137960221</v>
      </c>
    </row>
    <row r="518" spans="1:14" ht="14.4" customHeight="1" x14ac:dyDescent="0.3">
      <c r="A518" s="660" t="s">
        <v>577</v>
      </c>
      <c r="B518" s="661" t="s">
        <v>578</v>
      </c>
      <c r="C518" s="662" t="s">
        <v>591</v>
      </c>
      <c r="D518" s="663" t="s">
        <v>2375</v>
      </c>
      <c r="E518" s="662" t="s">
        <v>1205</v>
      </c>
      <c r="F518" s="663" t="s">
        <v>2381</v>
      </c>
      <c r="G518" s="662" t="s">
        <v>614</v>
      </c>
      <c r="H518" s="662" t="s">
        <v>1228</v>
      </c>
      <c r="I518" s="662" t="s">
        <v>1228</v>
      </c>
      <c r="J518" s="662" t="s">
        <v>1229</v>
      </c>
      <c r="K518" s="662" t="s">
        <v>1230</v>
      </c>
      <c r="L518" s="664">
        <v>1851.5</v>
      </c>
      <c r="M518" s="664">
        <v>2.1</v>
      </c>
      <c r="N518" s="665">
        <v>3888.15</v>
      </c>
    </row>
    <row r="519" spans="1:14" ht="14.4" customHeight="1" x14ac:dyDescent="0.3">
      <c r="A519" s="660" t="s">
        <v>577</v>
      </c>
      <c r="B519" s="661" t="s">
        <v>578</v>
      </c>
      <c r="C519" s="662" t="s">
        <v>591</v>
      </c>
      <c r="D519" s="663" t="s">
        <v>2375</v>
      </c>
      <c r="E519" s="662" t="s">
        <v>1205</v>
      </c>
      <c r="F519" s="663" t="s">
        <v>2381</v>
      </c>
      <c r="G519" s="662" t="s">
        <v>614</v>
      </c>
      <c r="H519" s="662" t="s">
        <v>1863</v>
      </c>
      <c r="I519" s="662" t="s">
        <v>1863</v>
      </c>
      <c r="J519" s="662" t="s">
        <v>1864</v>
      </c>
      <c r="K519" s="662" t="s">
        <v>1865</v>
      </c>
      <c r="L519" s="664">
        <v>920.00000000000011</v>
      </c>
      <c r="M519" s="664">
        <v>3.8</v>
      </c>
      <c r="N519" s="665">
        <v>3496.0000000000005</v>
      </c>
    </row>
    <row r="520" spans="1:14" ht="14.4" customHeight="1" x14ac:dyDescent="0.3">
      <c r="A520" s="660" t="s">
        <v>577</v>
      </c>
      <c r="B520" s="661" t="s">
        <v>578</v>
      </c>
      <c r="C520" s="662" t="s">
        <v>591</v>
      </c>
      <c r="D520" s="663" t="s">
        <v>2375</v>
      </c>
      <c r="E520" s="662" t="s">
        <v>1205</v>
      </c>
      <c r="F520" s="663" t="s">
        <v>2381</v>
      </c>
      <c r="G520" s="662" t="s">
        <v>614</v>
      </c>
      <c r="H520" s="662" t="s">
        <v>1866</v>
      </c>
      <c r="I520" s="662" t="s">
        <v>1866</v>
      </c>
      <c r="J520" s="662" t="s">
        <v>1867</v>
      </c>
      <c r="K520" s="662" t="s">
        <v>1868</v>
      </c>
      <c r="L520" s="664">
        <v>12339.570574535159</v>
      </c>
      <c r="M520" s="664">
        <v>1.5</v>
      </c>
      <c r="N520" s="665">
        <v>18509.355861802738</v>
      </c>
    </row>
    <row r="521" spans="1:14" ht="14.4" customHeight="1" x14ac:dyDescent="0.3">
      <c r="A521" s="660" t="s">
        <v>577</v>
      </c>
      <c r="B521" s="661" t="s">
        <v>578</v>
      </c>
      <c r="C521" s="662" t="s">
        <v>591</v>
      </c>
      <c r="D521" s="663" t="s">
        <v>2375</v>
      </c>
      <c r="E521" s="662" t="s">
        <v>1205</v>
      </c>
      <c r="F521" s="663" t="s">
        <v>2381</v>
      </c>
      <c r="G521" s="662" t="s">
        <v>614</v>
      </c>
      <c r="H521" s="662" t="s">
        <v>1869</v>
      </c>
      <c r="I521" s="662" t="s">
        <v>1869</v>
      </c>
      <c r="J521" s="662" t="s">
        <v>1870</v>
      </c>
      <c r="K521" s="662" t="s">
        <v>1871</v>
      </c>
      <c r="L521" s="664">
        <v>1167.25</v>
      </c>
      <c r="M521" s="664">
        <v>2.5</v>
      </c>
      <c r="N521" s="665">
        <v>2918.125</v>
      </c>
    </row>
    <row r="522" spans="1:14" ht="14.4" customHeight="1" x14ac:dyDescent="0.3">
      <c r="A522" s="660" t="s">
        <v>577</v>
      </c>
      <c r="B522" s="661" t="s">
        <v>578</v>
      </c>
      <c r="C522" s="662" t="s">
        <v>591</v>
      </c>
      <c r="D522" s="663" t="s">
        <v>2375</v>
      </c>
      <c r="E522" s="662" t="s">
        <v>1205</v>
      </c>
      <c r="F522" s="663" t="s">
        <v>2381</v>
      </c>
      <c r="G522" s="662" t="s">
        <v>614</v>
      </c>
      <c r="H522" s="662" t="s">
        <v>1235</v>
      </c>
      <c r="I522" s="662" t="s">
        <v>1235</v>
      </c>
      <c r="J522" s="662" t="s">
        <v>1236</v>
      </c>
      <c r="K522" s="662" t="s">
        <v>1237</v>
      </c>
      <c r="L522" s="664">
        <v>168.86749999999998</v>
      </c>
      <c r="M522" s="664">
        <v>4.8000000000000007</v>
      </c>
      <c r="N522" s="665">
        <v>810.56400000000008</v>
      </c>
    </row>
    <row r="523" spans="1:14" ht="14.4" customHeight="1" x14ac:dyDescent="0.3">
      <c r="A523" s="660" t="s">
        <v>577</v>
      </c>
      <c r="B523" s="661" t="s">
        <v>578</v>
      </c>
      <c r="C523" s="662" t="s">
        <v>591</v>
      </c>
      <c r="D523" s="663" t="s">
        <v>2375</v>
      </c>
      <c r="E523" s="662" t="s">
        <v>1205</v>
      </c>
      <c r="F523" s="663" t="s">
        <v>2381</v>
      </c>
      <c r="G523" s="662" t="s">
        <v>1059</v>
      </c>
      <c r="H523" s="662" t="s">
        <v>1238</v>
      </c>
      <c r="I523" s="662" t="s">
        <v>1239</v>
      </c>
      <c r="J523" s="662" t="s">
        <v>1240</v>
      </c>
      <c r="K523" s="662" t="s">
        <v>1241</v>
      </c>
      <c r="L523" s="664">
        <v>88.599875100609083</v>
      </c>
      <c r="M523" s="664">
        <v>347</v>
      </c>
      <c r="N523" s="665">
        <v>30744.15665991135</v>
      </c>
    </row>
    <row r="524" spans="1:14" ht="14.4" customHeight="1" x14ac:dyDescent="0.3">
      <c r="A524" s="660" t="s">
        <v>577</v>
      </c>
      <c r="B524" s="661" t="s">
        <v>578</v>
      </c>
      <c r="C524" s="662" t="s">
        <v>591</v>
      </c>
      <c r="D524" s="663" t="s">
        <v>2375</v>
      </c>
      <c r="E524" s="662" t="s">
        <v>1205</v>
      </c>
      <c r="F524" s="663" t="s">
        <v>2381</v>
      </c>
      <c r="G524" s="662" t="s">
        <v>1059</v>
      </c>
      <c r="H524" s="662" t="s">
        <v>1242</v>
      </c>
      <c r="I524" s="662" t="s">
        <v>1243</v>
      </c>
      <c r="J524" s="662" t="s">
        <v>1244</v>
      </c>
      <c r="K524" s="662" t="s">
        <v>1245</v>
      </c>
      <c r="L524" s="664">
        <v>136.41823369092216</v>
      </c>
      <c r="M524" s="664">
        <v>5</v>
      </c>
      <c r="N524" s="665">
        <v>682.09116845461085</v>
      </c>
    </row>
    <row r="525" spans="1:14" ht="14.4" customHeight="1" x14ac:dyDescent="0.3">
      <c r="A525" s="660" t="s">
        <v>577</v>
      </c>
      <c r="B525" s="661" t="s">
        <v>578</v>
      </c>
      <c r="C525" s="662" t="s">
        <v>591</v>
      </c>
      <c r="D525" s="663" t="s">
        <v>2375</v>
      </c>
      <c r="E525" s="662" t="s">
        <v>1205</v>
      </c>
      <c r="F525" s="663" t="s">
        <v>2381</v>
      </c>
      <c r="G525" s="662" t="s">
        <v>1059</v>
      </c>
      <c r="H525" s="662" t="s">
        <v>1246</v>
      </c>
      <c r="I525" s="662" t="s">
        <v>1247</v>
      </c>
      <c r="J525" s="662" t="s">
        <v>1248</v>
      </c>
      <c r="K525" s="662" t="s">
        <v>1245</v>
      </c>
      <c r="L525" s="664">
        <v>57.369995803949962</v>
      </c>
      <c r="M525" s="664">
        <v>10</v>
      </c>
      <c r="N525" s="665">
        <v>573.69995803949962</v>
      </c>
    </row>
    <row r="526" spans="1:14" ht="14.4" customHeight="1" x14ac:dyDescent="0.3">
      <c r="A526" s="660" t="s">
        <v>577</v>
      </c>
      <c r="B526" s="661" t="s">
        <v>578</v>
      </c>
      <c r="C526" s="662" t="s">
        <v>591</v>
      </c>
      <c r="D526" s="663" t="s">
        <v>2375</v>
      </c>
      <c r="E526" s="662" t="s">
        <v>1205</v>
      </c>
      <c r="F526" s="663" t="s">
        <v>2381</v>
      </c>
      <c r="G526" s="662" t="s">
        <v>1059</v>
      </c>
      <c r="H526" s="662" t="s">
        <v>1872</v>
      </c>
      <c r="I526" s="662" t="s">
        <v>1873</v>
      </c>
      <c r="J526" s="662" t="s">
        <v>1874</v>
      </c>
      <c r="K526" s="662" t="s">
        <v>1582</v>
      </c>
      <c r="L526" s="664">
        <v>74.699998333840099</v>
      </c>
      <c r="M526" s="664">
        <v>12</v>
      </c>
      <c r="N526" s="665">
        <v>896.39998000608125</v>
      </c>
    </row>
    <row r="527" spans="1:14" ht="14.4" customHeight="1" x14ac:dyDescent="0.3">
      <c r="A527" s="660" t="s">
        <v>577</v>
      </c>
      <c r="B527" s="661" t="s">
        <v>578</v>
      </c>
      <c r="C527" s="662" t="s">
        <v>591</v>
      </c>
      <c r="D527" s="663" t="s">
        <v>2375</v>
      </c>
      <c r="E527" s="662" t="s">
        <v>1205</v>
      </c>
      <c r="F527" s="663" t="s">
        <v>2381</v>
      </c>
      <c r="G527" s="662" t="s">
        <v>1059</v>
      </c>
      <c r="H527" s="662" t="s">
        <v>1875</v>
      </c>
      <c r="I527" s="662" t="s">
        <v>1876</v>
      </c>
      <c r="J527" s="662" t="s">
        <v>1877</v>
      </c>
      <c r="K527" s="662" t="s">
        <v>1878</v>
      </c>
      <c r="L527" s="664">
        <v>55.550000000000004</v>
      </c>
      <c r="M527" s="664">
        <v>3</v>
      </c>
      <c r="N527" s="665">
        <v>166.65</v>
      </c>
    </row>
    <row r="528" spans="1:14" ht="14.4" customHeight="1" x14ac:dyDescent="0.3">
      <c r="A528" s="660" t="s">
        <v>577</v>
      </c>
      <c r="B528" s="661" t="s">
        <v>578</v>
      </c>
      <c r="C528" s="662" t="s">
        <v>591</v>
      </c>
      <c r="D528" s="663" t="s">
        <v>2375</v>
      </c>
      <c r="E528" s="662" t="s">
        <v>1205</v>
      </c>
      <c r="F528" s="663" t="s">
        <v>2381</v>
      </c>
      <c r="G528" s="662" t="s">
        <v>1059</v>
      </c>
      <c r="H528" s="662" t="s">
        <v>1253</v>
      </c>
      <c r="I528" s="662" t="s">
        <v>1254</v>
      </c>
      <c r="J528" s="662" t="s">
        <v>1255</v>
      </c>
      <c r="K528" s="662" t="s">
        <v>1256</v>
      </c>
      <c r="L528" s="664">
        <v>75.221435056545374</v>
      </c>
      <c r="M528" s="664">
        <v>1191</v>
      </c>
      <c r="N528" s="665">
        <v>89588.729152345535</v>
      </c>
    </row>
    <row r="529" spans="1:14" ht="14.4" customHeight="1" x14ac:dyDescent="0.3">
      <c r="A529" s="660" t="s">
        <v>577</v>
      </c>
      <c r="B529" s="661" t="s">
        <v>578</v>
      </c>
      <c r="C529" s="662" t="s">
        <v>591</v>
      </c>
      <c r="D529" s="663" t="s">
        <v>2375</v>
      </c>
      <c r="E529" s="662" t="s">
        <v>1205</v>
      </c>
      <c r="F529" s="663" t="s">
        <v>2381</v>
      </c>
      <c r="G529" s="662" t="s">
        <v>1059</v>
      </c>
      <c r="H529" s="662" t="s">
        <v>1257</v>
      </c>
      <c r="I529" s="662" t="s">
        <v>1258</v>
      </c>
      <c r="J529" s="662" t="s">
        <v>1259</v>
      </c>
      <c r="K529" s="662" t="s">
        <v>1260</v>
      </c>
      <c r="L529" s="664">
        <v>104.42047715837299</v>
      </c>
      <c r="M529" s="664">
        <v>4</v>
      </c>
      <c r="N529" s="665">
        <v>417.68190863349196</v>
      </c>
    </row>
    <row r="530" spans="1:14" ht="14.4" customHeight="1" x14ac:dyDescent="0.3">
      <c r="A530" s="660" t="s">
        <v>577</v>
      </c>
      <c r="B530" s="661" t="s">
        <v>578</v>
      </c>
      <c r="C530" s="662" t="s">
        <v>591</v>
      </c>
      <c r="D530" s="663" t="s">
        <v>2375</v>
      </c>
      <c r="E530" s="662" t="s">
        <v>1205</v>
      </c>
      <c r="F530" s="663" t="s">
        <v>2381</v>
      </c>
      <c r="G530" s="662" t="s">
        <v>1059</v>
      </c>
      <c r="H530" s="662" t="s">
        <v>1261</v>
      </c>
      <c r="I530" s="662" t="s">
        <v>1262</v>
      </c>
      <c r="J530" s="662" t="s">
        <v>1240</v>
      </c>
      <c r="K530" s="662" t="s">
        <v>1263</v>
      </c>
      <c r="L530" s="664">
        <v>74.000003975398215</v>
      </c>
      <c r="M530" s="664">
        <v>303</v>
      </c>
      <c r="N530" s="665">
        <v>22422.001204545661</v>
      </c>
    </row>
    <row r="531" spans="1:14" ht="14.4" customHeight="1" x14ac:dyDescent="0.3">
      <c r="A531" s="660" t="s">
        <v>577</v>
      </c>
      <c r="B531" s="661" t="s">
        <v>578</v>
      </c>
      <c r="C531" s="662" t="s">
        <v>591</v>
      </c>
      <c r="D531" s="663" t="s">
        <v>2375</v>
      </c>
      <c r="E531" s="662" t="s">
        <v>1205</v>
      </c>
      <c r="F531" s="663" t="s">
        <v>2381</v>
      </c>
      <c r="G531" s="662" t="s">
        <v>1059</v>
      </c>
      <c r="H531" s="662" t="s">
        <v>1264</v>
      </c>
      <c r="I531" s="662" t="s">
        <v>1265</v>
      </c>
      <c r="J531" s="662" t="s">
        <v>1266</v>
      </c>
      <c r="K531" s="662" t="s">
        <v>1267</v>
      </c>
      <c r="L531" s="664">
        <v>59.79</v>
      </c>
      <c r="M531" s="664">
        <v>81</v>
      </c>
      <c r="N531" s="665">
        <v>4842.99</v>
      </c>
    </row>
    <row r="532" spans="1:14" ht="14.4" customHeight="1" x14ac:dyDescent="0.3">
      <c r="A532" s="660" t="s">
        <v>577</v>
      </c>
      <c r="B532" s="661" t="s">
        <v>578</v>
      </c>
      <c r="C532" s="662" t="s">
        <v>591</v>
      </c>
      <c r="D532" s="663" t="s">
        <v>2375</v>
      </c>
      <c r="E532" s="662" t="s">
        <v>1205</v>
      </c>
      <c r="F532" s="663" t="s">
        <v>2381</v>
      </c>
      <c r="G532" s="662" t="s">
        <v>1059</v>
      </c>
      <c r="H532" s="662" t="s">
        <v>1879</v>
      </c>
      <c r="I532" s="662" t="s">
        <v>1880</v>
      </c>
      <c r="J532" s="662" t="s">
        <v>1881</v>
      </c>
      <c r="K532" s="662" t="s">
        <v>1882</v>
      </c>
      <c r="L532" s="664">
        <v>887.27</v>
      </c>
      <c r="M532" s="664">
        <v>1</v>
      </c>
      <c r="N532" s="665">
        <v>887.27</v>
      </c>
    </row>
    <row r="533" spans="1:14" ht="14.4" customHeight="1" x14ac:dyDescent="0.3">
      <c r="A533" s="660" t="s">
        <v>577</v>
      </c>
      <c r="B533" s="661" t="s">
        <v>578</v>
      </c>
      <c r="C533" s="662" t="s">
        <v>591</v>
      </c>
      <c r="D533" s="663" t="s">
        <v>2375</v>
      </c>
      <c r="E533" s="662" t="s">
        <v>1268</v>
      </c>
      <c r="F533" s="663" t="s">
        <v>2382</v>
      </c>
      <c r="G533" s="662" t="s">
        <v>614</v>
      </c>
      <c r="H533" s="662" t="s">
        <v>1883</v>
      </c>
      <c r="I533" s="662" t="s">
        <v>1884</v>
      </c>
      <c r="J533" s="662" t="s">
        <v>1885</v>
      </c>
      <c r="K533" s="662" t="s">
        <v>1886</v>
      </c>
      <c r="L533" s="664">
        <v>99.409696714358347</v>
      </c>
      <c r="M533" s="664">
        <v>1</v>
      </c>
      <c r="N533" s="665">
        <v>99.409696714358347</v>
      </c>
    </row>
    <row r="534" spans="1:14" ht="14.4" customHeight="1" x14ac:dyDescent="0.3">
      <c r="A534" s="660" t="s">
        <v>577</v>
      </c>
      <c r="B534" s="661" t="s">
        <v>578</v>
      </c>
      <c r="C534" s="662" t="s">
        <v>591</v>
      </c>
      <c r="D534" s="663" t="s">
        <v>2375</v>
      </c>
      <c r="E534" s="662" t="s">
        <v>1268</v>
      </c>
      <c r="F534" s="663" t="s">
        <v>2382</v>
      </c>
      <c r="G534" s="662" t="s">
        <v>614</v>
      </c>
      <c r="H534" s="662" t="s">
        <v>1887</v>
      </c>
      <c r="I534" s="662" t="s">
        <v>1888</v>
      </c>
      <c r="J534" s="662" t="s">
        <v>1889</v>
      </c>
      <c r="K534" s="662" t="s">
        <v>1890</v>
      </c>
      <c r="L534" s="664">
        <v>89.03</v>
      </c>
      <c r="M534" s="664">
        <v>2</v>
      </c>
      <c r="N534" s="665">
        <v>178.06</v>
      </c>
    </row>
    <row r="535" spans="1:14" ht="14.4" customHeight="1" x14ac:dyDescent="0.3">
      <c r="A535" s="660" t="s">
        <v>577</v>
      </c>
      <c r="B535" s="661" t="s">
        <v>578</v>
      </c>
      <c r="C535" s="662" t="s">
        <v>591</v>
      </c>
      <c r="D535" s="663" t="s">
        <v>2375</v>
      </c>
      <c r="E535" s="662" t="s">
        <v>1268</v>
      </c>
      <c r="F535" s="663" t="s">
        <v>2382</v>
      </c>
      <c r="G535" s="662" t="s">
        <v>614</v>
      </c>
      <c r="H535" s="662" t="s">
        <v>1269</v>
      </c>
      <c r="I535" s="662" t="s">
        <v>1270</v>
      </c>
      <c r="J535" s="662" t="s">
        <v>1271</v>
      </c>
      <c r="K535" s="662" t="s">
        <v>1272</v>
      </c>
      <c r="L535" s="664">
        <v>401.91666666666674</v>
      </c>
      <c r="M535" s="664">
        <v>3</v>
      </c>
      <c r="N535" s="665">
        <v>1205.7500000000002</v>
      </c>
    </row>
    <row r="536" spans="1:14" ht="14.4" customHeight="1" x14ac:dyDescent="0.3">
      <c r="A536" s="660" t="s">
        <v>577</v>
      </c>
      <c r="B536" s="661" t="s">
        <v>578</v>
      </c>
      <c r="C536" s="662" t="s">
        <v>591</v>
      </c>
      <c r="D536" s="663" t="s">
        <v>2375</v>
      </c>
      <c r="E536" s="662" t="s">
        <v>1268</v>
      </c>
      <c r="F536" s="663" t="s">
        <v>2382</v>
      </c>
      <c r="G536" s="662" t="s">
        <v>614</v>
      </c>
      <c r="H536" s="662" t="s">
        <v>1891</v>
      </c>
      <c r="I536" s="662" t="s">
        <v>1892</v>
      </c>
      <c r="J536" s="662" t="s">
        <v>1893</v>
      </c>
      <c r="K536" s="662" t="s">
        <v>1894</v>
      </c>
      <c r="L536" s="664">
        <v>39.08</v>
      </c>
      <c r="M536" s="664">
        <v>1</v>
      </c>
      <c r="N536" s="665">
        <v>39.08</v>
      </c>
    </row>
    <row r="537" spans="1:14" ht="14.4" customHeight="1" x14ac:dyDescent="0.3">
      <c r="A537" s="660" t="s">
        <v>577</v>
      </c>
      <c r="B537" s="661" t="s">
        <v>578</v>
      </c>
      <c r="C537" s="662" t="s">
        <v>591</v>
      </c>
      <c r="D537" s="663" t="s">
        <v>2375</v>
      </c>
      <c r="E537" s="662" t="s">
        <v>1268</v>
      </c>
      <c r="F537" s="663" t="s">
        <v>2382</v>
      </c>
      <c r="G537" s="662" t="s">
        <v>614</v>
      </c>
      <c r="H537" s="662" t="s">
        <v>1895</v>
      </c>
      <c r="I537" s="662" t="s">
        <v>1896</v>
      </c>
      <c r="J537" s="662" t="s">
        <v>1897</v>
      </c>
      <c r="K537" s="662" t="s">
        <v>1898</v>
      </c>
      <c r="L537" s="664">
        <v>242.76750000000004</v>
      </c>
      <c r="M537" s="664">
        <v>4</v>
      </c>
      <c r="N537" s="665">
        <v>971.07000000000016</v>
      </c>
    </row>
    <row r="538" spans="1:14" ht="14.4" customHeight="1" x14ac:dyDescent="0.3">
      <c r="A538" s="660" t="s">
        <v>577</v>
      </c>
      <c r="B538" s="661" t="s">
        <v>578</v>
      </c>
      <c r="C538" s="662" t="s">
        <v>591</v>
      </c>
      <c r="D538" s="663" t="s">
        <v>2375</v>
      </c>
      <c r="E538" s="662" t="s">
        <v>1268</v>
      </c>
      <c r="F538" s="663" t="s">
        <v>2382</v>
      </c>
      <c r="G538" s="662" t="s">
        <v>1059</v>
      </c>
      <c r="H538" s="662" t="s">
        <v>1899</v>
      </c>
      <c r="I538" s="662" t="s">
        <v>1900</v>
      </c>
      <c r="J538" s="662" t="s">
        <v>1901</v>
      </c>
      <c r="K538" s="662" t="s">
        <v>1902</v>
      </c>
      <c r="L538" s="664">
        <v>1833.1249999999995</v>
      </c>
      <c r="M538" s="664">
        <v>2</v>
      </c>
      <c r="N538" s="665">
        <v>3666.2499999999991</v>
      </c>
    </row>
    <row r="539" spans="1:14" ht="14.4" customHeight="1" x14ac:dyDescent="0.3">
      <c r="A539" s="660" t="s">
        <v>577</v>
      </c>
      <c r="B539" s="661" t="s">
        <v>578</v>
      </c>
      <c r="C539" s="662" t="s">
        <v>591</v>
      </c>
      <c r="D539" s="663" t="s">
        <v>2375</v>
      </c>
      <c r="E539" s="662" t="s">
        <v>1268</v>
      </c>
      <c r="F539" s="663" t="s">
        <v>2382</v>
      </c>
      <c r="G539" s="662" t="s">
        <v>1059</v>
      </c>
      <c r="H539" s="662" t="s">
        <v>1903</v>
      </c>
      <c r="I539" s="662" t="s">
        <v>1904</v>
      </c>
      <c r="J539" s="662" t="s">
        <v>1901</v>
      </c>
      <c r="K539" s="662" t="s">
        <v>1905</v>
      </c>
      <c r="L539" s="664">
        <v>458.67</v>
      </c>
      <c r="M539" s="664">
        <v>1</v>
      </c>
      <c r="N539" s="665">
        <v>458.67</v>
      </c>
    </row>
    <row r="540" spans="1:14" ht="14.4" customHeight="1" x14ac:dyDescent="0.3">
      <c r="A540" s="660" t="s">
        <v>577</v>
      </c>
      <c r="B540" s="661" t="s">
        <v>578</v>
      </c>
      <c r="C540" s="662" t="s">
        <v>591</v>
      </c>
      <c r="D540" s="663" t="s">
        <v>2375</v>
      </c>
      <c r="E540" s="662" t="s">
        <v>1281</v>
      </c>
      <c r="F540" s="663" t="s">
        <v>2383</v>
      </c>
      <c r="G540" s="662"/>
      <c r="H540" s="662"/>
      <c r="I540" s="662" t="s">
        <v>1282</v>
      </c>
      <c r="J540" s="662" t="s">
        <v>1283</v>
      </c>
      <c r="K540" s="662"/>
      <c r="L540" s="664">
        <v>1407.54</v>
      </c>
      <c r="M540" s="664">
        <v>3</v>
      </c>
      <c r="N540" s="665">
        <v>4222.62</v>
      </c>
    </row>
    <row r="541" spans="1:14" ht="14.4" customHeight="1" x14ac:dyDescent="0.3">
      <c r="A541" s="660" t="s">
        <v>577</v>
      </c>
      <c r="B541" s="661" t="s">
        <v>578</v>
      </c>
      <c r="C541" s="662" t="s">
        <v>594</v>
      </c>
      <c r="D541" s="663" t="s">
        <v>2376</v>
      </c>
      <c r="E541" s="662" t="s">
        <v>603</v>
      </c>
      <c r="F541" s="663" t="s">
        <v>2379</v>
      </c>
      <c r="G541" s="662" t="s">
        <v>614</v>
      </c>
      <c r="H541" s="662" t="s">
        <v>619</v>
      </c>
      <c r="I541" s="662" t="s">
        <v>620</v>
      </c>
      <c r="J541" s="662" t="s">
        <v>621</v>
      </c>
      <c r="K541" s="662" t="s">
        <v>622</v>
      </c>
      <c r="L541" s="664">
        <v>84.570104286632869</v>
      </c>
      <c r="M541" s="664">
        <v>1</v>
      </c>
      <c r="N541" s="665">
        <v>84.570104286632869</v>
      </c>
    </row>
    <row r="542" spans="1:14" ht="14.4" customHeight="1" x14ac:dyDescent="0.3">
      <c r="A542" s="660" t="s">
        <v>577</v>
      </c>
      <c r="B542" s="661" t="s">
        <v>578</v>
      </c>
      <c r="C542" s="662" t="s">
        <v>594</v>
      </c>
      <c r="D542" s="663" t="s">
        <v>2376</v>
      </c>
      <c r="E542" s="662" t="s">
        <v>603</v>
      </c>
      <c r="F542" s="663" t="s">
        <v>2379</v>
      </c>
      <c r="G542" s="662" t="s">
        <v>614</v>
      </c>
      <c r="H542" s="662" t="s">
        <v>623</v>
      </c>
      <c r="I542" s="662" t="s">
        <v>624</v>
      </c>
      <c r="J542" s="662" t="s">
        <v>625</v>
      </c>
      <c r="K542" s="662" t="s">
        <v>626</v>
      </c>
      <c r="L542" s="664">
        <v>100.39063170586422</v>
      </c>
      <c r="M542" s="664">
        <v>21</v>
      </c>
      <c r="N542" s="665">
        <v>2108.2032658231487</v>
      </c>
    </row>
    <row r="543" spans="1:14" ht="14.4" customHeight="1" x14ac:dyDescent="0.3">
      <c r="A543" s="660" t="s">
        <v>577</v>
      </c>
      <c r="B543" s="661" t="s">
        <v>578</v>
      </c>
      <c r="C543" s="662" t="s">
        <v>594</v>
      </c>
      <c r="D543" s="663" t="s">
        <v>2376</v>
      </c>
      <c r="E543" s="662" t="s">
        <v>603</v>
      </c>
      <c r="F543" s="663" t="s">
        <v>2379</v>
      </c>
      <c r="G543" s="662" t="s">
        <v>614</v>
      </c>
      <c r="H543" s="662" t="s">
        <v>1906</v>
      </c>
      <c r="I543" s="662" t="s">
        <v>1907</v>
      </c>
      <c r="J543" s="662" t="s">
        <v>625</v>
      </c>
      <c r="K543" s="662" t="s">
        <v>1908</v>
      </c>
      <c r="L543" s="664">
        <v>105.340464832137</v>
      </c>
      <c r="M543" s="664">
        <v>1</v>
      </c>
      <c r="N543" s="665">
        <v>105.340464832137</v>
      </c>
    </row>
    <row r="544" spans="1:14" ht="14.4" customHeight="1" x14ac:dyDescent="0.3">
      <c r="A544" s="660" t="s">
        <v>577</v>
      </c>
      <c r="B544" s="661" t="s">
        <v>578</v>
      </c>
      <c r="C544" s="662" t="s">
        <v>594</v>
      </c>
      <c r="D544" s="663" t="s">
        <v>2376</v>
      </c>
      <c r="E544" s="662" t="s">
        <v>603</v>
      </c>
      <c r="F544" s="663" t="s">
        <v>2379</v>
      </c>
      <c r="G544" s="662" t="s">
        <v>614</v>
      </c>
      <c r="H544" s="662" t="s">
        <v>627</v>
      </c>
      <c r="I544" s="662" t="s">
        <v>628</v>
      </c>
      <c r="J544" s="662" t="s">
        <v>629</v>
      </c>
      <c r="K544" s="662" t="s">
        <v>630</v>
      </c>
      <c r="L544" s="664">
        <v>170.26493796782367</v>
      </c>
      <c r="M544" s="664">
        <v>176</v>
      </c>
      <c r="N544" s="665">
        <v>29966.629082336967</v>
      </c>
    </row>
    <row r="545" spans="1:14" ht="14.4" customHeight="1" x14ac:dyDescent="0.3">
      <c r="A545" s="660" t="s">
        <v>577</v>
      </c>
      <c r="B545" s="661" t="s">
        <v>578</v>
      </c>
      <c r="C545" s="662" t="s">
        <v>594</v>
      </c>
      <c r="D545" s="663" t="s">
        <v>2376</v>
      </c>
      <c r="E545" s="662" t="s">
        <v>603</v>
      </c>
      <c r="F545" s="663" t="s">
        <v>2379</v>
      </c>
      <c r="G545" s="662" t="s">
        <v>614</v>
      </c>
      <c r="H545" s="662" t="s">
        <v>1909</v>
      </c>
      <c r="I545" s="662" t="s">
        <v>1910</v>
      </c>
      <c r="J545" s="662" t="s">
        <v>1911</v>
      </c>
      <c r="K545" s="662" t="s">
        <v>1912</v>
      </c>
      <c r="L545" s="664">
        <v>87.65</v>
      </c>
      <c r="M545" s="664">
        <v>1</v>
      </c>
      <c r="N545" s="665">
        <v>87.65</v>
      </c>
    </row>
    <row r="546" spans="1:14" ht="14.4" customHeight="1" x14ac:dyDescent="0.3">
      <c r="A546" s="660" t="s">
        <v>577</v>
      </c>
      <c r="B546" s="661" t="s">
        <v>578</v>
      </c>
      <c r="C546" s="662" t="s">
        <v>594</v>
      </c>
      <c r="D546" s="663" t="s">
        <v>2376</v>
      </c>
      <c r="E546" s="662" t="s">
        <v>603</v>
      </c>
      <c r="F546" s="663" t="s">
        <v>2379</v>
      </c>
      <c r="G546" s="662" t="s">
        <v>614</v>
      </c>
      <c r="H546" s="662" t="s">
        <v>826</v>
      </c>
      <c r="I546" s="662" t="s">
        <v>237</v>
      </c>
      <c r="J546" s="662" t="s">
        <v>827</v>
      </c>
      <c r="K546" s="662"/>
      <c r="L546" s="664">
        <v>38.438749999999999</v>
      </c>
      <c r="M546" s="664">
        <v>8</v>
      </c>
      <c r="N546" s="665">
        <v>307.51</v>
      </c>
    </row>
    <row r="547" spans="1:14" ht="14.4" customHeight="1" x14ac:dyDescent="0.3">
      <c r="A547" s="660" t="s">
        <v>577</v>
      </c>
      <c r="B547" s="661" t="s">
        <v>578</v>
      </c>
      <c r="C547" s="662" t="s">
        <v>594</v>
      </c>
      <c r="D547" s="663" t="s">
        <v>2376</v>
      </c>
      <c r="E547" s="662" t="s">
        <v>603</v>
      </c>
      <c r="F547" s="663" t="s">
        <v>2379</v>
      </c>
      <c r="G547" s="662" t="s">
        <v>614</v>
      </c>
      <c r="H547" s="662" t="s">
        <v>846</v>
      </c>
      <c r="I547" s="662" t="s">
        <v>237</v>
      </c>
      <c r="J547" s="662" t="s">
        <v>847</v>
      </c>
      <c r="K547" s="662" t="s">
        <v>848</v>
      </c>
      <c r="L547" s="664">
        <v>43.48</v>
      </c>
      <c r="M547" s="664">
        <v>1</v>
      </c>
      <c r="N547" s="665">
        <v>43.48</v>
      </c>
    </row>
    <row r="548" spans="1:14" ht="14.4" customHeight="1" x14ac:dyDescent="0.3">
      <c r="A548" s="660" t="s">
        <v>577</v>
      </c>
      <c r="B548" s="661" t="s">
        <v>578</v>
      </c>
      <c r="C548" s="662" t="s">
        <v>594</v>
      </c>
      <c r="D548" s="663" t="s">
        <v>2376</v>
      </c>
      <c r="E548" s="662" t="s">
        <v>603</v>
      </c>
      <c r="F548" s="663" t="s">
        <v>2379</v>
      </c>
      <c r="G548" s="662" t="s">
        <v>614</v>
      </c>
      <c r="H548" s="662" t="s">
        <v>866</v>
      </c>
      <c r="I548" s="662" t="s">
        <v>867</v>
      </c>
      <c r="J548" s="662" t="s">
        <v>868</v>
      </c>
      <c r="K548" s="662" t="s">
        <v>869</v>
      </c>
      <c r="L548" s="664">
        <v>19.140058897510553</v>
      </c>
      <c r="M548" s="664">
        <v>1</v>
      </c>
      <c r="N548" s="665">
        <v>19.140058897510553</v>
      </c>
    </row>
    <row r="549" spans="1:14" ht="14.4" customHeight="1" x14ac:dyDescent="0.3">
      <c r="A549" s="660" t="s">
        <v>577</v>
      </c>
      <c r="B549" s="661" t="s">
        <v>578</v>
      </c>
      <c r="C549" s="662" t="s">
        <v>594</v>
      </c>
      <c r="D549" s="663" t="s">
        <v>2376</v>
      </c>
      <c r="E549" s="662" t="s">
        <v>603</v>
      </c>
      <c r="F549" s="663" t="s">
        <v>2379</v>
      </c>
      <c r="G549" s="662" t="s">
        <v>614</v>
      </c>
      <c r="H549" s="662" t="s">
        <v>1913</v>
      </c>
      <c r="I549" s="662" t="s">
        <v>237</v>
      </c>
      <c r="J549" s="662" t="s">
        <v>1914</v>
      </c>
      <c r="K549" s="662"/>
      <c r="L549" s="664">
        <v>43.52</v>
      </c>
      <c r="M549" s="664">
        <v>1</v>
      </c>
      <c r="N549" s="665">
        <v>43.52</v>
      </c>
    </row>
    <row r="550" spans="1:14" ht="14.4" customHeight="1" x14ac:dyDescent="0.3">
      <c r="A550" s="660" t="s">
        <v>577</v>
      </c>
      <c r="B550" s="661" t="s">
        <v>578</v>
      </c>
      <c r="C550" s="662" t="s">
        <v>594</v>
      </c>
      <c r="D550" s="663" t="s">
        <v>2376</v>
      </c>
      <c r="E550" s="662" t="s">
        <v>603</v>
      </c>
      <c r="F550" s="663" t="s">
        <v>2379</v>
      </c>
      <c r="G550" s="662" t="s">
        <v>614</v>
      </c>
      <c r="H550" s="662" t="s">
        <v>1377</v>
      </c>
      <c r="I550" s="662" t="s">
        <v>1378</v>
      </c>
      <c r="J550" s="662" t="s">
        <v>1379</v>
      </c>
      <c r="K550" s="662" t="s">
        <v>1380</v>
      </c>
      <c r="L550" s="664">
        <v>54.65</v>
      </c>
      <c r="M550" s="664">
        <v>1</v>
      </c>
      <c r="N550" s="665">
        <v>54.65</v>
      </c>
    </row>
    <row r="551" spans="1:14" ht="14.4" customHeight="1" x14ac:dyDescent="0.3">
      <c r="A551" s="660" t="s">
        <v>577</v>
      </c>
      <c r="B551" s="661" t="s">
        <v>578</v>
      </c>
      <c r="C551" s="662" t="s">
        <v>594</v>
      </c>
      <c r="D551" s="663" t="s">
        <v>2376</v>
      </c>
      <c r="E551" s="662" t="s">
        <v>603</v>
      </c>
      <c r="F551" s="663" t="s">
        <v>2379</v>
      </c>
      <c r="G551" s="662" t="s">
        <v>614</v>
      </c>
      <c r="H551" s="662" t="s">
        <v>1915</v>
      </c>
      <c r="I551" s="662" t="s">
        <v>237</v>
      </c>
      <c r="J551" s="662" t="s">
        <v>1916</v>
      </c>
      <c r="K551" s="662"/>
      <c r="L551" s="664">
        <v>50.020302137327775</v>
      </c>
      <c r="M551" s="664">
        <v>2</v>
      </c>
      <c r="N551" s="665">
        <v>100.04060427465555</v>
      </c>
    </row>
    <row r="552" spans="1:14" ht="14.4" customHeight="1" x14ac:dyDescent="0.3">
      <c r="A552" s="660" t="s">
        <v>577</v>
      </c>
      <c r="B552" s="661" t="s">
        <v>578</v>
      </c>
      <c r="C552" s="662" t="s">
        <v>594</v>
      </c>
      <c r="D552" s="663" t="s">
        <v>2376</v>
      </c>
      <c r="E552" s="662" t="s">
        <v>603</v>
      </c>
      <c r="F552" s="663" t="s">
        <v>2379</v>
      </c>
      <c r="G552" s="662" t="s">
        <v>614</v>
      </c>
      <c r="H552" s="662" t="s">
        <v>973</v>
      </c>
      <c r="I552" s="662" t="s">
        <v>237</v>
      </c>
      <c r="J552" s="662" t="s">
        <v>974</v>
      </c>
      <c r="K552" s="662"/>
      <c r="L552" s="664">
        <v>146.80486062495083</v>
      </c>
      <c r="M552" s="664">
        <v>2</v>
      </c>
      <c r="N552" s="665">
        <v>293.60972124990167</v>
      </c>
    </row>
    <row r="553" spans="1:14" ht="14.4" customHeight="1" x14ac:dyDescent="0.3">
      <c r="A553" s="660" t="s">
        <v>577</v>
      </c>
      <c r="B553" s="661" t="s">
        <v>578</v>
      </c>
      <c r="C553" s="662" t="s">
        <v>594</v>
      </c>
      <c r="D553" s="663" t="s">
        <v>2376</v>
      </c>
      <c r="E553" s="662" t="s">
        <v>603</v>
      </c>
      <c r="F553" s="663" t="s">
        <v>2379</v>
      </c>
      <c r="G553" s="662" t="s">
        <v>614</v>
      </c>
      <c r="H553" s="662" t="s">
        <v>1422</v>
      </c>
      <c r="I553" s="662" t="s">
        <v>1423</v>
      </c>
      <c r="J553" s="662" t="s">
        <v>1424</v>
      </c>
      <c r="K553" s="662" t="s">
        <v>1425</v>
      </c>
      <c r="L553" s="664">
        <v>117.73999999999998</v>
      </c>
      <c r="M553" s="664">
        <v>10</v>
      </c>
      <c r="N553" s="665">
        <v>1177.3999999999999</v>
      </c>
    </row>
    <row r="554" spans="1:14" ht="14.4" customHeight="1" x14ac:dyDescent="0.3">
      <c r="A554" s="660" t="s">
        <v>577</v>
      </c>
      <c r="B554" s="661" t="s">
        <v>578</v>
      </c>
      <c r="C554" s="662" t="s">
        <v>594</v>
      </c>
      <c r="D554" s="663" t="s">
        <v>2376</v>
      </c>
      <c r="E554" s="662" t="s">
        <v>603</v>
      </c>
      <c r="F554" s="663" t="s">
        <v>2379</v>
      </c>
      <c r="G554" s="662" t="s">
        <v>614</v>
      </c>
      <c r="H554" s="662" t="s">
        <v>975</v>
      </c>
      <c r="I554" s="662" t="s">
        <v>976</v>
      </c>
      <c r="J554" s="662" t="s">
        <v>977</v>
      </c>
      <c r="K554" s="662" t="s">
        <v>978</v>
      </c>
      <c r="L554" s="664">
        <v>38.936708611300197</v>
      </c>
      <c r="M554" s="664">
        <v>1</v>
      </c>
      <c r="N554" s="665">
        <v>38.936708611300197</v>
      </c>
    </row>
    <row r="555" spans="1:14" ht="14.4" customHeight="1" x14ac:dyDescent="0.3">
      <c r="A555" s="660" t="s">
        <v>577</v>
      </c>
      <c r="B555" s="661" t="s">
        <v>578</v>
      </c>
      <c r="C555" s="662" t="s">
        <v>594</v>
      </c>
      <c r="D555" s="663" t="s">
        <v>2376</v>
      </c>
      <c r="E555" s="662" t="s">
        <v>603</v>
      </c>
      <c r="F555" s="663" t="s">
        <v>2379</v>
      </c>
      <c r="G555" s="662" t="s">
        <v>614</v>
      </c>
      <c r="H555" s="662" t="s">
        <v>1437</v>
      </c>
      <c r="I555" s="662" t="s">
        <v>1438</v>
      </c>
      <c r="J555" s="662" t="s">
        <v>1048</v>
      </c>
      <c r="K555" s="662" t="s">
        <v>1439</v>
      </c>
      <c r="L555" s="664">
        <v>220.52014410798148</v>
      </c>
      <c r="M555" s="664">
        <v>13</v>
      </c>
      <c r="N555" s="665">
        <v>2866.7618734037592</v>
      </c>
    </row>
    <row r="556" spans="1:14" ht="14.4" customHeight="1" x14ac:dyDescent="0.3">
      <c r="A556" s="660" t="s">
        <v>577</v>
      </c>
      <c r="B556" s="661" t="s">
        <v>578</v>
      </c>
      <c r="C556" s="662" t="s">
        <v>594</v>
      </c>
      <c r="D556" s="663" t="s">
        <v>2376</v>
      </c>
      <c r="E556" s="662" t="s">
        <v>603</v>
      </c>
      <c r="F556" s="663" t="s">
        <v>2379</v>
      </c>
      <c r="G556" s="662" t="s">
        <v>614</v>
      </c>
      <c r="H556" s="662" t="s">
        <v>1917</v>
      </c>
      <c r="I556" s="662" t="s">
        <v>1918</v>
      </c>
      <c r="J556" s="662" t="s">
        <v>1919</v>
      </c>
      <c r="K556" s="662" t="s">
        <v>1920</v>
      </c>
      <c r="L556" s="664">
        <v>51.99</v>
      </c>
      <c r="M556" s="664">
        <v>1</v>
      </c>
      <c r="N556" s="665">
        <v>51.99</v>
      </c>
    </row>
    <row r="557" spans="1:14" ht="14.4" customHeight="1" x14ac:dyDescent="0.3">
      <c r="A557" s="660" t="s">
        <v>577</v>
      </c>
      <c r="B557" s="661" t="s">
        <v>578</v>
      </c>
      <c r="C557" s="662" t="s">
        <v>594</v>
      </c>
      <c r="D557" s="663" t="s">
        <v>2376</v>
      </c>
      <c r="E557" s="662" t="s">
        <v>603</v>
      </c>
      <c r="F557" s="663" t="s">
        <v>2379</v>
      </c>
      <c r="G557" s="662" t="s">
        <v>614</v>
      </c>
      <c r="H557" s="662" t="s">
        <v>1921</v>
      </c>
      <c r="I557" s="662" t="s">
        <v>1922</v>
      </c>
      <c r="J557" s="662" t="s">
        <v>1923</v>
      </c>
      <c r="K557" s="662" t="s">
        <v>1924</v>
      </c>
      <c r="L557" s="664">
        <v>291.69344498923761</v>
      </c>
      <c r="M557" s="664">
        <v>6</v>
      </c>
      <c r="N557" s="665">
        <v>1750.1606699354256</v>
      </c>
    </row>
    <row r="558" spans="1:14" ht="14.4" customHeight="1" x14ac:dyDescent="0.3">
      <c r="A558" s="660" t="s">
        <v>577</v>
      </c>
      <c r="B558" s="661" t="s">
        <v>578</v>
      </c>
      <c r="C558" s="662" t="s">
        <v>594</v>
      </c>
      <c r="D558" s="663" t="s">
        <v>2376</v>
      </c>
      <c r="E558" s="662" t="s">
        <v>603</v>
      </c>
      <c r="F558" s="663" t="s">
        <v>2379</v>
      </c>
      <c r="G558" s="662" t="s">
        <v>614</v>
      </c>
      <c r="H558" s="662" t="s">
        <v>1925</v>
      </c>
      <c r="I558" s="662" t="s">
        <v>237</v>
      </c>
      <c r="J558" s="662" t="s">
        <v>1926</v>
      </c>
      <c r="K558" s="662" t="s">
        <v>1927</v>
      </c>
      <c r="L558" s="664">
        <v>34.3969390896129</v>
      </c>
      <c r="M558" s="664">
        <v>3</v>
      </c>
      <c r="N558" s="665">
        <v>103.1908172688387</v>
      </c>
    </row>
    <row r="559" spans="1:14" ht="14.4" customHeight="1" x14ac:dyDescent="0.3">
      <c r="A559" s="660" t="s">
        <v>577</v>
      </c>
      <c r="B559" s="661" t="s">
        <v>578</v>
      </c>
      <c r="C559" s="662" t="s">
        <v>594</v>
      </c>
      <c r="D559" s="663" t="s">
        <v>2376</v>
      </c>
      <c r="E559" s="662" t="s">
        <v>603</v>
      </c>
      <c r="F559" s="663" t="s">
        <v>2379</v>
      </c>
      <c r="G559" s="662" t="s">
        <v>614</v>
      </c>
      <c r="H559" s="662" t="s">
        <v>1928</v>
      </c>
      <c r="I559" s="662" t="s">
        <v>1929</v>
      </c>
      <c r="J559" s="662" t="s">
        <v>1930</v>
      </c>
      <c r="K559" s="662" t="s">
        <v>1931</v>
      </c>
      <c r="L559" s="664">
        <v>94.199999999999989</v>
      </c>
      <c r="M559" s="664">
        <v>1</v>
      </c>
      <c r="N559" s="665">
        <v>94.199999999999989</v>
      </c>
    </row>
    <row r="560" spans="1:14" ht="14.4" customHeight="1" x14ac:dyDescent="0.3">
      <c r="A560" s="660" t="s">
        <v>577</v>
      </c>
      <c r="B560" s="661" t="s">
        <v>578</v>
      </c>
      <c r="C560" s="662" t="s">
        <v>594</v>
      </c>
      <c r="D560" s="663" t="s">
        <v>2376</v>
      </c>
      <c r="E560" s="662" t="s">
        <v>603</v>
      </c>
      <c r="F560" s="663" t="s">
        <v>2379</v>
      </c>
      <c r="G560" s="662" t="s">
        <v>614</v>
      </c>
      <c r="H560" s="662" t="s">
        <v>1932</v>
      </c>
      <c r="I560" s="662" t="s">
        <v>237</v>
      </c>
      <c r="J560" s="662" t="s">
        <v>1933</v>
      </c>
      <c r="K560" s="662"/>
      <c r="L560" s="664">
        <v>59.515088412102202</v>
      </c>
      <c r="M560" s="664">
        <v>10</v>
      </c>
      <c r="N560" s="665">
        <v>595.15088412102205</v>
      </c>
    </row>
    <row r="561" spans="1:14" ht="14.4" customHeight="1" x14ac:dyDescent="0.3">
      <c r="A561" s="660" t="s">
        <v>577</v>
      </c>
      <c r="B561" s="661" t="s">
        <v>578</v>
      </c>
      <c r="C561" s="662" t="s">
        <v>594</v>
      </c>
      <c r="D561" s="663" t="s">
        <v>2376</v>
      </c>
      <c r="E561" s="662" t="s">
        <v>603</v>
      </c>
      <c r="F561" s="663" t="s">
        <v>2379</v>
      </c>
      <c r="G561" s="662" t="s">
        <v>614</v>
      </c>
      <c r="H561" s="662" t="s">
        <v>1934</v>
      </c>
      <c r="I561" s="662" t="s">
        <v>1935</v>
      </c>
      <c r="J561" s="662" t="s">
        <v>1936</v>
      </c>
      <c r="K561" s="662" t="s">
        <v>1937</v>
      </c>
      <c r="L561" s="664">
        <v>147.6200058581546</v>
      </c>
      <c r="M561" s="664">
        <v>7</v>
      </c>
      <c r="N561" s="665">
        <v>1033.3400410070822</v>
      </c>
    </row>
    <row r="562" spans="1:14" ht="14.4" customHeight="1" x14ac:dyDescent="0.3">
      <c r="A562" s="660" t="s">
        <v>577</v>
      </c>
      <c r="B562" s="661" t="s">
        <v>578</v>
      </c>
      <c r="C562" s="662" t="s">
        <v>594</v>
      </c>
      <c r="D562" s="663" t="s">
        <v>2376</v>
      </c>
      <c r="E562" s="662" t="s">
        <v>603</v>
      </c>
      <c r="F562" s="663" t="s">
        <v>2379</v>
      </c>
      <c r="G562" s="662" t="s">
        <v>614</v>
      </c>
      <c r="H562" s="662" t="s">
        <v>1938</v>
      </c>
      <c r="I562" s="662" t="s">
        <v>1939</v>
      </c>
      <c r="J562" s="662" t="s">
        <v>1940</v>
      </c>
      <c r="K562" s="662"/>
      <c r="L562" s="664">
        <v>60.820000000000014</v>
      </c>
      <c r="M562" s="664">
        <v>1</v>
      </c>
      <c r="N562" s="665">
        <v>60.820000000000014</v>
      </c>
    </row>
    <row r="563" spans="1:14" ht="14.4" customHeight="1" x14ac:dyDescent="0.3">
      <c r="A563" s="660" t="s">
        <v>577</v>
      </c>
      <c r="B563" s="661" t="s">
        <v>578</v>
      </c>
      <c r="C563" s="662" t="s">
        <v>594</v>
      </c>
      <c r="D563" s="663" t="s">
        <v>2376</v>
      </c>
      <c r="E563" s="662" t="s">
        <v>603</v>
      </c>
      <c r="F563" s="663" t="s">
        <v>2379</v>
      </c>
      <c r="G563" s="662" t="s">
        <v>614</v>
      </c>
      <c r="H563" s="662" t="s">
        <v>1941</v>
      </c>
      <c r="I563" s="662" t="s">
        <v>1942</v>
      </c>
      <c r="J563" s="662" t="s">
        <v>1943</v>
      </c>
      <c r="K563" s="662" t="s">
        <v>1944</v>
      </c>
      <c r="L563" s="664">
        <v>29.360000000000007</v>
      </c>
      <c r="M563" s="664">
        <v>1</v>
      </c>
      <c r="N563" s="665">
        <v>29.360000000000007</v>
      </c>
    </row>
    <row r="564" spans="1:14" ht="14.4" customHeight="1" x14ac:dyDescent="0.3">
      <c r="A564" s="660" t="s">
        <v>577</v>
      </c>
      <c r="B564" s="661" t="s">
        <v>578</v>
      </c>
      <c r="C564" s="662" t="s">
        <v>594</v>
      </c>
      <c r="D564" s="663" t="s">
        <v>2376</v>
      </c>
      <c r="E564" s="662" t="s">
        <v>603</v>
      </c>
      <c r="F564" s="663" t="s">
        <v>2379</v>
      </c>
      <c r="G564" s="662" t="s">
        <v>614</v>
      </c>
      <c r="H564" s="662" t="s">
        <v>1041</v>
      </c>
      <c r="I564" s="662" t="s">
        <v>1041</v>
      </c>
      <c r="J564" s="662" t="s">
        <v>637</v>
      </c>
      <c r="K564" s="662" t="s">
        <v>1042</v>
      </c>
      <c r="L564" s="664">
        <v>60.019958154870366</v>
      </c>
      <c r="M564" s="664">
        <v>2</v>
      </c>
      <c r="N564" s="665">
        <v>120.03991630974073</v>
      </c>
    </row>
    <row r="565" spans="1:14" ht="14.4" customHeight="1" x14ac:dyDescent="0.3">
      <c r="A565" s="660" t="s">
        <v>577</v>
      </c>
      <c r="B565" s="661" t="s">
        <v>578</v>
      </c>
      <c r="C565" s="662" t="s">
        <v>594</v>
      </c>
      <c r="D565" s="663" t="s">
        <v>2376</v>
      </c>
      <c r="E565" s="662" t="s">
        <v>603</v>
      </c>
      <c r="F565" s="663" t="s">
        <v>2379</v>
      </c>
      <c r="G565" s="662" t="s">
        <v>614</v>
      </c>
      <c r="H565" s="662" t="s">
        <v>1045</v>
      </c>
      <c r="I565" s="662" t="s">
        <v>237</v>
      </c>
      <c r="J565" s="662" t="s">
        <v>1046</v>
      </c>
      <c r="K565" s="662"/>
      <c r="L565" s="664">
        <v>169.93947469911913</v>
      </c>
      <c r="M565" s="664">
        <v>1</v>
      </c>
      <c r="N565" s="665">
        <v>169.93947469911913</v>
      </c>
    </row>
    <row r="566" spans="1:14" ht="14.4" customHeight="1" x14ac:dyDescent="0.3">
      <c r="A566" s="660" t="s">
        <v>577</v>
      </c>
      <c r="B566" s="661" t="s">
        <v>578</v>
      </c>
      <c r="C566" s="662" t="s">
        <v>594</v>
      </c>
      <c r="D566" s="663" t="s">
        <v>2376</v>
      </c>
      <c r="E566" s="662" t="s">
        <v>603</v>
      </c>
      <c r="F566" s="663" t="s">
        <v>2379</v>
      </c>
      <c r="G566" s="662" t="s">
        <v>614</v>
      </c>
      <c r="H566" s="662" t="s">
        <v>1047</v>
      </c>
      <c r="I566" s="662" t="s">
        <v>1047</v>
      </c>
      <c r="J566" s="662" t="s">
        <v>1048</v>
      </c>
      <c r="K566" s="662" t="s">
        <v>1049</v>
      </c>
      <c r="L566" s="664">
        <v>223.63312964625055</v>
      </c>
      <c r="M566" s="664">
        <v>40</v>
      </c>
      <c r="N566" s="665">
        <v>8945.3251858500225</v>
      </c>
    </row>
    <row r="567" spans="1:14" ht="14.4" customHeight="1" x14ac:dyDescent="0.3">
      <c r="A567" s="660" t="s">
        <v>577</v>
      </c>
      <c r="B567" s="661" t="s">
        <v>578</v>
      </c>
      <c r="C567" s="662" t="s">
        <v>594</v>
      </c>
      <c r="D567" s="663" t="s">
        <v>2376</v>
      </c>
      <c r="E567" s="662" t="s">
        <v>603</v>
      </c>
      <c r="F567" s="663" t="s">
        <v>2379</v>
      </c>
      <c r="G567" s="662" t="s">
        <v>1059</v>
      </c>
      <c r="H567" s="662" t="s">
        <v>1945</v>
      </c>
      <c r="I567" s="662" t="s">
        <v>1946</v>
      </c>
      <c r="J567" s="662" t="s">
        <v>1185</v>
      </c>
      <c r="K567" s="662" t="s">
        <v>1947</v>
      </c>
      <c r="L567" s="664">
        <v>119.12456343943221</v>
      </c>
      <c r="M567" s="664">
        <v>417</v>
      </c>
      <c r="N567" s="665">
        <v>49674.942954243234</v>
      </c>
    </row>
    <row r="568" spans="1:14" ht="14.4" customHeight="1" x14ac:dyDescent="0.3">
      <c r="A568" s="660" t="s">
        <v>577</v>
      </c>
      <c r="B568" s="661" t="s">
        <v>578</v>
      </c>
      <c r="C568" s="662" t="s">
        <v>597</v>
      </c>
      <c r="D568" s="663" t="s">
        <v>2377</v>
      </c>
      <c r="E568" s="662" t="s">
        <v>603</v>
      </c>
      <c r="F568" s="663" t="s">
        <v>2379</v>
      </c>
      <c r="G568" s="662"/>
      <c r="H568" s="662" t="s">
        <v>1948</v>
      </c>
      <c r="I568" s="662" t="s">
        <v>1949</v>
      </c>
      <c r="J568" s="662" t="s">
        <v>1950</v>
      </c>
      <c r="K568" s="662" t="s">
        <v>1951</v>
      </c>
      <c r="L568" s="664">
        <v>260.72782654966602</v>
      </c>
      <c r="M568" s="664">
        <v>2</v>
      </c>
      <c r="N568" s="665">
        <v>521.45565309933204</v>
      </c>
    </row>
    <row r="569" spans="1:14" ht="14.4" customHeight="1" x14ac:dyDescent="0.3">
      <c r="A569" s="660" t="s">
        <v>577</v>
      </c>
      <c r="B569" s="661" t="s">
        <v>578</v>
      </c>
      <c r="C569" s="662" t="s">
        <v>597</v>
      </c>
      <c r="D569" s="663" t="s">
        <v>2377</v>
      </c>
      <c r="E569" s="662" t="s">
        <v>603</v>
      </c>
      <c r="F569" s="663" t="s">
        <v>2379</v>
      </c>
      <c r="G569" s="662"/>
      <c r="H569" s="662" t="s">
        <v>1952</v>
      </c>
      <c r="I569" s="662" t="s">
        <v>1953</v>
      </c>
      <c r="J569" s="662" t="s">
        <v>1954</v>
      </c>
      <c r="K569" s="662" t="s">
        <v>1955</v>
      </c>
      <c r="L569" s="664">
        <v>59.18</v>
      </c>
      <c r="M569" s="664">
        <v>1</v>
      </c>
      <c r="N569" s="665">
        <v>59.18</v>
      </c>
    </row>
    <row r="570" spans="1:14" ht="14.4" customHeight="1" x14ac:dyDescent="0.3">
      <c r="A570" s="660" t="s">
        <v>577</v>
      </c>
      <c r="B570" s="661" t="s">
        <v>578</v>
      </c>
      <c r="C570" s="662" t="s">
        <v>597</v>
      </c>
      <c r="D570" s="663" t="s">
        <v>2377</v>
      </c>
      <c r="E570" s="662" t="s">
        <v>603</v>
      </c>
      <c r="F570" s="663" t="s">
        <v>2379</v>
      </c>
      <c r="G570" s="662"/>
      <c r="H570" s="662" t="s">
        <v>1956</v>
      </c>
      <c r="I570" s="662" t="s">
        <v>1957</v>
      </c>
      <c r="J570" s="662" t="s">
        <v>1958</v>
      </c>
      <c r="K570" s="662" t="s">
        <v>1959</v>
      </c>
      <c r="L570" s="664">
        <v>156.20000243410291</v>
      </c>
      <c r="M570" s="664">
        <v>1</v>
      </c>
      <c r="N570" s="665">
        <v>156.20000243410291</v>
      </c>
    </row>
    <row r="571" spans="1:14" ht="14.4" customHeight="1" x14ac:dyDescent="0.3">
      <c r="A571" s="660" t="s">
        <v>577</v>
      </c>
      <c r="B571" s="661" t="s">
        <v>578</v>
      </c>
      <c r="C571" s="662" t="s">
        <v>597</v>
      </c>
      <c r="D571" s="663" t="s">
        <v>2377</v>
      </c>
      <c r="E571" s="662" t="s">
        <v>603</v>
      </c>
      <c r="F571" s="663" t="s">
        <v>2379</v>
      </c>
      <c r="G571" s="662" t="s">
        <v>614</v>
      </c>
      <c r="H571" s="662" t="s">
        <v>1290</v>
      </c>
      <c r="I571" s="662" t="s">
        <v>1290</v>
      </c>
      <c r="J571" s="662" t="s">
        <v>1291</v>
      </c>
      <c r="K571" s="662" t="s">
        <v>1292</v>
      </c>
      <c r="L571" s="664">
        <v>183.34380164672515</v>
      </c>
      <c r="M571" s="664">
        <v>320.75</v>
      </c>
      <c r="N571" s="665">
        <v>58807.524378187096</v>
      </c>
    </row>
    <row r="572" spans="1:14" ht="14.4" customHeight="1" x14ac:dyDescent="0.3">
      <c r="A572" s="660" t="s">
        <v>577</v>
      </c>
      <c r="B572" s="661" t="s">
        <v>578</v>
      </c>
      <c r="C572" s="662" t="s">
        <v>597</v>
      </c>
      <c r="D572" s="663" t="s">
        <v>2377</v>
      </c>
      <c r="E572" s="662" t="s">
        <v>603</v>
      </c>
      <c r="F572" s="663" t="s">
        <v>2379</v>
      </c>
      <c r="G572" s="662" t="s">
        <v>614</v>
      </c>
      <c r="H572" s="662" t="s">
        <v>1293</v>
      </c>
      <c r="I572" s="662" t="s">
        <v>1293</v>
      </c>
      <c r="J572" s="662" t="s">
        <v>1294</v>
      </c>
      <c r="K572" s="662" t="s">
        <v>1295</v>
      </c>
      <c r="L572" s="664">
        <v>181.58980686010216</v>
      </c>
      <c r="M572" s="664">
        <v>77</v>
      </c>
      <c r="N572" s="665">
        <v>13982.415128227865</v>
      </c>
    </row>
    <row r="573" spans="1:14" ht="14.4" customHeight="1" x14ac:dyDescent="0.3">
      <c r="A573" s="660" t="s">
        <v>577</v>
      </c>
      <c r="B573" s="661" t="s">
        <v>578</v>
      </c>
      <c r="C573" s="662" t="s">
        <v>597</v>
      </c>
      <c r="D573" s="663" t="s">
        <v>2377</v>
      </c>
      <c r="E573" s="662" t="s">
        <v>603</v>
      </c>
      <c r="F573" s="663" t="s">
        <v>2379</v>
      </c>
      <c r="G573" s="662" t="s">
        <v>614</v>
      </c>
      <c r="H573" s="662" t="s">
        <v>1595</v>
      </c>
      <c r="I573" s="662" t="s">
        <v>1595</v>
      </c>
      <c r="J573" s="662" t="s">
        <v>1596</v>
      </c>
      <c r="K573" s="662" t="s">
        <v>1295</v>
      </c>
      <c r="L573" s="664">
        <v>149.5</v>
      </c>
      <c r="M573" s="664">
        <v>5</v>
      </c>
      <c r="N573" s="665">
        <v>747.5</v>
      </c>
    </row>
    <row r="574" spans="1:14" ht="14.4" customHeight="1" x14ac:dyDescent="0.3">
      <c r="A574" s="660" t="s">
        <v>577</v>
      </c>
      <c r="B574" s="661" t="s">
        <v>578</v>
      </c>
      <c r="C574" s="662" t="s">
        <v>597</v>
      </c>
      <c r="D574" s="663" t="s">
        <v>2377</v>
      </c>
      <c r="E574" s="662" t="s">
        <v>603</v>
      </c>
      <c r="F574" s="663" t="s">
        <v>2379</v>
      </c>
      <c r="G574" s="662" t="s">
        <v>614</v>
      </c>
      <c r="H574" s="662" t="s">
        <v>1960</v>
      </c>
      <c r="I574" s="662" t="s">
        <v>1960</v>
      </c>
      <c r="J574" s="662" t="s">
        <v>1596</v>
      </c>
      <c r="K574" s="662" t="s">
        <v>1961</v>
      </c>
      <c r="L574" s="664">
        <v>232.3</v>
      </c>
      <c r="M574" s="664">
        <v>1</v>
      </c>
      <c r="N574" s="665">
        <v>232.3</v>
      </c>
    </row>
    <row r="575" spans="1:14" ht="14.4" customHeight="1" x14ac:dyDescent="0.3">
      <c r="A575" s="660" t="s">
        <v>577</v>
      </c>
      <c r="B575" s="661" t="s">
        <v>578</v>
      </c>
      <c r="C575" s="662" t="s">
        <v>597</v>
      </c>
      <c r="D575" s="663" t="s">
        <v>2377</v>
      </c>
      <c r="E575" s="662" t="s">
        <v>603</v>
      </c>
      <c r="F575" s="663" t="s">
        <v>2379</v>
      </c>
      <c r="G575" s="662" t="s">
        <v>614</v>
      </c>
      <c r="H575" s="662" t="s">
        <v>1296</v>
      </c>
      <c r="I575" s="662" t="s">
        <v>1296</v>
      </c>
      <c r="J575" s="662" t="s">
        <v>1291</v>
      </c>
      <c r="K575" s="662" t="s">
        <v>1297</v>
      </c>
      <c r="L575" s="664">
        <v>97.179943534733866</v>
      </c>
      <c r="M575" s="664">
        <v>86</v>
      </c>
      <c r="N575" s="665">
        <v>8357.4751439871125</v>
      </c>
    </row>
    <row r="576" spans="1:14" ht="14.4" customHeight="1" x14ac:dyDescent="0.3">
      <c r="A576" s="660" t="s">
        <v>577</v>
      </c>
      <c r="B576" s="661" t="s">
        <v>578</v>
      </c>
      <c r="C576" s="662" t="s">
        <v>597</v>
      </c>
      <c r="D576" s="663" t="s">
        <v>2377</v>
      </c>
      <c r="E576" s="662" t="s">
        <v>603</v>
      </c>
      <c r="F576" s="663" t="s">
        <v>2379</v>
      </c>
      <c r="G576" s="662" t="s">
        <v>614</v>
      </c>
      <c r="H576" s="662" t="s">
        <v>1597</v>
      </c>
      <c r="I576" s="662" t="s">
        <v>1597</v>
      </c>
      <c r="J576" s="662" t="s">
        <v>1291</v>
      </c>
      <c r="K576" s="662" t="s">
        <v>1598</v>
      </c>
      <c r="L576" s="664">
        <v>97.750270851138481</v>
      </c>
      <c r="M576" s="664">
        <v>145</v>
      </c>
      <c r="N576" s="665">
        <v>14173.789273415079</v>
      </c>
    </row>
    <row r="577" spans="1:14" ht="14.4" customHeight="1" x14ac:dyDescent="0.3">
      <c r="A577" s="660" t="s">
        <v>577</v>
      </c>
      <c r="B577" s="661" t="s">
        <v>578</v>
      </c>
      <c r="C577" s="662" t="s">
        <v>597</v>
      </c>
      <c r="D577" s="663" t="s">
        <v>2377</v>
      </c>
      <c r="E577" s="662" t="s">
        <v>603</v>
      </c>
      <c r="F577" s="663" t="s">
        <v>2379</v>
      </c>
      <c r="G577" s="662" t="s">
        <v>614</v>
      </c>
      <c r="H577" s="662" t="s">
        <v>1298</v>
      </c>
      <c r="I577" s="662" t="s">
        <v>1299</v>
      </c>
      <c r="J577" s="662" t="s">
        <v>1300</v>
      </c>
      <c r="K577" s="662" t="s">
        <v>1301</v>
      </c>
      <c r="L577" s="664">
        <v>53.649785553800797</v>
      </c>
      <c r="M577" s="664">
        <v>1</v>
      </c>
      <c r="N577" s="665">
        <v>53.649785553800797</v>
      </c>
    </row>
    <row r="578" spans="1:14" ht="14.4" customHeight="1" x14ac:dyDescent="0.3">
      <c r="A578" s="660" t="s">
        <v>577</v>
      </c>
      <c r="B578" s="661" t="s">
        <v>578</v>
      </c>
      <c r="C578" s="662" t="s">
        <v>597</v>
      </c>
      <c r="D578" s="663" t="s">
        <v>2377</v>
      </c>
      <c r="E578" s="662" t="s">
        <v>603</v>
      </c>
      <c r="F578" s="663" t="s">
        <v>2379</v>
      </c>
      <c r="G578" s="662" t="s">
        <v>614</v>
      </c>
      <c r="H578" s="662" t="s">
        <v>619</v>
      </c>
      <c r="I578" s="662" t="s">
        <v>620</v>
      </c>
      <c r="J578" s="662" t="s">
        <v>621</v>
      </c>
      <c r="K578" s="662" t="s">
        <v>622</v>
      </c>
      <c r="L578" s="664">
        <v>87.423295204914993</v>
      </c>
      <c r="M578" s="664">
        <v>9</v>
      </c>
      <c r="N578" s="665">
        <v>786.80965684423495</v>
      </c>
    </row>
    <row r="579" spans="1:14" ht="14.4" customHeight="1" x14ac:dyDescent="0.3">
      <c r="A579" s="660" t="s">
        <v>577</v>
      </c>
      <c r="B579" s="661" t="s">
        <v>578</v>
      </c>
      <c r="C579" s="662" t="s">
        <v>597</v>
      </c>
      <c r="D579" s="663" t="s">
        <v>2377</v>
      </c>
      <c r="E579" s="662" t="s">
        <v>603</v>
      </c>
      <c r="F579" s="663" t="s">
        <v>2379</v>
      </c>
      <c r="G579" s="662" t="s">
        <v>614</v>
      </c>
      <c r="H579" s="662" t="s">
        <v>623</v>
      </c>
      <c r="I579" s="662" t="s">
        <v>624</v>
      </c>
      <c r="J579" s="662" t="s">
        <v>625</v>
      </c>
      <c r="K579" s="662" t="s">
        <v>626</v>
      </c>
      <c r="L579" s="664">
        <v>101.00704056290945</v>
      </c>
      <c r="M579" s="664">
        <v>202</v>
      </c>
      <c r="N579" s="665">
        <v>20403.422193707709</v>
      </c>
    </row>
    <row r="580" spans="1:14" ht="14.4" customHeight="1" x14ac:dyDescent="0.3">
      <c r="A580" s="660" t="s">
        <v>577</v>
      </c>
      <c r="B580" s="661" t="s">
        <v>578</v>
      </c>
      <c r="C580" s="662" t="s">
        <v>597</v>
      </c>
      <c r="D580" s="663" t="s">
        <v>2377</v>
      </c>
      <c r="E580" s="662" t="s">
        <v>603</v>
      </c>
      <c r="F580" s="663" t="s">
        <v>2379</v>
      </c>
      <c r="G580" s="662" t="s">
        <v>614</v>
      </c>
      <c r="H580" s="662" t="s">
        <v>627</v>
      </c>
      <c r="I580" s="662" t="s">
        <v>628</v>
      </c>
      <c r="J580" s="662" t="s">
        <v>629</v>
      </c>
      <c r="K580" s="662" t="s">
        <v>630</v>
      </c>
      <c r="L580" s="664">
        <v>170.12000000000006</v>
      </c>
      <c r="M580" s="664">
        <v>2</v>
      </c>
      <c r="N580" s="665">
        <v>340.24000000000012</v>
      </c>
    </row>
    <row r="581" spans="1:14" ht="14.4" customHeight="1" x14ac:dyDescent="0.3">
      <c r="A581" s="660" t="s">
        <v>577</v>
      </c>
      <c r="B581" s="661" t="s">
        <v>578</v>
      </c>
      <c r="C581" s="662" t="s">
        <v>597</v>
      </c>
      <c r="D581" s="663" t="s">
        <v>2377</v>
      </c>
      <c r="E581" s="662" t="s">
        <v>603</v>
      </c>
      <c r="F581" s="663" t="s">
        <v>2379</v>
      </c>
      <c r="G581" s="662" t="s">
        <v>614</v>
      </c>
      <c r="H581" s="662" t="s">
        <v>631</v>
      </c>
      <c r="I581" s="662" t="s">
        <v>632</v>
      </c>
      <c r="J581" s="662" t="s">
        <v>633</v>
      </c>
      <c r="K581" s="662" t="s">
        <v>634</v>
      </c>
      <c r="L581" s="664">
        <v>67.470000000000013</v>
      </c>
      <c r="M581" s="664">
        <v>5</v>
      </c>
      <c r="N581" s="665">
        <v>337.35000000000008</v>
      </c>
    </row>
    <row r="582" spans="1:14" ht="14.4" customHeight="1" x14ac:dyDescent="0.3">
      <c r="A582" s="660" t="s">
        <v>577</v>
      </c>
      <c r="B582" s="661" t="s">
        <v>578</v>
      </c>
      <c r="C582" s="662" t="s">
        <v>597</v>
      </c>
      <c r="D582" s="663" t="s">
        <v>2377</v>
      </c>
      <c r="E582" s="662" t="s">
        <v>603</v>
      </c>
      <c r="F582" s="663" t="s">
        <v>2379</v>
      </c>
      <c r="G582" s="662" t="s">
        <v>614</v>
      </c>
      <c r="H582" s="662" t="s">
        <v>1962</v>
      </c>
      <c r="I582" s="662" t="s">
        <v>1963</v>
      </c>
      <c r="J582" s="662" t="s">
        <v>637</v>
      </c>
      <c r="K582" s="662" t="s">
        <v>1964</v>
      </c>
      <c r="L582" s="664">
        <v>65.030000000000015</v>
      </c>
      <c r="M582" s="664">
        <v>1</v>
      </c>
      <c r="N582" s="665">
        <v>65.030000000000015</v>
      </c>
    </row>
    <row r="583" spans="1:14" ht="14.4" customHeight="1" x14ac:dyDescent="0.3">
      <c r="A583" s="660" t="s">
        <v>577</v>
      </c>
      <c r="B583" s="661" t="s">
        <v>578</v>
      </c>
      <c r="C583" s="662" t="s">
        <v>597</v>
      </c>
      <c r="D583" s="663" t="s">
        <v>2377</v>
      </c>
      <c r="E583" s="662" t="s">
        <v>603</v>
      </c>
      <c r="F583" s="663" t="s">
        <v>2379</v>
      </c>
      <c r="G583" s="662" t="s">
        <v>614</v>
      </c>
      <c r="H583" s="662" t="s">
        <v>1965</v>
      </c>
      <c r="I583" s="662" t="s">
        <v>1966</v>
      </c>
      <c r="J583" s="662" t="s">
        <v>1967</v>
      </c>
      <c r="K583" s="662" t="s">
        <v>1968</v>
      </c>
      <c r="L583" s="664">
        <v>66.5300656339829</v>
      </c>
      <c r="M583" s="664">
        <v>1</v>
      </c>
      <c r="N583" s="665">
        <v>66.5300656339829</v>
      </c>
    </row>
    <row r="584" spans="1:14" ht="14.4" customHeight="1" x14ac:dyDescent="0.3">
      <c r="A584" s="660" t="s">
        <v>577</v>
      </c>
      <c r="B584" s="661" t="s">
        <v>578</v>
      </c>
      <c r="C584" s="662" t="s">
        <v>597</v>
      </c>
      <c r="D584" s="663" t="s">
        <v>2377</v>
      </c>
      <c r="E584" s="662" t="s">
        <v>603</v>
      </c>
      <c r="F584" s="663" t="s">
        <v>2379</v>
      </c>
      <c r="G584" s="662" t="s">
        <v>614</v>
      </c>
      <c r="H584" s="662" t="s">
        <v>1302</v>
      </c>
      <c r="I584" s="662" t="s">
        <v>1303</v>
      </c>
      <c r="J584" s="662" t="s">
        <v>1304</v>
      </c>
      <c r="K584" s="662" t="s">
        <v>1305</v>
      </c>
      <c r="L584" s="664">
        <v>28.78455484129459</v>
      </c>
      <c r="M584" s="664">
        <v>57</v>
      </c>
      <c r="N584" s="665">
        <v>1640.7196259537916</v>
      </c>
    </row>
    <row r="585" spans="1:14" ht="14.4" customHeight="1" x14ac:dyDescent="0.3">
      <c r="A585" s="660" t="s">
        <v>577</v>
      </c>
      <c r="B585" s="661" t="s">
        <v>578</v>
      </c>
      <c r="C585" s="662" t="s">
        <v>597</v>
      </c>
      <c r="D585" s="663" t="s">
        <v>2377</v>
      </c>
      <c r="E585" s="662" t="s">
        <v>603</v>
      </c>
      <c r="F585" s="663" t="s">
        <v>2379</v>
      </c>
      <c r="G585" s="662" t="s">
        <v>614</v>
      </c>
      <c r="H585" s="662" t="s">
        <v>1969</v>
      </c>
      <c r="I585" s="662" t="s">
        <v>1970</v>
      </c>
      <c r="J585" s="662" t="s">
        <v>1971</v>
      </c>
      <c r="K585" s="662" t="s">
        <v>1972</v>
      </c>
      <c r="L585" s="664">
        <v>89.38</v>
      </c>
      <c r="M585" s="664">
        <v>1</v>
      </c>
      <c r="N585" s="665">
        <v>89.38</v>
      </c>
    </row>
    <row r="586" spans="1:14" ht="14.4" customHeight="1" x14ac:dyDescent="0.3">
      <c r="A586" s="660" t="s">
        <v>577</v>
      </c>
      <c r="B586" s="661" t="s">
        <v>578</v>
      </c>
      <c r="C586" s="662" t="s">
        <v>597</v>
      </c>
      <c r="D586" s="663" t="s">
        <v>2377</v>
      </c>
      <c r="E586" s="662" t="s">
        <v>603</v>
      </c>
      <c r="F586" s="663" t="s">
        <v>2379</v>
      </c>
      <c r="G586" s="662" t="s">
        <v>614</v>
      </c>
      <c r="H586" s="662" t="s">
        <v>647</v>
      </c>
      <c r="I586" s="662" t="s">
        <v>648</v>
      </c>
      <c r="J586" s="662" t="s">
        <v>649</v>
      </c>
      <c r="K586" s="662" t="s">
        <v>650</v>
      </c>
      <c r="L586" s="664">
        <v>81.176337025250518</v>
      </c>
      <c r="M586" s="664">
        <v>14</v>
      </c>
      <c r="N586" s="665">
        <v>1136.4687183535073</v>
      </c>
    </row>
    <row r="587" spans="1:14" ht="14.4" customHeight="1" x14ac:dyDescent="0.3">
      <c r="A587" s="660" t="s">
        <v>577</v>
      </c>
      <c r="B587" s="661" t="s">
        <v>578</v>
      </c>
      <c r="C587" s="662" t="s">
        <v>597</v>
      </c>
      <c r="D587" s="663" t="s">
        <v>2377</v>
      </c>
      <c r="E587" s="662" t="s">
        <v>603</v>
      </c>
      <c r="F587" s="663" t="s">
        <v>2379</v>
      </c>
      <c r="G587" s="662" t="s">
        <v>614</v>
      </c>
      <c r="H587" s="662" t="s">
        <v>1973</v>
      </c>
      <c r="I587" s="662" t="s">
        <v>1974</v>
      </c>
      <c r="J587" s="662" t="s">
        <v>1975</v>
      </c>
      <c r="K587" s="662" t="s">
        <v>1976</v>
      </c>
      <c r="L587" s="664">
        <v>121.29727272727273</v>
      </c>
      <c r="M587" s="664">
        <v>11</v>
      </c>
      <c r="N587" s="665">
        <v>1334.27</v>
      </c>
    </row>
    <row r="588" spans="1:14" ht="14.4" customHeight="1" x14ac:dyDescent="0.3">
      <c r="A588" s="660" t="s">
        <v>577</v>
      </c>
      <c r="B588" s="661" t="s">
        <v>578</v>
      </c>
      <c r="C588" s="662" t="s">
        <v>597</v>
      </c>
      <c r="D588" s="663" t="s">
        <v>2377</v>
      </c>
      <c r="E588" s="662" t="s">
        <v>603</v>
      </c>
      <c r="F588" s="663" t="s">
        <v>2379</v>
      </c>
      <c r="G588" s="662" t="s">
        <v>614</v>
      </c>
      <c r="H588" s="662" t="s">
        <v>1601</v>
      </c>
      <c r="I588" s="662" t="s">
        <v>1602</v>
      </c>
      <c r="J588" s="662" t="s">
        <v>1603</v>
      </c>
      <c r="K588" s="662" t="s">
        <v>1604</v>
      </c>
      <c r="L588" s="664">
        <v>55.380000000000024</v>
      </c>
      <c r="M588" s="664">
        <v>3</v>
      </c>
      <c r="N588" s="665">
        <v>166.14000000000007</v>
      </c>
    </row>
    <row r="589" spans="1:14" ht="14.4" customHeight="1" x14ac:dyDescent="0.3">
      <c r="A589" s="660" t="s">
        <v>577</v>
      </c>
      <c r="B589" s="661" t="s">
        <v>578</v>
      </c>
      <c r="C589" s="662" t="s">
        <v>597</v>
      </c>
      <c r="D589" s="663" t="s">
        <v>2377</v>
      </c>
      <c r="E589" s="662" t="s">
        <v>603</v>
      </c>
      <c r="F589" s="663" t="s">
        <v>2379</v>
      </c>
      <c r="G589" s="662" t="s">
        <v>614</v>
      </c>
      <c r="H589" s="662" t="s">
        <v>655</v>
      </c>
      <c r="I589" s="662" t="s">
        <v>656</v>
      </c>
      <c r="J589" s="662" t="s">
        <v>657</v>
      </c>
      <c r="K589" s="662" t="s">
        <v>658</v>
      </c>
      <c r="L589" s="664">
        <v>61.810746705646899</v>
      </c>
      <c r="M589" s="664">
        <v>1</v>
      </c>
      <c r="N589" s="665">
        <v>61.810746705646899</v>
      </c>
    </row>
    <row r="590" spans="1:14" ht="14.4" customHeight="1" x14ac:dyDescent="0.3">
      <c r="A590" s="660" t="s">
        <v>577</v>
      </c>
      <c r="B590" s="661" t="s">
        <v>578</v>
      </c>
      <c r="C590" s="662" t="s">
        <v>597</v>
      </c>
      <c r="D590" s="663" t="s">
        <v>2377</v>
      </c>
      <c r="E590" s="662" t="s">
        <v>603</v>
      </c>
      <c r="F590" s="663" t="s">
        <v>2379</v>
      </c>
      <c r="G590" s="662" t="s">
        <v>614</v>
      </c>
      <c r="H590" s="662" t="s">
        <v>1977</v>
      </c>
      <c r="I590" s="662" t="s">
        <v>1978</v>
      </c>
      <c r="J590" s="662" t="s">
        <v>1979</v>
      </c>
      <c r="K590" s="662" t="s">
        <v>1980</v>
      </c>
      <c r="L590" s="664">
        <v>176.31</v>
      </c>
      <c r="M590" s="664">
        <v>1</v>
      </c>
      <c r="N590" s="665">
        <v>176.31</v>
      </c>
    </row>
    <row r="591" spans="1:14" ht="14.4" customHeight="1" x14ac:dyDescent="0.3">
      <c r="A591" s="660" t="s">
        <v>577</v>
      </c>
      <c r="B591" s="661" t="s">
        <v>578</v>
      </c>
      <c r="C591" s="662" t="s">
        <v>597</v>
      </c>
      <c r="D591" s="663" t="s">
        <v>2377</v>
      </c>
      <c r="E591" s="662" t="s">
        <v>603</v>
      </c>
      <c r="F591" s="663" t="s">
        <v>2379</v>
      </c>
      <c r="G591" s="662" t="s">
        <v>614</v>
      </c>
      <c r="H591" s="662" t="s">
        <v>659</v>
      </c>
      <c r="I591" s="662" t="s">
        <v>660</v>
      </c>
      <c r="J591" s="662" t="s">
        <v>661</v>
      </c>
      <c r="K591" s="662" t="s">
        <v>618</v>
      </c>
      <c r="L591" s="664">
        <v>37.81</v>
      </c>
      <c r="M591" s="664">
        <v>2</v>
      </c>
      <c r="N591" s="665">
        <v>75.62</v>
      </c>
    </row>
    <row r="592" spans="1:14" ht="14.4" customHeight="1" x14ac:dyDescent="0.3">
      <c r="A592" s="660" t="s">
        <v>577</v>
      </c>
      <c r="B592" s="661" t="s">
        <v>578</v>
      </c>
      <c r="C592" s="662" t="s">
        <v>597</v>
      </c>
      <c r="D592" s="663" t="s">
        <v>2377</v>
      </c>
      <c r="E592" s="662" t="s">
        <v>603</v>
      </c>
      <c r="F592" s="663" t="s">
        <v>2379</v>
      </c>
      <c r="G592" s="662" t="s">
        <v>614</v>
      </c>
      <c r="H592" s="662" t="s">
        <v>662</v>
      </c>
      <c r="I592" s="662" t="s">
        <v>663</v>
      </c>
      <c r="J592" s="662" t="s">
        <v>664</v>
      </c>
      <c r="K592" s="662" t="s">
        <v>642</v>
      </c>
      <c r="L592" s="664">
        <v>67.251533986661968</v>
      </c>
      <c r="M592" s="664">
        <v>19</v>
      </c>
      <c r="N592" s="665">
        <v>1277.7791457465773</v>
      </c>
    </row>
    <row r="593" spans="1:14" ht="14.4" customHeight="1" x14ac:dyDescent="0.3">
      <c r="A593" s="660" t="s">
        <v>577</v>
      </c>
      <c r="B593" s="661" t="s">
        <v>578</v>
      </c>
      <c r="C593" s="662" t="s">
        <v>597</v>
      </c>
      <c r="D593" s="663" t="s">
        <v>2377</v>
      </c>
      <c r="E593" s="662" t="s">
        <v>603</v>
      </c>
      <c r="F593" s="663" t="s">
        <v>2379</v>
      </c>
      <c r="G593" s="662" t="s">
        <v>614</v>
      </c>
      <c r="H593" s="662" t="s">
        <v>665</v>
      </c>
      <c r="I593" s="662" t="s">
        <v>666</v>
      </c>
      <c r="J593" s="662" t="s">
        <v>667</v>
      </c>
      <c r="K593" s="662" t="s">
        <v>668</v>
      </c>
      <c r="L593" s="664">
        <v>59.287256274835848</v>
      </c>
      <c r="M593" s="664">
        <v>22</v>
      </c>
      <c r="N593" s="665">
        <v>1304.3196380463887</v>
      </c>
    </row>
    <row r="594" spans="1:14" ht="14.4" customHeight="1" x14ac:dyDescent="0.3">
      <c r="A594" s="660" t="s">
        <v>577</v>
      </c>
      <c r="B594" s="661" t="s">
        <v>578</v>
      </c>
      <c r="C594" s="662" t="s">
        <v>597</v>
      </c>
      <c r="D594" s="663" t="s">
        <v>2377</v>
      </c>
      <c r="E594" s="662" t="s">
        <v>603</v>
      </c>
      <c r="F594" s="663" t="s">
        <v>2379</v>
      </c>
      <c r="G594" s="662" t="s">
        <v>614</v>
      </c>
      <c r="H594" s="662" t="s">
        <v>1981</v>
      </c>
      <c r="I594" s="662" t="s">
        <v>1982</v>
      </c>
      <c r="J594" s="662" t="s">
        <v>1983</v>
      </c>
      <c r="K594" s="662" t="s">
        <v>1984</v>
      </c>
      <c r="L594" s="664">
        <v>369.70000000000005</v>
      </c>
      <c r="M594" s="664">
        <v>1</v>
      </c>
      <c r="N594" s="665">
        <v>369.70000000000005</v>
      </c>
    </row>
    <row r="595" spans="1:14" ht="14.4" customHeight="1" x14ac:dyDescent="0.3">
      <c r="A595" s="660" t="s">
        <v>577</v>
      </c>
      <c r="B595" s="661" t="s">
        <v>578</v>
      </c>
      <c r="C595" s="662" t="s">
        <v>597</v>
      </c>
      <c r="D595" s="663" t="s">
        <v>2377</v>
      </c>
      <c r="E595" s="662" t="s">
        <v>603</v>
      </c>
      <c r="F595" s="663" t="s">
        <v>2379</v>
      </c>
      <c r="G595" s="662" t="s">
        <v>614</v>
      </c>
      <c r="H595" s="662" t="s">
        <v>673</v>
      </c>
      <c r="I595" s="662" t="s">
        <v>674</v>
      </c>
      <c r="J595" s="662" t="s">
        <v>675</v>
      </c>
      <c r="K595" s="662" t="s">
        <v>676</v>
      </c>
      <c r="L595" s="664">
        <v>261.64180738748826</v>
      </c>
      <c r="M595" s="664">
        <v>72</v>
      </c>
      <c r="N595" s="665">
        <v>18838.210131899155</v>
      </c>
    </row>
    <row r="596" spans="1:14" ht="14.4" customHeight="1" x14ac:dyDescent="0.3">
      <c r="A596" s="660" t="s">
        <v>577</v>
      </c>
      <c r="B596" s="661" t="s">
        <v>578</v>
      </c>
      <c r="C596" s="662" t="s">
        <v>597</v>
      </c>
      <c r="D596" s="663" t="s">
        <v>2377</v>
      </c>
      <c r="E596" s="662" t="s">
        <v>603</v>
      </c>
      <c r="F596" s="663" t="s">
        <v>2379</v>
      </c>
      <c r="G596" s="662" t="s">
        <v>614</v>
      </c>
      <c r="H596" s="662" t="s">
        <v>1985</v>
      </c>
      <c r="I596" s="662" t="s">
        <v>1986</v>
      </c>
      <c r="J596" s="662" t="s">
        <v>1987</v>
      </c>
      <c r="K596" s="662" t="s">
        <v>676</v>
      </c>
      <c r="L596" s="664">
        <v>344.39030605844221</v>
      </c>
      <c r="M596" s="664">
        <v>11</v>
      </c>
      <c r="N596" s="665">
        <v>3788.2933666428644</v>
      </c>
    </row>
    <row r="597" spans="1:14" ht="14.4" customHeight="1" x14ac:dyDescent="0.3">
      <c r="A597" s="660" t="s">
        <v>577</v>
      </c>
      <c r="B597" s="661" t="s">
        <v>578</v>
      </c>
      <c r="C597" s="662" t="s">
        <v>597</v>
      </c>
      <c r="D597" s="663" t="s">
        <v>2377</v>
      </c>
      <c r="E597" s="662" t="s">
        <v>603</v>
      </c>
      <c r="F597" s="663" t="s">
        <v>2379</v>
      </c>
      <c r="G597" s="662" t="s">
        <v>614</v>
      </c>
      <c r="H597" s="662" t="s">
        <v>701</v>
      </c>
      <c r="I597" s="662" t="s">
        <v>701</v>
      </c>
      <c r="J597" s="662" t="s">
        <v>702</v>
      </c>
      <c r="K597" s="662" t="s">
        <v>703</v>
      </c>
      <c r="L597" s="664">
        <v>38.194369850363231</v>
      </c>
      <c r="M597" s="664">
        <v>111</v>
      </c>
      <c r="N597" s="665">
        <v>4239.5750533903183</v>
      </c>
    </row>
    <row r="598" spans="1:14" ht="14.4" customHeight="1" x14ac:dyDescent="0.3">
      <c r="A598" s="660" t="s">
        <v>577</v>
      </c>
      <c r="B598" s="661" t="s">
        <v>578</v>
      </c>
      <c r="C598" s="662" t="s">
        <v>597</v>
      </c>
      <c r="D598" s="663" t="s">
        <v>2377</v>
      </c>
      <c r="E598" s="662" t="s">
        <v>603</v>
      </c>
      <c r="F598" s="663" t="s">
        <v>2379</v>
      </c>
      <c r="G598" s="662" t="s">
        <v>614</v>
      </c>
      <c r="H598" s="662" t="s">
        <v>704</v>
      </c>
      <c r="I598" s="662" t="s">
        <v>705</v>
      </c>
      <c r="J598" s="662" t="s">
        <v>706</v>
      </c>
      <c r="K598" s="662" t="s">
        <v>707</v>
      </c>
      <c r="L598" s="664">
        <v>73.486700706875965</v>
      </c>
      <c r="M598" s="664">
        <v>3</v>
      </c>
      <c r="N598" s="665">
        <v>220.46010212062788</v>
      </c>
    </row>
    <row r="599" spans="1:14" ht="14.4" customHeight="1" x14ac:dyDescent="0.3">
      <c r="A599" s="660" t="s">
        <v>577</v>
      </c>
      <c r="B599" s="661" t="s">
        <v>578</v>
      </c>
      <c r="C599" s="662" t="s">
        <v>597</v>
      </c>
      <c r="D599" s="663" t="s">
        <v>2377</v>
      </c>
      <c r="E599" s="662" t="s">
        <v>603</v>
      </c>
      <c r="F599" s="663" t="s">
        <v>2379</v>
      </c>
      <c r="G599" s="662" t="s">
        <v>614</v>
      </c>
      <c r="H599" s="662" t="s">
        <v>708</v>
      </c>
      <c r="I599" s="662" t="s">
        <v>709</v>
      </c>
      <c r="J599" s="662" t="s">
        <v>706</v>
      </c>
      <c r="K599" s="662" t="s">
        <v>710</v>
      </c>
      <c r="L599" s="664">
        <v>237.83073184926513</v>
      </c>
      <c r="M599" s="664">
        <v>1</v>
      </c>
      <c r="N599" s="665">
        <v>237.83073184926513</v>
      </c>
    </row>
    <row r="600" spans="1:14" ht="14.4" customHeight="1" x14ac:dyDescent="0.3">
      <c r="A600" s="660" t="s">
        <v>577</v>
      </c>
      <c r="B600" s="661" t="s">
        <v>578</v>
      </c>
      <c r="C600" s="662" t="s">
        <v>597</v>
      </c>
      <c r="D600" s="663" t="s">
        <v>2377</v>
      </c>
      <c r="E600" s="662" t="s">
        <v>603</v>
      </c>
      <c r="F600" s="663" t="s">
        <v>2379</v>
      </c>
      <c r="G600" s="662" t="s">
        <v>614</v>
      </c>
      <c r="H600" s="662" t="s">
        <v>1988</v>
      </c>
      <c r="I600" s="662" t="s">
        <v>1989</v>
      </c>
      <c r="J600" s="662" t="s">
        <v>1990</v>
      </c>
      <c r="K600" s="662" t="s">
        <v>1991</v>
      </c>
      <c r="L600" s="664">
        <v>77.290617844327684</v>
      </c>
      <c r="M600" s="664">
        <v>1</v>
      </c>
      <c r="N600" s="665">
        <v>77.290617844327684</v>
      </c>
    </row>
    <row r="601" spans="1:14" ht="14.4" customHeight="1" x14ac:dyDescent="0.3">
      <c r="A601" s="660" t="s">
        <v>577</v>
      </c>
      <c r="B601" s="661" t="s">
        <v>578</v>
      </c>
      <c r="C601" s="662" t="s">
        <v>597</v>
      </c>
      <c r="D601" s="663" t="s">
        <v>2377</v>
      </c>
      <c r="E601" s="662" t="s">
        <v>603</v>
      </c>
      <c r="F601" s="663" t="s">
        <v>2379</v>
      </c>
      <c r="G601" s="662" t="s">
        <v>614</v>
      </c>
      <c r="H601" s="662" t="s">
        <v>1992</v>
      </c>
      <c r="I601" s="662" t="s">
        <v>1993</v>
      </c>
      <c r="J601" s="662" t="s">
        <v>1994</v>
      </c>
      <c r="K601" s="662" t="s">
        <v>1995</v>
      </c>
      <c r="L601" s="664">
        <v>623.56000000000017</v>
      </c>
      <c r="M601" s="664">
        <v>1</v>
      </c>
      <c r="N601" s="665">
        <v>623.56000000000017</v>
      </c>
    </row>
    <row r="602" spans="1:14" ht="14.4" customHeight="1" x14ac:dyDescent="0.3">
      <c r="A602" s="660" t="s">
        <v>577</v>
      </c>
      <c r="B602" s="661" t="s">
        <v>578</v>
      </c>
      <c r="C602" s="662" t="s">
        <v>597</v>
      </c>
      <c r="D602" s="663" t="s">
        <v>2377</v>
      </c>
      <c r="E602" s="662" t="s">
        <v>603</v>
      </c>
      <c r="F602" s="663" t="s">
        <v>2379</v>
      </c>
      <c r="G602" s="662" t="s">
        <v>614</v>
      </c>
      <c r="H602" s="662" t="s">
        <v>1625</v>
      </c>
      <c r="I602" s="662" t="s">
        <v>1626</v>
      </c>
      <c r="J602" s="662" t="s">
        <v>1627</v>
      </c>
      <c r="K602" s="662" t="s">
        <v>1628</v>
      </c>
      <c r="L602" s="664">
        <v>104.18008007348016</v>
      </c>
      <c r="M602" s="664">
        <v>2</v>
      </c>
      <c r="N602" s="665">
        <v>208.36016014696031</v>
      </c>
    </row>
    <row r="603" spans="1:14" ht="14.4" customHeight="1" x14ac:dyDescent="0.3">
      <c r="A603" s="660" t="s">
        <v>577</v>
      </c>
      <c r="B603" s="661" t="s">
        <v>578</v>
      </c>
      <c r="C603" s="662" t="s">
        <v>597</v>
      </c>
      <c r="D603" s="663" t="s">
        <v>2377</v>
      </c>
      <c r="E603" s="662" t="s">
        <v>603</v>
      </c>
      <c r="F603" s="663" t="s">
        <v>2379</v>
      </c>
      <c r="G603" s="662" t="s">
        <v>614</v>
      </c>
      <c r="H603" s="662" t="s">
        <v>1323</v>
      </c>
      <c r="I603" s="662" t="s">
        <v>1324</v>
      </c>
      <c r="J603" s="662" t="s">
        <v>1325</v>
      </c>
      <c r="K603" s="662" t="s">
        <v>1326</v>
      </c>
      <c r="L603" s="664">
        <v>339.62</v>
      </c>
      <c r="M603" s="664">
        <v>2</v>
      </c>
      <c r="N603" s="665">
        <v>679.24</v>
      </c>
    </row>
    <row r="604" spans="1:14" ht="14.4" customHeight="1" x14ac:dyDescent="0.3">
      <c r="A604" s="660" t="s">
        <v>577</v>
      </c>
      <c r="B604" s="661" t="s">
        <v>578</v>
      </c>
      <c r="C604" s="662" t="s">
        <v>597</v>
      </c>
      <c r="D604" s="663" t="s">
        <v>2377</v>
      </c>
      <c r="E604" s="662" t="s">
        <v>603</v>
      </c>
      <c r="F604" s="663" t="s">
        <v>2379</v>
      </c>
      <c r="G604" s="662" t="s">
        <v>614</v>
      </c>
      <c r="H604" s="662" t="s">
        <v>1996</v>
      </c>
      <c r="I604" s="662" t="s">
        <v>1997</v>
      </c>
      <c r="J604" s="662" t="s">
        <v>1998</v>
      </c>
      <c r="K604" s="662" t="s">
        <v>1326</v>
      </c>
      <c r="L604" s="664">
        <v>339.62</v>
      </c>
      <c r="M604" s="664">
        <v>1</v>
      </c>
      <c r="N604" s="665">
        <v>339.62</v>
      </c>
    </row>
    <row r="605" spans="1:14" ht="14.4" customHeight="1" x14ac:dyDescent="0.3">
      <c r="A605" s="660" t="s">
        <v>577</v>
      </c>
      <c r="B605" s="661" t="s">
        <v>578</v>
      </c>
      <c r="C605" s="662" t="s">
        <v>597</v>
      </c>
      <c r="D605" s="663" t="s">
        <v>2377</v>
      </c>
      <c r="E605" s="662" t="s">
        <v>603</v>
      </c>
      <c r="F605" s="663" t="s">
        <v>2379</v>
      </c>
      <c r="G605" s="662" t="s">
        <v>614</v>
      </c>
      <c r="H605" s="662" t="s">
        <v>727</v>
      </c>
      <c r="I605" s="662" t="s">
        <v>728</v>
      </c>
      <c r="J605" s="662" t="s">
        <v>729</v>
      </c>
      <c r="K605" s="662" t="s">
        <v>730</v>
      </c>
      <c r="L605" s="664">
        <v>76.920085275136017</v>
      </c>
      <c r="M605" s="664">
        <v>2</v>
      </c>
      <c r="N605" s="665">
        <v>153.84017055027203</v>
      </c>
    </row>
    <row r="606" spans="1:14" ht="14.4" customHeight="1" x14ac:dyDescent="0.3">
      <c r="A606" s="660" t="s">
        <v>577</v>
      </c>
      <c r="B606" s="661" t="s">
        <v>578</v>
      </c>
      <c r="C606" s="662" t="s">
        <v>597</v>
      </c>
      <c r="D606" s="663" t="s">
        <v>2377</v>
      </c>
      <c r="E606" s="662" t="s">
        <v>603</v>
      </c>
      <c r="F606" s="663" t="s">
        <v>2379</v>
      </c>
      <c r="G606" s="662" t="s">
        <v>614</v>
      </c>
      <c r="H606" s="662" t="s">
        <v>1999</v>
      </c>
      <c r="I606" s="662" t="s">
        <v>2000</v>
      </c>
      <c r="J606" s="662" t="s">
        <v>2001</v>
      </c>
      <c r="K606" s="662" t="s">
        <v>2002</v>
      </c>
      <c r="L606" s="664">
        <v>21.399999999999995</v>
      </c>
      <c r="M606" s="664">
        <v>1</v>
      </c>
      <c r="N606" s="665">
        <v>21.399999999999995</v>
      </c>
    </row>
    <row r="607" spans="1:14" ht="14.4" customHeight="1" x14ac:dyDescent="0.3">
      <c r="A607" s="660" t="s">
        <v>577</v>
      </c>
      <c r="B607" s="661" t="s">
        <v>578</v>
      </c>
      <c r="C607" s="662" t="s">
        <v>597</v>
      </c>
      <c r="D607" s="663" t="s">
        <v>2377</v>
      </c>
      <c r="E607" s="662" t="s">
        <v>603</v>
      </c>
      <c r="F607" s="663" t="s">
        <v>2379</v>
      </c>
      <c r="G607" s="662" t="s">
        <v>614</v>
      </c>
      <c r="H607" s="662" t="s">
        <v>735</v>
      </c>
      <c r="I607" s="662" t="s">
        <v>736</v>
      </c>
      <c r="J607" s="662" t="s">
        <v>671</v>
      </c>
      <c r="K607" s="662" t="s">
        <v>737</v>
      </c>
      <c r="L607" s="664">
        <v>22.697574123998105</v>
      </c>
      <c r="M607" s="664">
        <v>4</v>
      </c>
      <c r="N607" s="665">
        <v>90.790296495992422</v>
      </c>
    </row>
    <row r="608" spans="1:14" ht="14.4" customHeight="1" x14ac:dyDescent="0.3">
      <c r="A608" s="660" t="s">
        <v>577</v>
      </c>
      <c r="B608" s="661" t="s">
        <v>578</v>
      </c>
      <c r="C608" s="662" t="s">
        <v>597</v>
      </c>
      <c r="D608" s="663" t="s">
        <v>2377</v>
      </c>
      <c r="E608" s="662" t="s">
        <v>603</v>
      </c>
      <c r="F608" s="663" t="s">
        <v>2379</v>
      </c>
      <c r="G608" s="662" t="s">
        <v>614</v>
      </c>
      <c r="H608" s="662" t="s">
        <v>1331</v>
      </c>
      <c r="I608" s="662" t="s">
        <v>1332</v>
      </c>
      <c r="J608" s="662" t="s">
        <v>1333</v>
      </c>
      <c r="K608" s="662" t="s">
        <v>1334</v>
      </c>
      <c r="L608" s="664">
        <v>75.440000000000026</v>
      </c>
      <c r="M608" s="664">
        <v>1</v>
      </c>
      <c r="N608" s="665">
        <v>75.440000000000026</v>
      </c>
    </row>
    <row r="609" spans="1:14" ht="14.4" customHeight="1" x14ac:dyDescent="0.3">
      <c r="A609" s="660" t="s">
        <v>577</v>
      </c>
      <c r="B609" s="661" t="s">
        <v>578</v>
      </c>
      <c r="C609" s="662" t="s">
        <v>597</v>
      </c>
      <c r="D609" s="663" t="s">
        <v>2377</v>
      </c>
      <c r="E609" s="662" t="s">
        <v>603</v>
      </c>
      <c r="F609" s="663" t="s">
        <v>2379</v>
      </c>
      <c r="G609" s="662" t="s">
        <v>614</v>
      </c>
      <c r="H609" s="662" t="s">
        <v>746</v>
      </c>
      <c r="I609" s="662" t="s">
        <v>747</v>
      </c>
      <c r="J609" s="662" t="s">
        <v>748</v>
      </c>
      <c r="K609" s="662" t="s">
        <v>749</v>
      </c>
      <c r="L609" s="664">
        <v>73.990935246782854</v>
      </c>
      <c r="M609" s="664">
        <v>1</v>
      </c>
      <c r="N609" s="665">
        <v>73.990935246782854</v>
      </c>
    </row>
    <row r="610" spans="1:14" ht="14.4" customHeight="1" x14ac:dyDescent="0.3">
      <c r="A610" s="660" t="s">
        <v>577</v>
      </c>
      <c r="B610" s="661" t="s">
        <v>578</v>
      </c>
      <c r="C610" s="662" t="s">
        <v>597</v>
      </c>
      <c r="D610" s="663" t="s">
        <v>2377</v>
      </c>
      <c r="E610" s="662" t="s">
        <v>603</v>
      </c>
      <c r="F610" s="663" t="s">
        <v>2379</v>
      </c>
      <c r="G610" s="662" t="s">
        <v>614</v>
      </c>
      <c r="H610" s="662" t="s">
        <v>2003</v>
      </c>
      <c r="I610" s="662" t="s">
        <v>2004</v>
      </c>
      <c r="J610" s="662" t="s">
        <v>2005</v>
      </c>
      <c r="K610" s="662" t="s">
        <v>2006</v>
      </c>
      <c r="L610" s="664">
        <v>122.60723017933221</v>
      </c>
      <c r="M610" s="664">
        <v>11</v>
      </c>
      <c r="N610" s="665">
        <v>1348.6795319726543</v>
      </c>
    </row>
    <row r="611" spans="1:14" ht="14.4" customHeight="1" x14ac:dyDescent="0.3">
      <c r="A611" s="660" t="s">
        <v>577</v>
      </c>
      <c r="B611" s="661" t="s">
        <v>578</v>
      </c>
      <c r="C611" s="662" t="s">
        <v>597</v>
      </c>
      <c r="D611" s="663" t="s">
        <v>2377</v>
      </c>
      <c r="E611" s="662" t="s">
        <v>603</v>
      </c>
      <c r="F611" s="663" t="s">
        <v>2379</v>
      </c>
      <c r="G611" s="662" t="s">
        <v>614</v>
      </c>
      <c r="H611" s="662" t="s">
        <v>1633</v>
      </c>
      <c r="I611" s="662" t="s">
        <v>1634</v>
      </c>
      <c r="J611" s="662" t="s">
        <v>1635</v>
      </c>
      <c r="K611" s="662" t="s">
        <v>1636</v>
      </c>
      <c r="L611" s="664">
        <v>71.209999999999994</v>
      </c>
      <c r="M611" s="664">
        <v>1</v>
      </c>
      <c r="N611" s="665">
        <v>71.209999999999994</v>
      </c>
    </row>
    <row r="612" spans="1:14" ht="14.4" customHeight="1" x14ac:dyDescent="0.3">
      <c r="A612" s="660" t="s">
        <v>577</v>
      </c>
      <c r="B612" s="661" t="s">
        <v>578</v>
      </c>
      <c r="C612" s="662" t="s">
        <v>597</v>
      </c>
      <c r="D612" s="663" t="s">
        <v>2377</v>
      </c>
      <c r="E612" s="662" t="s">
        <v>603</v>
      </c>
      <c r="F612" s="663" t="s">
        <v>2379</v>
      </c>
      <c r="G612" s="662" t="s">
        <v>614</v>
      </c>
      <c r="H612" s="662" t="s">
        <v>757</v>
      </c>
      <c r="I612" s="662" t="s">
        <v>758</v>
      </c>
      <c r="J612" s="662" t="s">
        <v>759</v>
      </c>
      <c r="K612" s="662" t="s">
        <v>760</v>
      </c>
      <c r="L612" s="664">
        <v>22.300000000000008</v>
      </c>
      <c r="M612" s="664">
        <v>1</v>
      </c>
      <c r="N612" s="665">
        <v>22.300000000000008</v>
      </c>
    </row>
    <row r="613" spans="1:14" ht="14.4" customHeight="1" x14ac:dyDescent="0.3">
      <c r="A613" s="660" t="s">
        <v>577</v>
      </c>
      <c r="B613" s="661" t="s">
        <v>578</v>
      </c>
      <c r="C613" s="662" t="s">
        <v>597</v>
      </c>
      <c r="D613" s="663" t="s">
        <v>2377</v>
      </c>
      <c r="E613" s="662" t="s">
        <v>603</v>
      </c>
      <c r="F613" s="663" t="s">
        <v>2379</v>
      </c>
      <c r="G613" s="662" t="s">
        <v>614</v>
      </c>
      <c r="H613" s="662" t="s">
        <v>761</v>
      </c>
      <c r="I613" s="662" t="s">
        <v>762</v>
      </c>
      <c r="J613" s="662" t="s">
        <v>763</v>
      </c>
      <c r="K613" s="662" t="s">
        <v>764</v>
      </c>
      <c r="L613" s="664">
        <v>68.300000000000011</v>
      </c>
      <c r="M613" s="664">
        <v>1</v>
      </c>
      <c r="N613" s="665">
        <v>68.300000000000011</v>
      </c>
    </row>
    <row r="614" spans="1:14" ht="14.4" customHeight="1" x14ac:dyDescent="0.3">
      <c r="A614" s="660" t="s">
        <v>577</v>
      </c>
      <c r="B614" s="661" t="s">
        <v>578</v>
      </c>
      <c r="C614" s="662" t="s">
        <v>597</v>
      </c>
      <c r="D614" s="663" t="s">
        <v>2377</v>
      </c>
      <c r="E614" s="662" t="s">
        <v>603</v>
      </c>
      <c r="F614" s="663" t="s">
        <v>2379</v>
      </c>
      <c r="G614" s="662" t="s">
        <v>614</v>
      </c>
      <c r="H614" s="662" t="s">
        <v>774</v>
      </c>
      <c r="I614" s="662" t="s">
        <v>775</v>
      </c>
      <c r="J614" s="662" t="s">
        <v>776</v>
      </c>
      <c r="K614" s="662" t="s">
        <v>777</v>
      </c>
      <c r="L614" s="664">
        <v>118.34973739438365</v>
      </c>
      <c r="M614" s="664">
        <v>1</v>
      </c>
      <c r="N614" s="665">
        <v>118.34973739438365</v>
      </c>
    </row>
    <row r="615" spans="1:14" ht="14.4" customHeight="1" x14ac:dyDescent="0.3">
      <c r="A615" s="660" t="s">
        <v>577</v>
      </c>
      <c r="B615" s="661" t="s">
        <v>578</v>
      </c>
      <c r="C615" s="662" t="s">
        <v>597</v>
      </c>
      <c r="D615" s="663" t="s">
        <v>2377</v>
      </c>
      <c r="E615" s="662" t="s">
        <v>603</v>
      </c>
      <c r="F615" s="663" t="s">
        <v>2379</v>
      </c>
      <c r="G615" s="662" t="s">
        <v>614</v>
      </c>
      <c r="H615" s="662" t="s">
        <v>781</v>
      </c>
      <c r="I615" s="662" t="s">
        <v>782</v>
      </c>
      <c r="J615" s="662" t="s">
        <v>783</v>
      </c>
      <c r="K615" s="662" t="s">
        <v>784</v>
      </c>
      <c r="L615" s="664">
        <v>82.1</v>
      </c>
      <c r="M615" s="664">
        <v>1</v>
      </c>
      <c r="N615" s="665">
        <v>82.1</v>
      </c>
    </row>
    <row r="616" spans="1:14" ht="14.4" customHeight="1" x14ac:dyDescent="0.3">
      <c r="A616" s="660" t="s">
        <v>577</v>
      </c>
      <c r="B616" s="661" t="s">
        <v>578</v>
      </c>
      <c r="C616" s="662" t="s">
        <v>597</v>
      </c>
      <c r="D616" s="663" t="s">
        <v>2377</v>
      </c>
      <c r="E616" s="662" t="s">
        <v>603</v>
      </c>
      <c r="F616" s="663" t="s">
        <v>2379</v>
      </c>
      <c r="G616" s="662" t="s">
        <v>614</v>
      </c>
      <c r="H616" s="662" t="s">
        <v>785</v>
      </c>
      <c r="I616" s="662" t="s">
        <v>786</v>
      </c>
      <c r="J616" s="662" t="s">
        <v>787</v>
      </c>
      <c r="K616" s="662" t="s">
        <v>788</v>
      </c>
      <c r="L616" s="664">
        <v>73.702842771012115</v>
      </c>
      <c r="M616" s="664">
        <v>7</v>
      </c>
      <c r="N616" s="665">
        <v>515.91989939708481</v>
      </c>
    </row>
    <row r="617" spans="1:14" ht="14.4" customHeight="1" x14ac:dyDescent="0.3">
      <c r="A617" s="660" t="s">
        <v>577</v>
      </c>
      <c r="B617" s="661" t="s">
        <v>578</v>
      </c>
      <c r="C617" s="662" t="s">
        <v>597</v>
      </c>
      <c r="D617" s="663" t="s">
        <v>2377</v>
      </c>
      <c r="E617" s="662" t="s">
        <v>603</v>
      </c>
      <c r="F617" s="663" t="s">
        <v>2379</v>
      </c>
      <c r="G617" s="662" t="s">
        <v>614</v>
      </c>
      <c r="H617" s="662" t="s">
        <v>789</v>
      </c>
      <c r="I617" s="662" t="s">
        <v>790</v>
      </c>
      <c r="J617" s="662" t="s">
        <v>791</v>
      </c>
      <c r="K617" s="662" t="s">
        <v>792</v>
      </c>
      <c r="L617" s="664">
        <v>46.487143677897514</v>
      </c>
      <c r="M617" s="664">
        <v>21</v>
      </c>
      <c r="N617" s="665">
        <v>976.23001723584775</v>
      </c>
    </row>
    <row r="618" spans="1:14" ht="14.4" customHeight="1" x14ac:dyDescent="0.3">
      <c r="A618" s="660" t="s">
        <v>577</v>
      </c>
      <c r="B618" s="661" t="s">
        <v>578</v>
      </c>
      <c r="C618" s="662" t="s">
        <v>597</v>
      </c>
      <c r="D618" s="663" t="s">
        <v>2377</v>
      </c>
      <c r="E618" s="662" t="s">
        <v>603</v>
      </c>
      <c r="F618" s="663" t="s">
        <v>2379</v>
      </c>
      <c r="G618" s="662" t="s">
        <v>614</v>
      </c>
      <c r="H618" s="662" t="s">
        <v>2007</v>
      </c>
      <c r="I618" s="662" t="s">
        <v>2008</v>
      </c>
      <c r="J618" s="662" t="s">
        <v>2009</v>
      </c>
      <c r="K618" s="662" t="s">
        <v>2010</v>
      </c>
      <c r="L618" s="664">
        <v>92.479790731950402</v>
      </c>
      <c r="M618" s="664">
        <v>1</v>
      </c>
      <c r="N618" s="665">
        <v>92.479790731950402</v>
      </c>
    </row>
    <row r="619" spans="1:14" ht="14.4" customHeight="1" x14ac:dyDescent="0.3">
      <c r="A619" s="660" t="s">
        <v>577</v>
      </c>
      <c r="B619" s="661" t="s">
        <v>578</v>
      </c>
      <c r="C619" s="662" t="s">
        <v>597</v>
      </c>
      <c r="D619" s="663" t="s">
        <v>2377</v>
      </c>
      <c r="E619" s="662" t="s">
        <v>603</v>
      </c>
      <c r="F619" s="663" t="s">
        <v>2379</v>
      </c>
      <c r="G619" s="662" t="s">
        <v>614</v>
      </c>
      <c r="H619" s="662" t="s">
        <v>793</v>
      </c>
      <c r="I619" s="662" t="s">
        <v>793</v>
      </c>
      <c r="J619" s="662" t="s">
        <v>794</v>
      </c>
      <c r="K619" s="662" t="s">
        <v>795</v>
      </c>
      <c r="L619" s="664">
        <v>106.51037442455727</v>
      </c>
      <c r="M619" s="664">
        <v>3</v>
      </c>
      <c r="N619" s="665">
        <v>319.53112327367182</v>
      </c>
    </row>
    <row r="620" spans="1:14" ht="14.4" customHeight="1" x14ac:dyDescent="0.3">
      <c r="A620" s="660" t="s">
        <v>577</v>
      </c>
      <c r="B620" s="661" t="s">
        <v>578</v>
      </c>
      <c r="C620" s="662" t="s">
        <v>597</v>
      </c>
      <c r="D620" s="663" t="s">
        <v>2377</v>
      </c>
      <c r="E620" s="662" t="s">
        <v>603</v>
      </c>
      <c r="F620" s="663" t="s">
        <v>2379</v>
      </c>
      <c r="G620" s="662" t="s">
        <v>614</v>
      </c>
      <c r="H620" s="662" t="s">
        <v>1339</v>
      </c>
      <c r="I620" s="662" t="s">
        <v>1340</v>
      </c>
      <c r="J620" s="662" t="s">
        <v>1341</v>
      </c>
      <c r="K620" s="662" t="s">
        <v>1342</v>
      </c>
      <c r="L620" s="664">
        <v>292.46983454631692</v>
      </c>
      <c r="M620" s="664">
        <v>4</v>
      </c>
      <c r="N620" s="665">
        <v>1169.8793381852677</v>
      </c>
    </row>
    <row r="621" spans="1:14" ht="14.4" customHeight="1" x14ac:dyDescent="0.3">
      <c r="A621" s="660" t="s">
        <v>577</v>
      </c>
      <c r="B621" s="661" t="s">
        <v>578</v>
      </c>
      <c r="C621" s="662" t="s">
        <v>597</v>
      </c>
      <c r="D621" s="663" t="s">
        <v>2377</v>
      </c>
      <c r="E621" s="662" t="s">
        <v>603</v>
      </c>
      <c r="F621" s="663" t="s">
        <v>2379</v>
      </c>
      <c r="G621" s="662" t="s">
        <v>614</v>
      </c>
      <c r="H621" s="662" t="s">
        <v>796</v>
      </c>
      <c r="I621" s="662" t="s">
        <v>797</v>
      </c>
      <c r="J621" s="662" t="s">
        <v>798</v>
      </c>
      <c r="K621" s="662" t="s">
        <v>799</v>
      </c>
      <c r="L621" s="664">
        <v>73.629999999999981</v>
      </c>
      <c r="M621" s="664">
        <v>1</v>
      </c>
      <c r="N621" s="665">
        <v>73.629999999999981</v>
      </c>
    </row>
    <row r="622" spans="1:14" ht="14.4" customHeight="1" x14ac:dyDescent="0.3">
      <c r="A622" s="660" t="s">
        <v>577</v>
      </c>
      <c r="B622" s="661" t="s">
        <v>578</v>
      </c>
      <c r="C622" s="662" t="s">
        <v>597</v>
      </c>
      <c r="D622" s="663" t="s">
        <v>2377</v>
      </c>
      <c r="E622" s="662" t="s">
        <v>603</v>
      </c>
      <c r="F622" s="663" t="s">
        <v>2379</v>
      </c>
      <c r="G622" s="662" t="s">
        <v>614</v>
      </c>
      <c r="H622" s="662" t="s">
        <v>2011</v>
      </c>
      <c r="I622" s="662" t="s">
        <v>2012</v>
      </c>
      <c r="J622" s="662" t="s">
        <v>2013</v>
      </c>
      <c r="K622" s="662" t="s">
        <v>2014</v>
      </c>
      <c r="L622" s="664">
        <v>392.88844361162558</v>
      </c>
      <c r="M622" s="664">
        <v>2</v>
      </c>
      <c r="N622" s="665">
        <v>785.77688722325115</v>
      </c>
    </row>
    <row r="623" spans="1:14" ht="14.4" customHeight="1" x14ac:dyDescent="0.3">
      <c r="A623" s="660" t="s">
        <v>577</v>
      </c>
      <c r="B623" s="661" t="s">
        <v>578</v>
      </c>
      <c r="C623" s="662" t="s">
        <v>597</v>
      </c>
      <c r="D623" s="663" t="s">
        <v>2377</v>
      </c>
      <c r="E623" s="662" t="s">
        <v>603</v>
      </c>
      <c r="F623" s="663" t="s">
        <v>2379</v>
      </c>
      <c r="G623" s="662" t="s">
        <v>614</v>
      </c>
      <c r="H623" s="662" t="s">
        <v>819</v>
      </c>
      <c r="I623" s="662" t="s">
        <v>820</v>
      </c>
      <c r="J623" s="662" t="s">
        <v>683</v>
      </c>
      <c r="K623" s="662" t="s">
        <v>821</v>
      </c>
      <c r="L623" s="664">
        <v>167.23</v>
      </c>
      <c r="M623" s="664">
        <v>1</v>
      </c>
      <c r="N623" s="665">
        <v>167.23</v>
      </c>
    </row>
    <row r="624" spans="1:14" ht="14.4" customHeight="1" x14ac:dyDescent="0.3">
      <c r="A624" s="660" t="s">
        <v>577</v>
      </c>
      <c r="B624" s="661" t="s">
        <v>578</v>
      </c>
      <c r="C624" s="662" t="s">
        <v>597</v>
      </c>
      <c r="D624" s="663" t="s">
        <v>2377</v>
      </c>
      <c r="E624" s="662" t="s">
        <v>603</v>
      </c>
      <c r="F624" s="663" t="s">
        <v>2379</v>
      </c>
      <c r="G624" s="662" t="s">
        <v>614</v>
      </c>
      <c r="H624" s="662" t="s">
        <v>1655</v>
      </c>
      <c r="I624" s="662" t="s">
        <v>1656</v>
      </c>
      <c r="J624" s="662" t="s">
        <v>1657</v>
      </c>
      <c r="K624" s="662" t="s">
        <v>1658</v>
      </c>
      <c r="L624" s="664">
        <v>57.009999999999977</v>
      </c>
      <c r="M624" s="664">
        <v>1</v>
      </c>
      <c r="N624" s="665">
        <v>57.009999999999977</v>
      </c>
    </row>
    <row r="625" spans="1:14" ht="14.4" customHeight="1" x14ac:dyDescent="0.3">
      <c r="A625" s="660" t="s">
        <v>577</v>
      </c>
      <c r="B625" s="661" t="s">
        <v>578</v>
      </c>
      <c r="C625" s="662" t="s">
        <v>597</v>
      </c>
      <c r="D625" s="663" t="s">
        <v>2377</v>
      </c>
      <c r="E625" s="662" t="s">
        <v>603</v>
      </c>
      <c r="F625" s="663" t="s">
        <v>2379</v>
      </c>
      <c r="G625" s="662" t="s">
        <v>614</v>
      </c>
      <c r="H625" s="662" t="s">
        <v>1659</v>
      </c>
      <c r="I625" s="662" t="s">
        <v>1660</v>
      </c>
      <c r="J625" s="662" t="s">
        <v>1661</v>
      </c>
      <c r="K625" s="662" t="s">
        <v>1662</v>
      </c>
      <c r="L625" s="664">
        <v>231.4500000000001</v>
      </c>
      <c r="M625" s="664">
        <v>1</v>
      </c>
      <c r="N625" s="665">
        <v>231.4500000000001</v>
      </c>
    </row>
    <row r="626" spans="1:14" ht="14.4" customHeight="1" x14ac:dyDescent="0.3">
      <c r="A626" s="660" t="s">
        <v>577</v>
      </c>
      <c r="B626" s="661" t="s">
        <v>578</v>
      </c>
      <c r="C626" s="662" t="s">
        <v>597</v>
      </c>
      <c r="D626" s="663" t="s">
        <v>2377</v>
      </c>
      <c r="E626" s="662" t="s">
        <v>603</v>
      </c>
      <c r="F626" s="663" t="s">
        <v>2379</v>
      </c>
      <c r="G626" s="662" t="s">
        <v>614</v>
      </c>
      <c r="H626" s="662" t="s">
        <v>2015</v>
      </c>
      <c r="I626" s="662" t="s">
        <v>237</v>
      </c>
      <c r="J626" s="662" t="s">
        <v>2016</v>
      </c>
      <c r="K626" s="662"/>
      <c r="L626" s="664">
        <v>639.01</v>
      </c>
      <c r="M626" s="664">
        <v>1</v>
      </c>
      <c r="N626" s="665">
        <v>639.01</v>
      </c>
    </row>
    <row r="627" spans="1:14" ht="14.4" customHeight="1" x14ac:dyDescent="0.3">
      <c r="A627" s="660" t="s">
        <v>577</v>
      </c>
      <c r="B627" s="661" t="s">
        <v>578</v>
      </c>
      <c r="C627" s="662" t="s">
        <v>597</v>
      </c>
      <c r="D627" s="663" t="s">
        <v>2377</v>
      </c>
      <c r="E627" s="662" t="s">
        <v>603</v>
      </c>
      <c r="F627" s="663" t="s">
        <v>2379</v>
      </c>
      <c r="G627" s="662" t="s">
        <v>614</v>
      </c>
      <c r="H627" s="662" t="s">
        <v>1663</v>
      </c>
      <c r="I627" s="662" t="s">
        <v>237</v>
      </c>
      <c r="J627" s="662" t="s">
        <v>1664</v>
      </c>
      <c r="K627" s="662"/>
      <c r="L627" s="664">
        <v>97.320308689723205</v>
      </c>
      <c r="M627" s="664">
        <v>22</v>
      </c>
      <c r="N627" s="665">
        <v>2141.0467911739106</v>
      </c>
    </row>
    <row r="628" spans="1:14" ht="14.4" customHeight="1" x14ac:dyDescent="0.3">
      <c r="A628" s="660" t="s">
        <v>577</v>
      </c>
      <c r="B628" s="661" t="s">
        <v>578</v>
      </c>
      <c r="C628" s="662" t="s">
        <v>597</v>
      </c>
      <c r="D628" s="663" t="s">
        <v>2377</v>
      </c>
      <c r="E628" s="662" t="s">
        <v>603</v>
      </c>
      <c r="F628" s="663" t="s">
        <v>2379</v>
      </c>
      <c r="G628" s="662" t="s">
        <v>614</v>
      </c>
      <c r="H628" s="662" t="s">
        <v>822</v>
      </c>
      <c r="I628" s="662" t="s">
        <v>237</v>
      </c>
      <c r="J628" s="662" t="s">
        <v>823</v>
      </c>
      <c r="K628" s="662"/>
      <c r="L628" s="664">
        <v>45.716666666666669</v>
      </c>
      <c r="M628" s="664">
        <v>12</v>
      </c>
      <c r="N628" s="665">
        <v>548.6</v>
      </c>
    </row>
    <row r="629" spans="1:14" ht="14.4" customHeight="1" x14ac:dyDescent="0.3">
      <c r="A629" s="660" t="s">
        <v>577</v>
      </c>
      <c r="B629" s="661" t="s">
        <v>578</v>
      </c>
      <c r="C629" s="662" t="s">
        <v>597</v>
      </c>
      <c r="D629" s="663" t="s">
        <v>2377</v>
      </c>
      <c r="E629" s="662" t="s">
        <v>603</v>
      </c>
      <c r="F629" s="663" t="s">
        <v>2379</v>
      </c>
      <c r="G629" s="662" t="s">
        <v>614</v>
      </c>
      <c r="H629" s="662" t="s">
        <v>826</v>
      </c>
      <c r="I629" s="662" t="s">
        <v>237</v>
      </c>
      <c r="J629" s="662" t="s">
        <v>827</v>
      </c>
      <c r="K629" s="662"/>
      <c r="L629" s="664">
        <v>39.879999999999995</v>
      </c>
      <c r="M629" s="664">
        <v>5</v>
      </c>
      <c r="N629" s="665">
        <v>199.39999999999998</v>
      </c>
    </row>
    <row r="630" spans="1:14" ht="14.4" customHeight="1" x14ac:dyDescent="0.3">
      <c r="A630" s="660" t="s">
        <v>577</v>
      </c>
      <c r="B630" s="661" t="s">
        <v>578</v>
      </c>
      <c r="C630" s="662" t="s">
        <v>597</v>
      </c>
      <c r="D630" s="663" t="s">
        <v>2377</v>
      </c>
      <c r="E630" s="662" t="s">
        <v>603</v>
      </c>
      <c r="F630" s="663" t="s">
        <v>2379</v>
      </c>
      <c r="G630" s="662" t="s">
        <v>614</v>
      </c>
      <c r="H630" s="662" t="s">
        <v>2017</v>
      </c>
      <c r="I630" s="662" t="s">
        <v>237</v>
      </c>
      <c r="J630" s="662" t="s">
        <v>2018</v>
      </c>
      <c r="K630" s="662"/>
      <c r="L630" s="664">
        <v>37.97</v>
      </c>
      <c r="M630" s="664">
        <v>1</v>
      </c>
      <c r="N630" s="665">
        <v>37.97</v>
      </c>
    </row>
    <row r="631" spans="1:14" ht="14.4" customHeight="1" x14ac:dyDescent="0.3">
      <c r="A631" s="660" t="s">
        <v>577</v>
      </c>
      <c r="B631" s="661" t="s">
        <v>578</v>
      </c>
      <c r="C631" s="662" t="s">
        <v>597</v>
      </c>
      <c r="D631" s="663" t="s">
        <v>2377</v>
      </c>
      <c r="E631" s="662" t="s">
        <v>603</v>
      </c>
      <c r="F631" s="663" t="s">
        <v>2379</v>
      </c>
      <c r="G631" s="662" t="s">
        <v>614</v>
      </c>
      <c r="H631" s="662" t="s">
        <v>828</v>
      </c>
      <c r="I631" s="662" t="s">
        <v>237</v>
      </c>
      <c r="J631" s="662" t="s">
        <v>829</v>
      </c>
      <c r="K631" s="662"/>
      <c r="L631" s="664">
        <v>144.76790497058471</v>
      </c>
      <c r="M631" s="664">
        <v>50</v>
      </c>
      <c r="N631" s="665">
        <v>7238.3952485292348</v>
      </c>
    </row>
    <row r="632" spans="1:14" ht="14.4" customHeight="1" x14ac:dyDescent="0.3">
      <c r="A632" s="660" t="s">
        <v>577</v>
      </c>
      <c r="B632" s="661" t="s">
        <v>578</v>
      </c>
      <c r="C632" s="662" t="s">
        <v>597</v>
      </c>
      <c r="D632" s="663" t="s">
        <v>2377</v>
      </c>
      <c r="E632" s="662" t="s">
        <v>603</v>
      </c>
      <c r="F632" s="663" t="s">
        <v>2379</v>
      </c>
      <c r="G632" s="662" t="s">
        <v>614</v>
      </c>
      <c r="H632" s="662" t="s">
        <v>2019</v>
      </c>
      <c r="I632" s="662" t="s">
        <v>237</v>
      </c>
      <c r="J632" s="662" t="s">
        <v>2020</v>
      </c>
      <c r="K632" s="662"/>
      <c r="L632" s="664">
        <v>97.320302065233122</v>
      </c>
      <c r="M632" s="664">
        <v>1</v>
      </c>
      <c r="N632" s="665">
        <v>97.320302065233122</v>
      </c>
    </row>
    <row r="633" spans="1:14" ht="14.4" customHeight="1" x14ac:dyDescent="0.3">
      <c r="A633" s="660" t="s">
        <v>577</v>
      </c>
      <c r="B633" s="661" t="s">
        <v>578</v>
      </c>
      <c r="C633" s="662" t="s">
        <v>597</v>
      </c>
      <c r="D633" s="663" t="s">
        <v>2377</v>
      </c>
      <c r="E633" s="662" t="s">
        <v>603</v>
      </c>
      <c r="F633" s="663" t="s">
        <v>2379</v>
      </c>
      <c r="G633" s="662" t="s">
        <v>614</v>
      </c>
      <c r="H633" s="662" t="s">
        <v>2021</v>
      </c>
      <c r="I633" s="662" t="s">
        <v>237</v>
      </c>
      <c r="J633" s="662" t="s">
        <v>2022</v>
      </c>
      <c r="K633" s="662"/>
      <c r="L633" s="664">
        <v>38.515981854475235</v>
      </c>
      <c r="M633" s="664">
        <v>5</v>
      </c>
      <c r="N633" s="665">
        <v>192.57990927237617</v>
      </c>
    </row>
    <row r="634" spans="1:14" ht="14.4" customHeight="1" x14ac:dyDescent="0.3">
      <c r="A634" s="660" t="s">
        <v>577</v>
      </c>
      <c r="B634" s="661" t="s">
        <v>578</v>
      </c>
      <c r="C634" s="662" t="s">
        <v>597</v>
      </c>
      <c r="D634" s="663" t="s">
        <v>2377</v>
      </c>
      <c r="E634" s="662" t="s">
        <v>603</v>
      </c>
      <c r="F634" s="663" t="s">
        <v>2379</v>
      </c>
      <c r="G634" s="662" t="s">
        <v>614</v>
      </c>
      <c r="H634" s="662" t="s">
        <v>838</v>
      </c>
      <c r="I634" s="662" t="s">
        <v>839</v>
      </c>
      <c r="J634" s="662" t="s">
        <v>840</v>
      </c>
      <c r="K634" s="662" t="s">
        <v>841</v>
      </c>
      <c r="L634" s="664">
        <v>64.250000000000028</v>
      </c>
      <c r="M634" s="664">
        <v>2</v>
      </c>
      <c r="N634" s="665">
        <v>128.50000000000006</v>
      </c>
    </row>
    <row r="635" spans="1:14" ht="14.4" customHeight="1" x14ac:dyDescent="0.3">
      <c r="A635" s="660" t="s">
        <v>577</v>
      </c>
      <c r="B635" s="661" t="s">
        <v>578</v>
      </c>
      <c r="C635" s="662" t="s">
        <v>597</v>
      </c>
      <c r="D635" s="663" t="s">
        <v>2377</v>
      </c>
      <c r="E635" s="662" t="s">
        <v>603</v>
      </c>
      <c r="F635" s="663" t="s">
        <v>2379</v>
      </c>
      <c r="G635" s="662" t="s">
        <v>614</v>
      </c>
      <c r="H635" s="662" t="s">
        <v>846</v>
      </c>
      <c r="I635" s="662" t="s">
        <v>237</v>
      </c>
      <c r="J635" s="662" t="s">
        <v>847</v>
      </c>
      <c r="K635" s="662" t="s">
        <v>848</v>
      </c>
      <c r="L635" s="664">
        <v>42.62660258597532</v>
      </c>
      <c r="M635" s="664">
        <v>6</v>
      </c>
      <c r="N635" s="665">
        <v>255.75961551585192</v>
      </c>
    </row>
    <row r="636" spans="1:14" ht="14.4" customHeight="1" x14ac:dyDescent="0.3">
      <c r="A636" s="660" t="s">
        <v>577</v>
      </c>
      <c r="B636" s="661" t="s">
        <v>578</v>
      </c>
      <c r="C636" s="662" t="s">
        <v>597</v>
      </c>
      <c r="D636" s="663" t="s">
        <v>2377</v>
      </c>
      <c r="E636" s="662" t="s">
        <v>603</v>
      </c>
      <c r="F636" s="663" t="s">
        <v>2379</v>
      </c>
      <c r="G636" s="662" t="s">
        <v>614</v>
      </c>
      <c r="H636" s="662" t="s">
        <v>853</v>
      </c>
      <c r="I636" s="662" t="s">
        <v>854</v>
      </c>
      <c r="J636" s="662" t="s">
        <v>855</v>
      </c>
      <c r="K636" s="662" t="s">
        <v>856</v>
      </c>
      <c r="L636" s="664">
        <v>76.703291400221673</v>
      </c>
      <c r="M636" s="664">
        <v>7</v>
      </c>
      <c r="N636" s="665">
        <v>536.92303980155168</v>
      </c>
    </row>
    <row r="637" spans="1:14" ht="14.4" customHeight="1" x14ac:dyDescent="0.3">
      <c r="A637" s="660" t="s">
        <v>577</v>
      </c>
      <c r="B637" s="661" t="s">
        <v>578</v>
      </c>
      <c r="C637" s="662" t="s">
        <v>597</v>
      </c>
      <c r="D637" s="663" t="s">
        <v>2377</v>
      </c>
      <c r="E637" s="662" t="s">
        <v>603</v>
      </c>
      <c r="F637" s="663" t="s">
        <v>2379</v>
      </c>
      <c r="G637" s="662" t="s">
        <v>614</v>
      </c>
      <c r="H637" s="662" t="s">
        <v>860</v>
      </c>
      <c r="I637" s="662" t="s">
        <v>861</v>
      </c>
      <c r="J637" s="662" t="s">
        <v>729</v>
      </c>
      <c r="K637" s="662" t="s">
        <v>862</v>
      </c>
      <c r="L637" s="664">
        <v>61.380000000000024</v>
      </c>
      <c r="M637" s="664">
        <v>22</v>
      </c>
      <c r="N637" s="665">
        <v>1350.3600000000006</v>
      </c>
    </row>
    <row r="638" spans="1:14" ht="14.4" customHeight="1" x14ac:dyDescent="0.3">
      <c r="A638" s="660" t="s">
        <v>577</v>
      </c>
      <c r="B638" s="661" t="s">
        <v>578</v>
      </c>
      <c r="C638" s="662" t="s">
        <v>597</v>
      </c>
      <c r="D638" s="663" t="s">
        <v>2377</v>
      </c>
      <c r="E638" s="662" t="s">
        <v>603</v>
      </c>
      <c r="F638" s="663" t="s">
        <v>2379</v>
      </c>
      <c r="G638" s="662" t="s">
        <v>614</v>
      </c>
      <c r="H638" s="662" t="s">
        <v>878</v>
      </c>
      <c r="I638" s="662" t="s">
        <v>879</v>
      </c>
      <c r="J638" s="662" t="s">
        <v>880</v>
      </c>
      <c r="K638" s="662" t="s">
        <v>881</v>
      </c>
      <c r="L638" s="664">
        <v>198.05941419508287</v>
      </c>
      <c r="M638" s="664">
        <v>1</v>
      </c>
      <c r="N638" s="665">
        <v>198.05941419508287</v>
      </c>
    </row>
    <row r="639" spans="1:14" ht="14.4" customHeight="1" x14ac:dyDescent="0.3">
      <c r="A639" s="660" t="s">
        <v>577</v>
      </c>
      <c r="B639" s="661" t="s">
        <v>578</v>
      </c>
      <c r="C639" s="662" t="s">
        <v>597</v>
      </c>
      <c r="D639" s="663" t="s">
        <v>2377</v>
      </c>
      <c r="E639" s="662" t="s">
        <v>603</v>
      </c>
      <c r="F639" s="663" t="s">
        <v>2379</v>
      </c>
      <c r="G639" s="662" t="s">
        <v>614</v>
      </c>
      <c r="H639" s="662" t="s">
        <v>2023</v>
      </c>
      <c r="I639" s="662" t="s">
        <v>2024</v>
      </c>
      <c r="J639" s="662" t="s">
        <v>2025</v>
      </c>
      <c r="K639" s="662" t="s">
        <v>688</v>
      </c>
      <c r="L639" s="664">
        <v>102.87998936395128</v>
      </c>
      <c r="M639" s="664">
        <v>1</v>
      </c>
      <c r="N639" s="665">
        <v>102.87998936395128</v>
      </c>
    </row>
    <row r="640" spans="1:14" ht="14.4" customHeight="1" x14ac:dyDescent="0.3">
      <c r="A640" s="660" t="s">
        <v>577</v>
      </c>
      <c r="B640" s="661" t="s">
        <v>578</v>
      </c>
      <c r="C640" s="662" t="s">
        <v>597</v>
      </c>
      <c r="D640" s="663" t="s">
        <v>2377</v>
      </c>
      <c r="E640" s="662" t="s">
        <v>603</v>
      </c>
      <c r="F640" s="663" t="s">
        <v>2379</v>
      </c>
      <c r="G640" s="662" t="s">
        <v>614</v>
      </c>
      <c r="H640" s="662" t="s">
        <v>1681</v>
      </c>
      <c r="I640" s="662" t="s">
        <v>1682</v>
      </c>
      <c r="J640" s="662" t="s">
        <v>1683</v>
      </c>
      <c r="K640" s="662" t="s">
        <v>1684</v>
      </c>
      <c r="L640" s="664">
        <v>216.72197377751871</v>
      </c>
      <c r="M640" s="664">
        <v>10</v>
      </c>
      <c r="N640" s="665">
        <v>2167.2197377751872</v>
      </c>
    </row>
    <row r="641" spans="1:14" ht="14.4" customHeight="1" x14ac:dyDescent="0.3">
      <c r="A641" s="660" t="s">
        <v>577</v>
      </c>
      <c r="B641" s="661" t="s">
        <v>578</v>
      </c>
      <c r="C641" s="662" t="s">
        <v>597</v>
      </c>
      <c r="D641" s="663" t="s">
        <v>2377</v>
      </c>
      <c r="E641" s="662" t="s">
        <v>603</v>
      </c>
      <c r="F641" s="663" t="s">
        <v>2379</v>
      </c>
      <c r="G641" s="662" t="s">
        <v>614</v>
      </c>
      <c r="H641" s="662" t="s">
        <v>885</v>
      </c>
      <c r="I641" s="662" t="s">
        <v>886</v>
      </c>
      <c r="J641" s="662" t="s">
        <v>887</v>
      </c>
      <c r="K641" s="662"/>
      <c r="L641" s="664">
        <v>512.05471576953755</v>
      </c>
      <c r="M641" s="664">
        <v>2</v>
      </c>
      <c r="N641" s="665">
        <v>1024.1094315390751</v>
      </c>
    </row>
    <row r="642" spans="1:14" ht="14.4" customHeight="1" x14ac:dyDescent="0.3">
      <c r="A642" s="660" t="s">
        <v>577</v>
      </c>
      <c r="B642" s="661" t="s">
        <v>578</v>
      </c>
      <c r="C642" s="662" t="s">
        <v>597</v>
      </c>
      <c r="D642" s="663" t="s">
        <v>2377</v>
      </c>
      <c r="E642" s="662" t="s">
        <v>603</v>
      </c>
      <c r="F642" s="663" t="s">
        <v>2379</v>
      </c>
      <c r="G642" s="662" t="s">
        <v>614</v>
      </c>
      <c r="H642" s="662" t="s">
        <v>888</v>
      </c>
      <c r="I642" s="662" t="s">
        <v>237</v>
      </c>
      <c r="J642" s="662" t="s">
        <v>889</v>
      </c>
      <c r="K642" s="662"/>
      <c r="L642" s="664">
        <v>162.55059600500741</v>
      </c>
      <c r="M642" s="664">
        <v>11</v>
      </c>
      <c r="N642" s="665">
        <v>1788.0565560550815</v>
      </c>
    </row>
    <row r="643" spans="1:14" ht="14.4" customHeight="1" x14ac:dyDescent="0.3">
      <c r="A643" s="660" t="s">
        <v>577</v>
      </c>
      <c r="B643" s="661" t="s">
        <v>578</v>
      </c>
      <c r="C643" s="662" t="s">
        <v>597</v>
      </c>
      <c r="D643" s="663" t="s">
        <v>2377</v>
      </c>
      <c r="E643" s="662" t="s">
        <v>603</v>
      </c>
      <c r="F643" s="663" t="s">
        <v>2379</v>
      </c>
      <c r="G643" s="662" t="s">
        <v>614</v>
      </c>
      <c r="H643" s="662" t="s">
        <v>2026</v>
      </c>
      <c r="I643" s="662" t="s">
        <v>2027</v>
      </c>
      <c r="J643" s="662" t="s">
        <v>2028</v>
      </c>
      <c r="K643" s="662" t="s">
        <v>2029</v>
      </c>
      <c r="L643" s="664">
        <v>69.66</v>
      </c>
      <c r="M643" s="664">
        <v>1</v>
      </c>
      <c r="N643" s="665">
        <v>69.66</v>
      </c>
    </row>
    <row r="644" spans="1:14" ht="14.4" customHeight="1" x14ac:dyDescent="0.3">
      <c r="A644" s="660" t="s">
        <v>577</v>
      </c>
      <c r="B644" s="661" t="s">
        <v>578</v>
      </c>
      <c r="C644" s="662" t="s">
        <v>597</v>
      </c>
      <c r="D644" s="663" t="s">
        <v>2377</v>
      </c>
      <c r="E644" s="662" t="s">
        <v>603</v>
      </c>
      <c r="F644" s="663" t="s">
        <v>2379</v>
      </c>
      <c r="G644" s="662" t="s">
        <v>614</v>
      </c>
      <c r="H644" s="662" t="s">
        <v>890</v>
      </c>
      <c r="I644" s="662" t="s">
        <v>891</v>
      </c>
      <c r="J644" s="662" t="s">
        <v>892</v>
      </c>
      <c r="K644" s="662" t="s">
        <v>893</v>
      </c>
      <c r="L644" s="664">
        <v>44.269450816855063</v>
      </c>
      <c r="M644" s="664">
        <v>19</v>
      </c>
      <c r="N644" s="665">
        <v>841.11956552024617</v>
      </c>
    </row>
    <row r="645" spans="1:14" ht="14.4" customHeight="1" x14ac:dyDescent="0.3">
      <c r="A645" s="660" t="s">
        <v>577</v>
      </c>
      <c r="B645" s="661" t="s">
        <v>578</v>
      </c>
      <c r="C645" s="662" t="s">
        <v>597</v>
      </c>
      <c r="D645" s="663" t="s">
        <v>2377</v>
      </c>
      <c r="E645" s="662" t="s">
        <v>603</v>
      </c>
      <c r="F645" s="663" t="s">
        <v>2379</v>
      </c>
      <c r="G645" s="662" t="s">
        <v>614</v>
      </c>
      <c r="H645" s="662" t="s">
        <v>1366</v>
      </c>
      <c r="I645" s="662" t="s">
        <v>1367</v>
      </c>
      <c r="J645" s="662" t="s">
        <v>1368</v>
      </c>
      <c r="K645" s="662" t="s">
        <v>622</v>
      </c>
      <c r="L645" s="664">
        <v>125.44165074467882</v>
      </c>
      <c r="M645" s="664">
        <v>46</v>
      </c>
      <c r="N645" s="665">
        <v>5770.3159342552262</v>
      </c>
    </row>
    <row r="646" spans="1:14" ht="14.4" customHeight="1" x14ac:dyDescent="0.3">
      <c r="A646" s="660" t="s">
        <v>577</v>
      </c>
      <c r="B646" s="661" t="s">
        <v>578</v>
      </c>
      <c r="C646" s="662" t="s">
        <v>597</v>
      </c>
      <c r="D646" s="663" t="s">
        <v>2377</v>
      </c>
      <c r="E646" s="662" t="s">
        <v>603</v>
      </c>
      <c r="F646" s="663" t="s">
        <v>2379</v>
      </c>
      <c r="G646" s="662" t="s">
        <v>614</v>
      </c>
      <c r="H646" s="662" t="s">
        <v>894</v>
      </c>
      <c r="I646" s="662" t="s">
        <v>895</v>
      </c>
      <c r="J646" s="662" t="s">
        <v>896</v>
      </c>
      <c r="K646" s="662" t="s">
        <v>897</v>
      </c>
      <c r="L646" s="664">
        <v>63.47999999999999</v>
      </c>
      <c r="M646" s="664">
        <v>2</v>
      </c>
      <c r="N646" s="665">
        <v>126.95999999999998</v>
      </c>
    </row>
    <row r="647" spans="1:14" ht="14.4" customHeight="1" x14ac:dyDescent="0.3">
      <c r="A647" s="660" t="s">
        <v>577</v>
      </c>
      <c r="B647" s="661" t="s">
        <v>578</v>
      </c>
      <c r="C647" s="662" t="s">
        <v>597</v>
      </c>
      <c r="D647" s="663" t="s">
        <v>2377</v>
      </c>
      <c r="E647" s="662" t="s">
        <v>603</v>
      </c>
      <c r="F647" s="663" t="s">
        <v>2379</v>
      </c>
      <c r="G647" s="662" t="s">
        <v>614</v>
      </c>
      <c r="H647" s="662" t="s">
        <v>2030</v>
      </c>
      <c r="I647" s="662" t="s">
        <v>2031</v>
      </c>
      <c r="J647" s="662" t="s">
        <v>2032</v>
      </c>
      <c r="K647" s="662" t="s">
        <v>2033</v>
      </c>
      <c r="L647" s="664">
        <v>57.829999999999984</v>
      </c>
      <c r="M647" s="664">
        <v>1</v>
      </c>
      <c r="N647" s="665">
        <v>57.829999999999984</v>
      </c>
    </row>
    <row r="648" spans="1:14" ht="14.4" customHeight="1" x14ac:dyDescent="0.3">
      <c r="A648" s="660" t="s">
        <v>577</v>
      </c>
      <c r="B648" s="661" t="s">
        <v>578</v>
      </c>
      <c r="C648" s="662" t="s">
        <v>597</v>
      </c>
      <c r="D648" s="663" t="s">
        <v>2377</v>
      </c>
      <c r="E648" s="662" t="s">
        <v>603</v>
      </c>
      <c r="F648" s="663" t="s">
        <v>2379</v>
      </c>
      <c r="G648" s="662" t="s">
        <v>614</v>
      </c>
      <c r="H648" s="662" t="s">
        <v>1369</v>
      </c>
      <c r="I648" s="662" t="s">
        <v>1370</v>
      </c>
      <c r="J648" s="662" t="s">
        <v>1371</v>
      </c>
      <c r="K648" s="662" t="s">
        <v>1372</v>
      </c>
      <c r="L648" s="664">
        <v>112.37998838181225</v>
      </c>
      <c r="M648" s="664">
        <v>1</v>
      </c>
      <c r="N648" s="665">
        <v>112.37998838181225</v>
      </c>
    </row>
    <row r="649" spans="1:14" ht="14.4" customHeight="1" x14ac:dyDescent="0.3">
      <c r="A649" s="660" t="s">
        <v>577</v>
      </c>
      <c r="B649" s="661" t="s">
        <v>578</v>
      </c>
      <c r="C649" s="662" t="s">
        <v>597</v>
      </c>
      <c r="D649" s="663" t="s">
        <v>2377</v>
      </c>
      <c r="E649" s="662" t="s">
        <v>603</v>
      </c>
      <c r="F649" s="663" t="s">
        <v>2379</v>
      </c>
      <c r="G649" s="662" t="s">
        <v>614</v>
      </c>
      <c r="H649" s="662" t="s">
        <v>1687</v>
      </c>
      <c r="I649" s="662" t="s">
        <v>1688</v>
      </c>
      <c r="J649" s="662" t="s">
        <v>1689</v>
      </c>
      <c r="K649" s="662" t="s">
        <v>1690</v>
      </c>
      <c r="L649" s="664">
        <v>81.309999999999988</v>
      </c>
      <c r="M649" s="664">
        <v>1</v>
      </c>
      <c r="N649" s="665">
        <v>81.309999999999988</v>
      </c>
    </row>
    <row r="650" spans="1:14" ht="14.4" customHeight="1" x14ac:dyDescent="0.3">
      <c r="A650" s="660" t="s">
        <v>577</v>
      </c>
      <c r="B650" s="661" t="s">
        <v>578</v>
      </c>
      <c r="C650" s="662" t="s">
        <v>597</v>
      </c>
      <c r="D650" s="663" t="s">
        <v>2377</v>
      </c>
      <c r="E650" s="662" t="s">
        <v>603</v>
      </c>
      <c r="F650" s="663" t="s">
        <v>2379</v>
      </c>
      <c r="G650" s="662" t="s">
        <v>614</v>
      </c>
      <c r="H650" s="662" t="s">
        <v>2034</v>
      </c>
      <c r="I650" s="662" t="s">
        <v>2035</v>
      </c>
      <c r="J650" s="662" t="s">
        <v>2036</v>
      </c>
      <c r="K650" s="662" t="s">
        <v>1272</v>
      </c>
      <c r="L650" s="664">
        <v>707.00000000000034</v>
      </c>
      <c r="M650" s="664">
        <v>1</v>
      </c>
      <c r="N650" s="665">
        <v>707.00000000000034</v>
      </c>
    </row>
    <row r="651" spans="1:14" ht="14.4" customHeight="1" x14ac:dyDescent="0.3">
      <c r="A651" s="660" t="s">
        <v>577</v>
      </c>
      <c r="B651" s="661" t="s">
        <v>578</v>
      </c>
      <c r="C651" s="662" t="s">
        <v>597</v>
      </c>
      <c r="D651" s="663" t="s">
        <v>2377</v>
      </c>
      <c r="E651" s="662" t="s">
        <v>603</v>
      </c>
      <c r="F651" s="663" t="s">
        <v>2379</v>
      </c>
      <c r="G651" s="662" t="s">
        <v>614</v>
      </c>
      <c r="H651" s="662" t="s">
        <v>2037</v>
      </c>
      <c r="I651" s="662" t="s">
        <v>2038</v>
      </c>
      <c r="J651" s="662" t="s">
        <v>2039</v>
      </c>
      <c r="K651" s="662" t="s">
        <v>2040</v>
      </c>
      <c r="L651" s="664">
        <v>1665.1999999999996</v>
      </c>
      <c r="M651" s="664">
        <v>1</v>
      </c>
      <c r="N651" s="665">
        <v>1665.1999999999996</v>
      </c>
    </row>
    <row r="652" spans="1:14" ht="14.4" customHeight="1" x14ac:dyDescent="0.3">
      <c r="A652" s="660" t="s">
        <v>577</v>
      </c>
      <c r="B652" s="661" t="s">
        <v>578</v>
      </c>
      <c r="C652" s="662" t="s">
        <v>597</v>
      </c>
      <c r="D652" s="663" t="s">
        <v>2377</v>
      </c>
      <c r="E652" s="662" t="s">
        <v>603</v>
      </c>
      <c r="F652" s="663" t="s">
        <v>2379</v>
      </c>
      <c r="G652" s="662" t="s">
        <v>614</v>
      </c>
      <c r="H652" s="662" t="s">
        <v>2041</v>
      </c>
      <c r="I652" s="662" t="s">
        <v>2042</v>
      </c>
      <c r="J652" s="662" t="s">
        <v>2043</v>
      </c>
      <c r="K652" s="662" t="s">
        <v>2044</v>
      </c>
      <c r="L652" s="664">
        <v>119.14999999999999</v>
      </c>
      <c r="M652" s="664">
        <v>1</v>
      </c>
      <c r="N652" s="665">
        <v>119.14999999999999</v>
      </c>
    </row>
    <row r="653" spans="1:14" ht="14.4" customHeight="1" x14ac:dyDescent="0.3">
      <c r="A653" s="660" t="s">
        <v>577</v>
      </c>
      <c r="B653" s="661" t="s">
        <v>578</v>
      </c>
      <c r="C653" s="662" t="s">
        <v>597</v>
      </c>
      <c r="D653" s="663" t="s">
        <v>2377</v>
      </c>
      <c r="E653" s="662" t="s">
        <v>603</v>
      </c>
      <c r="F653" s="663" t="s">
        <v>2379</v>
      </c>
      <c r="G653" s="662" t="s">
        <v>614</v>
      </c>
      <c r="H653" s="662" t="s">
        <v>2045</v>
      </c>
      <c r="I653" s="662" t="s">
        <v>2046</v>
      </c>
      <c r="J653" s="662" t="s">
        <v>2047</v>
      </c>
      <c r="K653" s="662" t="s">
        <v>2048</v>
      </c>
      <c r="L653" s="664">
        <v>104.22</v>
      </c>
      <c r="M653" s="664">
        <v>1</v>
      </c>
      <c r="N653" s="665">
        <v>104.22</v>
      </c>
    </row>
    <row r="654" spans="1:14" ht="14.4" customHeight="1" x14ac:dyDescent="0.3">
      <c r="A654" s="660" t="s">
        <v>577</v>
      </c>
      <c r="B654" s="661" t="s">
        <v>578</v>
      </c>
      <c r="C654" s="662" t="s">
        <v>597</v>
      </c>
      <c r="D654" s="663" t="s">
        <v>2377</v>
      </c>
      <c r="E654" s="662" t="s">
        <v>603</v>
      </c>
      <c r="F654" s="663" t="s">
        <v>2379</v>
      </c>
      <c r="G654" s="662" t="s">
        <v>614</v>
      </c>
      <c r="H654" s="662" t="s">
        <v>2049</v>
      </c>
      <c r="I654" s="662" t="s">
        <v>2050</v>
      </c>
      <c r="J654" s="662" t="s">
        <v>2051</v>
      </c>
      <c r="K654" s="662" t="s">
        <v>2052</v>
      </c>
      <c r="L654" s="664">
        <v>56.599999999999987</v>
      </c>
      <c r="M654" s="664">
        <v>1</v>
      </c>
      <c r="N654" s="665">
        <v>56.599999999999987</v>
      </c>
    </row>
    <row r="655" spans="1:14" ht="14.4" customHeight="1" x14ac:dyDescent="0.3">
      <c r="A655" s="660" t="s">
        <v>577</v>
      </c>
      <c r="B655" s="661" t="s">
        <v>578</v>
      </c>
      <c r="C655" s="662" t="s">
        <v>597</v>
      </c>
      <c r="D655" s="663" t="s">
        <v>2377</v>
      </c>
      <c r="E655" s="662" t="s">
        <v>603</v>
      </c>
      <c r="F655" s="663" t="s">
        <v>2379</v>
      </c>
      <c r="G655" s="662" t="s">
        <v>614</v>
      </c>
      <c r="H655" s="662" t="s">
        <v>2053</v>
      </c>
      <c r="I655" s="662" t="s">
        <v>2053</v>
      </c>
      <c r="J655" s="662" t="s">
        <v>2054</v>
      </c>
      <c r="K655" s="662" t="s">
        <v>2055</v>
      </c>
      <c r="L655" s="664">
        <v>117.78</v>
      </c>
      <c r="M655" s="664">
        <v>1</v>
      </c>
      <c r="N655" s="665">
        <v>117.78</v>
      </c>
    </row>
    <row r="656" spans="1:14" ht="14.4" customHeight="1" x14ac:dyDescent="0.3">
      <c r="A656" s="660" t="s">
        <v>577</v>
      </c>
      <c r="B656" s="661" t="s">
        <v>578</v>
      </c>
      <c r="C656" s="662" t="s">
        <v>597</v>
      </c>
      <c r="D656" s="663" t="s">
        <v>2377</v>
      </c>
      <c r="E656" s="662" t="s">
        <v>603</v>
      </c>
      <c r="F656" s="663" t="s">
        <v>2379</v>
      </c>
      <c r="G656" s="662" t="s">
        <v>614</v>
      </c>
      <c r="H656" s="662" t="s">
        <v>2056</v>
      </c>
      <c r="I656" s="662" t="s">
        <v>2057</v>
      </c>
      <c r="J656" s="662" t="s">
        <v>2058</v>
      </c>
      <c r="K656" s="662" t="s">
        <v>2059</v>
      </c>
      <c r="L656" s="664">
        <v>13.16</v>
      </c>
      <c r="M656" s="664">
        <v>1</v>
      </c>
      <c r="N656" s="665">
        <v>13.16</v>
      </c>
    </row>
    <row r="657" spans="1:14" ht="14.4" customHeight="1" x14ac:dyDescent="0.3">
      <c r="A657" s="660" t="s">
        <v>577</v>
      </c>
      <c r="B657" s="661" t="s">
        <v>578</v>
      </c>
      <c r="C657" s="662" t="s">
        <v>597</v>
      </c>
      <c r="D657" s="663" t="s">
        <v>2377</v>
      </c>
      <c r="E657" s="662" t="s">
        <v>603</v>
      </c>
      <c r="F657" s="663" t="s">
        <v>2379</v>
      </c>
      <c r="G657" s="662" t="s">
        <v>614</v>
      </c>
      <c r="H657" s="662" t="s">
        <v>902</v>
      </c>
      <c r="I657" s="662" t="s">
        <v>903</v>
      </c>
      <c r="J657" s="662" t="s">
        <v>671</v>
      </c>
      <c r="K657" s="662" t="s">
        <v>904</v>
      </c>
      <c r="L657" s="664">
        <v>60.350048668897792</v>
      </c>
      <c r="M657" s="664">
        <v>317</v>
      </c>
      <c r="N657" s="665">
        <v>19130.965428040599</v>
      </c>
    </row>
    <row r="658" spans="1:14" ht="14.4" customHeight="1" x14ac:dyDescent="0.3">
      <c r="A658" s="660" t="s">
        <v>577</v>
      </c>
      <c r="B658" s="661" t="s">
        <v>578</v>
      </c>
      <c r="C658" s="662" t="s">
        <v>597</v>
      </c>
      <c r="D658" s="663" t="s">
        <v>2377</v>
      </c>
      <c r="E658" s="662" t="s">
        <v>603</v>
      </c>
      <c r="F658" s="663" t="s">
        <v>2379</v>
      </c>
      <c r="G658" s="662" t="s">
        <v>614</v>
      </c>
      <c r="H658" s="662" t="s">
        <v>2060</v>
      </c>
      <c r="I658" s="662" t="s">
        <v>2061</v>
      </c>
      <c r="J658" s="662" t="s">
        <v>2062</v>
      </c>
      <c r="K658" s="662" t="s">
        <v>2063</v>
      </c>
      <c r="L658" s="664">
        <v>197.47144387249898</v>
      </c>
      <c r="M658" s="664">
        <v>29</v>
      </c>
      <c r="N658" s="665">
        <v>5726.6718723024705</v>
      </c>
    </row>
    <row r="659" spans="1:14" ht="14.4" customHeight="1" x14ac:dyDescent="0.3">
      <c r="A659" s="660" t="s">
        <v>577</v>
      </c>
      <c r="B659" s="661" t="s">
        <v>578</v>
      </c>
      <c r="C659" s="662" t="s">
        <v>597</v>
      </c>
      <c r="D659" s="663" t="s">
        <v>2377</v>
      </c>
      <c r="E659" s="662" t="s">
        <v>603</v>
      </c>
      <c r="F659" s="663" t="s">
        <v>2379</v>
      </c>
      <c r="G659" s="662" t="s">
        <v>614</v>
      </c>
      <c r="H659" s="662" t="s">
        <v>2064</v>
      </c>
      <c r="I659" s="662" t="s">
        <v>2065</v>
      </c>
      <c r="J659" s="662" t="s">
        <v>2066</v>
      </c>
      <c r="K659" s="662" t="s">
        <v>2067</v>
      </c>
      <c r="L659" s="664">
        <v>75.239999999999995</v>
      </c>
      <c r="M659" s="664">
        <v>1</v>
      </c>
      <c r="N659" s="665">
        <v>75.239999999999995</v>
      </c>
    </row>
    <row r="660" spans="1:14" ht="14.4" customHeight="1" x14ac:dyDescent="0.3">
      <c r="A660" s="660" t="s">
        <v>577</v>
      </c>
      <c r="B660" s="661" t="s">
        <v>578</v>
      </c>
      <c r="C660" s="662" t="s">
        <v>597</v>
      </c>
      <c r="D660" s="663" t="s">
        <v>2377</v>
      </c>
      <c r="E660" s="662" t="s">
        <v>603</v>
      </c>
      <c r="F660" s="663" t="s">
        <v>2379</v>
      </c>
      <c r="G660" s="662" t="s">
        <v>614</v>
      </c>
      <c r="H660" s="662" t="s">
        <v>909</v>
      </c>
      <c r="I660" s="662" t="s">
        <v>910</v>
      </c>
      <c r="J660" s="662" t="s">
        <v>911</v>
      </c>
      <c r="K660" s="662" t="s">
        <v>912</v>
      </c>
      <c r="L660" s="664">
        <v>67.412304221500591</v>
      </c>
      <c r="M660" s="664">
        <v>1</v>
      </c>
      <c r="N660" s="665">
        <v>67.412304221500591</v>
      </c>
    </row>
    <row r="661" spans="1:14" ht="14.4" customHeight="1" x14ac:dyDescent="0.3">
      <c r="A661" s="660" t="s">
        <v>577</v>
      </c>
      <c r="B661" s="661" t="s">
        <v>578</v>
      </c>
      <c r="C661" s="662" t="s">
        <v>597</v>
      </c>
      <c r="D661" s="663" t="s">
        <v>2377</v>
      </c>
      <c r="E661" s="662" t="s">
        <v>603</v>
      </c>
      <c r="F661" s="663" t="s">
        <v>2379</v>
      </c>
      <c r="G661" s="662" t="s">
        <v>614</v>
      </c>
      <c r="H661" s="662" t="s">
        <v>2068</v>
      </c>
      <c r="I661" s="662" t="s">
        <v>2068</v>
      </c>
      <c r="J661" s="662" t="s">
        <v>2069</v>
      </c>
      <c r="K661" s="662" t="s">
        <v>2070</v>
      </c>
      <c r="L661" s="664">
        <v>109.24</v>
      </c>
      <c r="M661" s="664">
        <v>1</v>
      </c>
      <c r="N661" s="665">
        <v>109.24</v>
      </c>
    </row>
    <row r="662" spans="1:14" ht="14.4" customHeight="1" x14ac:dyDescent="0.3">
      <c r="A662" s="660" t="s">
        <v>577</v>
      </c>
      <c r="B662" s="661" t="s">
        <v>578</v>
      </c>
      <c r="C662" s="662" t="s">
        <v>597</v>
      </c>
      <c r="D662" s="663" t="s">
        <v>2377</v>
      </c>
      <c r="E662" s="662" t="s">
        <v>603</v>
      </c>
      <c r="F662" s="663" t="s">
        <v>2379</v>
      </c>
      <c r="G662" s="662" t="s">
        <v>614</v>
      </c>
      <c r="H662" s="662" t="s">
        <v>913</v>
      </c>
      <c r="I662" s="662" t="s">
        <v>914</v>
      </c>
      <c r="J662" s="662" t="s">
        <v>915</v>
      </c>
      <c r="K662" s="662" t="s">
        <v>916</v>
      </c>
      <c r="L662" s="664">
        <v>72.036217742135818</v>
      </c>
      <c r="M662" s="664">
        <v>31</v>
      </c>
      <c r="N662" s="665">
        <v>2233.1227500062105</v>
      </c>
    </row>
    <row r="663" spans="1:14" ht="14.4" customHeight="1" x14ac:dyDescent="0.3">
      <c r="A663" s="660" t="s">
        <v>577</v>
      </c>
      <c r="B663" s="661" t="s">
        <v>578</v>
      </c>
      <c r="C663" s="662" t="s">
        <v>597</v>
      </c>
      <c r="D663" s="663" t="s">
        <v>2377</v>
      </c>
      <c r="E663" s="662" t="s">
        <v>603</v>
      </c>
      <c r="F663" s="663" t="s">
        <v>2379</v>
      </c>
      <c r="G663" s="662" t="s">
        <v>614</v>
      </c>
      <c r="H663" s="662" t="s">
        <v>917</v>
      </c>
      <c r="I663" s="662" t="s">
        <v>918</v>
      </c>
      <c r="J663" s="662" t="s">
        <v>919</v>
      </c>
      <c r="K663" s="662" t="s">
        <v>920</v>
      </c>
      <c r="L663" s="664">
        <v>94.690602536903725</v>
      </c>
      <c r="M663" s="664">
        <v>1</v>
      </c>
      <c r="N663" s="665">
        <v>94.690602536903725</v>
      </c>
    </row>
    <row r="664" spans="1:14" ht="14.4" customHeight="1" x14ac:dyDescent="0.3">
      <c r="A664" s="660" t="s">
        <v>577</v>
      </c>
      <c r="B664" s="661" t="s">
        <v>578</v>
      </c>
      <c r="C664" s="662" t="s">
        <v>597</v>
      </c>
      <c r="D664" s="663" t="s">
        <v>2377</v>
      </c>
      <c r="E664" s="662" t="s">
        <v>603</v>
      </c>
      <c r="F664" s="663" t="s">
        <v>2379</v>
      </c>
      <c r="G664" s="662" t="s">
        <v>614</v>
      </c>
      <c r="H664" s="662" t="s">
        <v>2071</v>
      </c>
      <c r="I664" s="662" t="s">
        <v>237</v>
      </c>
      <c r="J664" s="662" t="s">
        <v>2072</v>
      </c>
      <c r="K664" s="662"/>
      <c r="L664" s="664">
        <v>79.97</v>
      </c>
      <c r="M664" s="664">
        <v>1</v>
      </c>
      <c r="N664" s="665">
        <v>79.97</v>
      </c>
    </row>
    <row r="665" spans="1:14" ht="14.4" customHeight="1" x14ac:dyDescent="0.3">
      <c r="A665" s="660" t="s">
        <v>577</v>
      </c>
      <c r="B665" s="661" t="s">
        <v>578</v>
      </c>
      <c r="C665" s="662" t="s">
        <v>597</v>
      </c>
      <c r="D665" s="663" t="s">
        <v>2377</v>
      </c>
      <c r="E665" s="662" t="s">
        <v>603</v>
      </c>
      <c r="F665" s="663" t="s">
        <v>2379</v>
      </c>
      <c r="G665" s="662" t="s">
        <v>614</v>
      </c>
      <c r="H665" s="662" t="s">
        <v>2073</v>
      </c>
      <c r="I665" s="662" t="s">
        <v>2074</v>
      </c>
      <c r="J665" s="662" t="s">
        <v>2075</v>
      </c>
      <c r="K665" s="662" t="s">
        <v>2076</v>
      </c>
      <c r="L665" s="664">
        <v>153.84000000000003</v>
      </c>
      <c r="M665" s="664">
        <v>1</v>
      </c>
      <c r="N665" s="665">
        <v>153.84000000000003</v>
      </c>
    </row>
    <row r="666" spans="1:14" ht="14.4" customHeight="1" x14ac:dyDescent="0.3">
      <c r="A666" s="660" t="s">
        <v>577</v>
      </c>
      <c r="B666" s="661" t="s">
        <v>578</v>
      </c>
      <c r="C666" s="662" t="s">
        <v>597</v>
      </c>
      <c r="D666" s="663" t="s">
        <v>2377</v>
      </c>
      <c r="E666" s="662" t="s">
        <v>603</v>
      </c>
      <c r="F666" s="663" t="s">
        <v>2379</v>
      </c>
      <c r="G666" s="662" t="s">
        <v>614</v>
      </c>
      <c r="H666" s="662" t="s">
        <v>1715</v>
      </c>
      <c r="I666" s="662" t="s">
        <v>237</v>
      </c>
      <c r="J666" s="662" t="s">
        <v>1716</v>
      </c>
      <c r="K666" s="662"/>
      <c r="L666" s="664">
        <v>114.20977896125386</v>
      </c>
      <c r="M666" s="664">
        <v>2</v>
      </c>
      <c r="N666" s="665">
        <v>228.41955792250772</v>
      </c>
    </row>
    <row r="667" spans="1:14" ht="14.4" customHeight="1" x14ac:dyDescent="0.3">
      <c r="A667" s="660" t="s">
        <v>577</v>
      </c>
      <c r="B667" s="661" t="s">
        <v>578</v>
      </c>
      <c r="C667" s="662" t="s">
        <v>597</v>
      </c>
      <c r="D667" s="663" t="s">
        <v>2377</v>
      </c>
      <c r="E667" s="662" t="s">
        <v>603</v>
      </c>
      <c r="F667" s="663" t="s">
        <v>2379</v>
      </c>
      <c r="G667" s="662" t="s">
        <v>614</v>
      </c>
      <c r="H667" s="662" t="s">
        <v>931</v>
      </c>
      <c r="I667" s="662" t="s">
        <v>932</v>
      </c>
      <c r="J667" s="662" t="s">
        <v>933</v>
      </c>
      <c r="K667" s="662" t="s">
        <v>934</v>
      </c>
      <c r="L667" s="664">
        <v>85.2</v>
      </c>
      <c r="M667" s="664">
        <v>1</v>
      </c>
      <c r="N667" s="665">
        <v>85.2</v>
      </c>
    </row>
    <row r="668" spans="1:14" ht="14.4" customHeight="1" x14ac:dyDescent="0.3">
      <c r="A668" s="660" t="s">
        <v>577</v>
      </c>
      <c r="B668" s="661" t="s">
        <v>578</v>
      </c>
      <c r="C668" s="662" t="s">
        <v>597</v>
      </c>
      <c r="D668" s="663" t="s">
        <v>2377</v>
      </c>
      <c r="E668" s="662" t="s">
        <v>603</v>
      </c>
      <c r="F668" s="663" t="s">
        <v>2379</v>
      </c>
      <c r="G668" s="662" t="s">
        <v>614</v>
      </c>
      <c r="H668" s="662" t="s">
        <v>2077</v>
      </c>
      <c r="I668" s="662" t="s">
        <v>2078</v>
      </c>
      <c r="J668" s="662" t="s">
        <v>2079</v>
      </c>
      <c r="K668" s="662" t="s">
        <v>2080</v>
      </c>
      <c r="L668" s="664">
        <v>49.770181314183588</v>
      </c>
      <c r="M668" s="664">
        <v>6</v>
      </c>
      <c r="N668" s="665">
        <v>298.62108788510153</v>
      </c>
    </row>
    <row r="669" spans="1:14" ht="14.4" customHeight="1" x14ac:dyDescent="0.3">
      <c r="A669" s="660" t="s">
        <v>577</v>
      </c>
      <c r="B669" s="661" t="s">
        <v>578</v>
      </c>
      <c r="C669" s="662" t="s">
        <v>597</v>
      </c>
      <c r="D669" s="663" t="s">
        <v>2377</v>
      </c>
      <c r="E669" s="662" t="s">
        <v>603</v>
      </c>
      <c r="F669" s="663" t="s">
        <v>2379</v>
      </c>
      <c r="G669" s="662" t="s">
        <v>614</v>
      </c>
      <c r="H669" s="662" t="s">
        <v>1400</v>
      </c>
      <c r="I669" s="662" t="s">
        <v>1401</v>
      </c>
      <c r="J669" s="662" t="s">
        <v>1402</v>
      </c>
      <c r="K669" s="662" t="s">
        <v>1403</v>
      </c>
      <c r="L669" s="664">
        <v>34.700000000000003</v>
      </c>
      <c r="M669" s="664">
        <v>1</v>
      </c>
      <c r="N669" s="665">
        <v>34.700000000000003</v>
      </c>
    </row>
    <row r="670" spans="1:14" ht="14.4" customHeight="1" x14ac:dyDescent="0.3">
      <c r="A670" s="660" t="s">
        <v>577</v>
      </c>
      <c r="B670" s="661" t="s">
        <v>578</v>
      </c>
      <c r="C670" s="662" t="s">
        <v>597</v>
      </c>
      <c r="D670" s="663" t="s">
        <v>2377</v>
      </c>
      <c r="E670" s="662" t="s">
        <v>603</v>
      </c>
      <c r="F670" s="663" t="s">
        <v>2379</v>
      </c>
      <c r="G670" s="662" t="s">
        <v>614</v>
      </c>
      <c r="H670" s="662" t="s">
        <v>944</v>
      </c>
      <c r="I670" s="662" t="s">
        <v>945</v>
      </c>
      <c r="J670" s="662" t="s">
        <v>653</v>
      </c>
      <c r="K670" s="662" t="s">
        <v>946</v>
      </c>
      <c r="L670" s="664">
        <v>147.92000000000002</v>
      </c>
      <c r="M670" s="664">
        <v>2</v>
      </c>
      <c r="N670" s="665">
        <v>295.84000000000003</v>
      </c>
    </row>
    <row r="671" spans="1:14" ht="14.4" customHeight="1" x14ac:dyDescent="0.3">
      <c r="A671" s="660" t="s">
        <v>577</v>
      </c>
      <c r="B671" s="661" t="s">
        <v>578</v>
      </c>
      <c r="C671" s="662" t="s">
        <v>597</v>
      </c>
      <c r="D671" s="663" t="s">
        <v>2377</v>
      </c>
      <c r="E671" s="662" t="s">
        <v>603</v>
      </c>
      <c r="F671" s="663" t="s">
        <v>2379</v>
      </c>
      <c r="G671" s="662" t="s">
        <v>614</v>
      </c>
      <c r="H671" s="662" t="s">
        <v>947</v>
      </c>
      <c r="I671" s="662" t="s">
        <v>948</v>
      </c>
      <c r="J671" s="662" t="s">
        <v>949</v>
      </c>
      <c r="K671" s="662" t="s">
        <v>950</v>
      </c>
      <c r="L671" s="664">
        <v>253.42011720636984</v>
      </c>
      <c r="M671" s="664">
        <v>2</v>
      </c>
      <c r="N671" s="665">
        <v>506.84023441273968</v>
      </c>
    </row>
    <row r="672" spans="1:14" ht="14.4" customHeight="1" x14ac:dyDescent="0.3">
      <c r="A672" s="660" t="s">
        <v>577</v>
      </c>
      <c r="B672" s="661" t="s">
        <v>578</v>
      </c>
      <c r="C672" s="662" t="s">
        <v>597</v>
      </c>
      <c r="D672" s="663" t="s">
        <v>2377</v>
      </c>
      <c r="E672" s="662" t="s">
        <v>603</v>
      </c>
      <c r="F672" s="663" t="s">
        <v>2379</v>
      </c>
      <c r="G672" s="662" t="s">
        <v>614</v>
      </c>
      <c r="H672" s="662" t="s">
        <v>2081</v>
      </c>
      <c r="I672" s="662" t="s">
        <v>2082</v>
      </c>
      <c r="J672" s="662" t="s">
        <v>2083</v>
      </c>
      <c r="K672" s="662" t="s">
        <v>2084</v>
      </c>
      <c r="L672" s="664">
        <v>2663.16</v>
      </c>
      <c r="M672" s="664">
        <v>11</v>
      </c>
      <c r="N672" s="665">
        <v>29294.76</v>
      </c>
    </row>
    <row r="673" spans="1:14" ht="14.4" customHeight="1" x14ac:dyDescent="0.3">
      <c r="A673" s="660" t="s">
        <v>577</v>
      </c>
      <c r="B673" s="661" t="s">
        <v>578</v>
      </c>
      <c r="C673" s="662" t="s">
        <v>597</v>
      </c>
      <c r="D673" s="663" t="s">
        <v>2377</v>
      </c>
      <c r="E673" s="662" t="s">
        <v>603</v>
      </c>
      <c r="F673" s="663" t="s">
        <v>2379</v>
      </c>
      <c r="G673" s="662" t="s">
        <v>614</v>
      </c>
      <c r="H673" s="662" t="s">
        <v>2085</v>
      </c>
      <c r="I673" s="662" t="s">
        <v>2085</v>
      </c>
      <c r="J673" s="662" t="s">
        <v>2086</v>
      </c>
      <c r="K673" s="662" t="s">
        <v>2087</v>
      </c>
      <c r="L673" s="664">
        <v>67.540000000000006</v>
      </c>
      <c r="M673" s="664">
        <v>4.25</v>
      </c>
      <c r="N673" s="665">
        <v>287.04500000000002</v>
      </c>
    </row>
    <row r="674" spans="1:14" ht="14.4" customHeight="1" x14ac:dyDescent="0.3">
      <c r="A674" s="660" t="s">
        <v>577</v>
      </c>
      <c r="B674" s="661" t="s">
        <v>578</v>
      </c>
      <c r="C674" s="662" t="s">
        <v>597</v>
      </c>
      <c r="D674" s="663" t="s">
        <v>2377</v>
      </c>
      <c r="E674" s="662" t="s">
        <v>603</v>
      </c>
      <c r="F674" s="663" t="s">
        <v>2379</v>
      </c>
      <c r="G674" s="662" t="s">
        <v>614</v>
      </c>
      <c r="H674" s="662" t="s">
        <v>2088</v>
      </c>
      <c r="I674" s="662" t="s">
        <v>2089</v>
      </c>
      <c r="J674" s="662" t="s">
        <v>2090</v>
      </c>
      <c r="K674" s="662" t="s">
        <v>2091</v>
      </c>
      <c r="L674" s="664">
        <v>79.93982913172843</v>
      </c>
      <c r="M674" s="664">
        <v>1</v>
      </c>
      <c r="N674" s="665">
        <v>79.93982913172843</v>
      </c>
    </row>
    <row r="675" spans="1:14" ht="14.4" customHeight="1" x14ac:dyDescent="0.3">
      <c r="A675" s="660" t="s">
        <v>577</v>
      </c>
      <c r="B675" s="661" t="s">
        <v>578</v>
      </c>
      <c r="C675" s="662" t="s">
        <v>597</v>
      </c>
      <c r="D675" s="663" t="s">
        <v>2377</v>
      </c>
      <c r="E675" s="662" t="s">
        <v>603</v>
      </c>
      <c r="F675" s="663" t="s">
        <v>2379</v>
      </c>
      <c r="G675" s="662" t="s">
        <v>614</v>
      </c>
      <c r="H675" s="662" t="s">
        <v>2092</v>
      </c>
      <c r="I675" s="662" t="s">
        <v>2093</v>
      </c>
      <c r="J675" s="662" t="s">
        <v>2094</v>
      </c>
      <c r="K675" s="662" t="s">
        <v>2095</v>
      </c>
      <c r="L675" s="664">
        <v>442.43535589011412</v>
      </c>
      <c r="M675" s="664">
        <v>1</v>
      </c>
      <c r="N675" s="665">
        <v>442.43535589011412</v>
      </c>
    </row>
    <row r="676" spans="1:14" ht="14.4" customHeight="1" x14ac:dyDescent="0.3">
      <c r="A676" s="660" t="s">
        <v>577</v>
      </c>
      <c r="B676" s="661" t="s">
        <v>578</v>
      </c>
      <c r="C676" s="662" t="s">
        <v>597</v>
      </c>
      <c r="D676" s="663" t="s">
        <v>2377</v>
      </c>
      <c r="E676" s="662" t="s">
        <v>603</v>
      </c>
      <c r="F676" s="663" t="s">
        <v>2379</v>
      </c>
      <c r="G676" s="662" t="s">
        <v>614</v>
      </c>
      <c r="H676" s="662" t="s">
        <v>2096</v>
      </c>
      <c r="I676" s="662" t="s">
        <v>2097</v>
      </c>
      <c r="J676" s="662" t="s">
        <v>2098</v>
      </c>
      <c r="K676" s="662" t="s">
        <v>2099</v>
      </c>
      <c r="L676" s="664">
        <v>1100.73</v>
      </c>
      <c r="M676" s="664">
        <v>-1</v>
      </c>
      <c r="N676" s="665">
        <v>-1100.73</v>
      </c>
    </row>
    <row r="677" spans="1:14" ht="14.4" customHeight="1" x14ac:dyDescent="0.3">
      <c r="A677" s="660" t="s">
        <v>577</v>
      </c>
      <c r="B677" s="661" t="s">
        <v>578</v>
      </c>
      <c r="C677" s="662" t="s">
        <v>597</v>
      </c>
      <c r="D677" s="663" t="s">
        <v>2377</v>
      </c>
      <c r="E677" s="662" t="s">
        <v>603</v>
      </c>
      <c r="F677" s="663" t="s">
        <v>2379</v>
      </c>
      <c r="G677" s="662" t="s">
        <v>614</v>
      </c>
      <c r="H677" s="662" t="s">
        <v>2100</v>
      </c>
      <c r="I677" s="662" t="s">
        <v>237</v>
      </c>
      <c r="J677" s="662" t="s">
        <v>2101</v>
      </c>
      <c r="K677" s="662"/>
      <c r="L677" s="664">
        <v>36.604667410538937</v>
      </c>
      <c r="M677" s="664">
        <v>42</v>
      </c>
      <c r="N677" s="665">
        <v>1537.3960312426354</v>
      </c>
    </row>
    <row r="678" spans="1:14" ht="14.4" customHeight="1" x14ac:dyDescent="0.3">
      <c r="A678" s="660" t="s">
        <v>577</v>
      </c>
      <c r="B678" s="661" t="s">
        <v>578</v>
      </c>
      <c r="C678" s="662" t="s">
        <v>597</v>
      </c>
      <c r="D678" s="663" t="s">
        <v>2377</v>
      </c>
      <c r="E678" s="662" t="s">
        <v>603</v>
      </c>
      <c r="F678" s="663" t="s">
        <v>2379</v>
      </c>
      <c r="G678" s="662" t="s">
        <v>614</v>
      </c>
      <c r="H678" s="662" t="s">
        <v>2102</v>
      </c>
      <c r="I678" s="662" t="s">
        <v>2103</v>
      </c>
      <c r="J678" s="662" t="s">
        <v>2104</v>
      </c>
      <c r="K678" s="662"/>
      <c r="L678" s="664">
        <v>154.579875608359</v>
      </c>
      <c r="M678" s="664">
        <v>1</v>
      </c>
      <c r="N678" s="665">
        <v>154.579875608359</v>
      </c>
    </row>
    <row r="679" spans="1:14" ht="14.4" customHeight="1" x14ac:dyDescent="0.3">
      <c r="A679" s="660" t="s">
        <v>577</v>
      </c>
      <c r="B679" s="661" t="s">
        <v>578</v>
      </c>
      <c r="C679" s="662" t="s">
        <v>597</v>
      </c>
      <c r="D679" s="663" t="s">
        <v>2377</v>
      </c>
      <c r="E679" s="662" t="s">
        <v>603</v>
      </c>
      <c r="F679" s="663" t="s">
        <v>2379</v>
      </c>
      <c r="G679" s="662" t="s">
        <v>614</v>
      </c>
      <c r="H679" s="662" t="s">
        <v>2105</v>
      </c>
      <c r="I679" s="662" t="s">
        <v>237</v>
      </c>
      <c r="J679" s="662" t="s">
        <v>2106</v>
      </c>
      <c r="K679" s="662"/>
      <c r="L679" s="664">
        <v>38.339999999999996</v>
      </c>
      <c r="M679" s="664">
        <v>2</v>
      </c>
      <c r="N679" s="665">
        <v>76.679999999999993</v>
      </c>
    </row>
    <row r="680" spans="1:14" ht="14.4" customHeight="1" x14ac:dyDescent="0.3">
      <c r="A680" s="660" t="s">
        <v>577</v>
      </c>
      <c r="B680" s="661" t="s">
        <v>578</v>
      </c>
      <c r="C680" s="662" t="s">
        <v>597</v>
      </c>
      <c r="D680" s="663" t="s">
        <v>2377</v>
      </c>
      <c r="E680" s="662" t="s">
        <v>603</v>
      </c>
      <c r="F680" s="663" t="s">
        <v>2379</v>
      </c>
      <c r="G680" s="662" t="s">
        <v>614</v>
      </c>
      <c r="H680" s="662" t="s">
        <v>2107</v>
      </c>
      <c r="I680" s="662" t="s">
        <v>2108</v>
      </c>
      <c r="J680" s="662" t="s">
        <v>2109</v>
      </c>
      <c r="K680" s="662" t="s">
        <v>897</v>
      </c>
      <c r="L680" s="664">
        <v>52.410027931723043</v>
      </c>
      <c r="M680" s="664">
        <v>6</v>
      </c>
      <c r="N680" s="665">
        <v>314.46016759033824</v>
      </c>
    </row>
    <row r="681" spans="1:14" ht="14.4" customHeight="1" x14ac:dyDescent="0.3">
      <c r="A681" s="660" t="s">
        <v>577</v>
      </c>
      <c r="B681" s="661" t="s">
        <v>578</v>
      </c>
      <c r="C681" s="662" t="s">
        <v>597</v>
      </c>
      <c r="D681" s="663" t="s">
        <v>2377</v>
      </c>
      <c r="E681" s="662" t="s">
        <v>603</v>
      </c>
      <c r="F681" s="663" t="s">
        <v>2379</v>
      </c>
      <c r="G681" s="662" t="s">
        <v>614</v>
      </c>
      <c r="H681" s="662" t="s">
        <v>2110</v>
      </c>
      <c r="I681" s="662" t="s">
        <v>237</v>
      </c>
      <c r="J681" s="662" t="s">
        <v>2111</v>
      </c>
      <c r="K681" s="662"/>
      <c r="L681" s="664">
        <v>38.589999999999996</v>
      </c>
      <c r="M681" s="664">
        <v>2</v>
      </c>
      <c r="N681" s="665">
        <v>77.179999999999993</v>
      </c>
    </row>
    <row r="682" spans="1:14" ht="14.4" customHeight="1" x14ac:dyDescent="0.3">
      <c r="A682" s="660" t="s">
        <v>577</v>
      </c>
      <c r="B682" s="661" t="s">
        <v>578</v>
      </c>
      <c r="C682" s="662" t="s">
        <v>597</v>
      </c>
      <c r="D682" s="663" t="s">
        <v>2377</v>
      </c>
      <c r="E682" s="662" t="s">
        <v>603</v>
      </c>
      <c r="F682" s="663" t="s">
        <v>2379</v>
      </c>
      <c r="G682" s="662" t="s">
        <v>614</v>
      </c>
      <c r="H682" s="662" t="s">
        <v>2112</v>
      </c>
      <c r="I682" s="662" t="s">
        <v>2113</v>
      </c>
      <c r="J682" s="662" t="s">
        <v>2114</v>
      </c>
      <c r="K682" s="662" t="s">
        <v>2115</v>
      </c>
      <c r="L682" s="664">
        <v>182.99999999999991</v>
      </c>
      <c r="M682" s="664">
        <v>1</v>
      </c>
      <c r="N682" s="665">
        <v>182.99999999999991</v>
      </c>
    </row>
    <row r="683" spans="1:14" ht="14.4" customHeight="1" x14ac:dyDescent="0.3">
      <c r="A683" s="660" t="s">
        <v>577</v>
      </c>
      <c r="B683" s="661" t="s">
        <v>578</v>
      </c>
      <c r="C683" s="662" t="s">
        <v>597</v>
      </c>
      <c r="D683" s="663" t="s">
        <v>2377</v>
      </c>
      <c r="E683" s="662" t="s">
        <v>603</v>
      </c>
      <c r="F683" s="663" t="s">
        <v>2379</v>
      </c>
      <c r="G683" s="662" t="s">
        <v>614</v>
      </c>
      <c r="H683" s="662" t="s">
        <v>959</v>
      </c>
      <c r="I683" s="662" t="s">
        <v>960</v>
      </c>
      <c r="J683" s="662" t="s">
        <v>961</v>
      </c>
      <c r="K683" s="662" t="s">
        <v>962</v>
      </c>
      <c r="L683" s="664">
        <v>108.80000000000001</v>
      </c>
      <c r="M683" s="664">
        <v>8</v>
      </c>
      <c r="N683" s="665">
        <v>870.40000000000009</v>
      </c>
    </row>
    <row r="684" spans="1:14" ht="14.4" customHeight="1" x14ac:dyDescent="0.3">
      <c r="A684" s="660" t="s">
        <v>577</v>
      </c>
      <c r="B684" s="661" t="s">
        <v>578</v>
      </c>
      <c r="C684" s="662" t="s">
        <v>597</v>
      </c>
      <c r="D684" s="663" t="s">
        <v>2377</v>
      </c>
      <c r="E684" s="662" t="s">
        <v>603</v>
      </c>
      <c r="F684" s="663" t="s">
        <v>2379</v>
      </c>
      <c r="G684" s="662" t="s">
        <v>614</v>
      </c>
      <c r="H684" s="662" t="s">
        <v>963</v>
      </c>
      <c r="I684" s="662" t="s">
        <v>964</v>
      </c>
      <c r="J684" s="662" t="s">
        <v>965</v>
      </c>
      <c r="K684" s="662" t="s">
        <v>966</v>
      </c>
      <c r="L684" s="664">
        <v>60.154387991201112</v>
      </c>
      <c r="M684" s="664">
        <v>50</v>
      </c>
      <c r="N684" s="665">
        <v>3007.7193995600555</v>
      </c>
    </row>
    <row r="685" spans="1:14" ht="14.4" customHeight="1" x14ac:dyDescent="0.3">
      <c r="A685" s="660" t="s">
        <v>577</v>
      </c>
      <c r="B685" s="661" t="s">
        <v>578</v>
      </c>
      <c r="C685" s="662" t="s">
        <v>597</v>
      </c>
      <c r="D685" s="663" t="s">
        <v>2377</v>
      </c>
      <c r="E685" s="662" t="s">
        <v>603</v>
      </c>
      <c r="F685" s="663" t="s">
        <v>2379</v>
      </c>
      <c r="G685" s="662" t="s">
        <v>614</v>
      </c>
      <c r="H685" s="662" t="s">
        <v>2116</v>
      </c>
      <c r="I685" s="662" t="s">
        <v>2117</v>
      </c>
      <c r="J685" s="662" t="s">
        <v>679</v>
      </c>
      <c r="K685" s="662" t="s">
        <v>2118</v>
      </c>
      <c r="L685" s="664">
        <v>723.18790705673291</v>
      </c>
      <c r="M685" s="664">
        <v>2</v>
      </c>
      <c r="N685" s="665">
        <v>1446.3758141134658</v>
      </c>
    </row>
    <row r="686" spans="1:14" ht="14.4" customHeight="1" x14ac:dyDescent="0.3">
      <c r="A686" s="660" t="s">
        <v>577</v>
      </c>
      <c r="B686" s="661" t="s">
        <v>578</v>
      </c>
      <c r="C686" s="662" t="s">
        <v>597</v>
      </c>
      <c r="D686" s="663" t="s">
        <v>2377</v>
      </c>
      <c r="E686" s="662" t="s">
        <v>603</v>
      </c>
      <c r="F686" s="663" t="s">
        <v>2379</v>
      </c>
      <c r="G686" s="662" t="s">
        <v>614</v>
      </c>
      <c r="H686" s="662" t="s">
        <v>1416</v>
      </c>
      <c r="I686" s="662" t="s">
        <v>1417</v>
      </c>
      <c r="J686" s="662" t="s">
        <v>1418</v>
      </c>
      <c r="K686" s="662" t="s">
        <v>1419</v>
      </c>
      <c r="L686" s="664">
        <v>42.399963271726847</v>
      </c>
      <c r="M686" s="664">
        <v>2</v>
      </c>
      <c r="N686" s="665">
        <v>84.799926543453694</v>
      </c>
    </row>
    <row r="687" spans="1:14" ht="14.4" customHeight="1" x14ac:dyDescent="0.3">
      <c r="A687" s="660" t="s">
        <v>577</v>
      </c>
      <c r="B687" s="661" t="s">
        <v>578</v>
      </c>
      <c r="C687" s="662" t="s">
        <v>597</v>
      </c>
      <c r="D687" s="663" t="s">
        <v>2377</v>
      </c>
      <c r="E687" s="662" t="s">
        <v>603</v>
      </c>
      <c r="F687" s="663" t="s">
        <v>2379</v>
      </c>
      <c r="G687" s="662" t="s">
        <v>614</v>
      </c>
      <c r="H687" s="662" t="s">
        <v>2119</v>
      </c>
      <c r="I687" s="662" t="s">
        <v>237</v>
      </c>
      <c r="J687" s="662" t="s">
        <v>2120</v>
      </c>
      <c r="K687" s="662" t="s">
        <v>2121</v>
      </c>
      <c r="L687" s="664">
        <v>154.45921016244699</v>
      </c>
      <c r="M687" s="664">
        <v>1</v>
      </c>
      <c r="N687" s="665">
        <v>154.45921016244699</v>
      </c>
    </row>
    <row r="688" spans="1:14" ht="14.4" customHeight="1" x14ac:dyDescent="0.3">
      <c r="A688" s="660" t="s">
        <v>577</v>
      </c>
      <c r="B688" s="661" t="s">
        <v>578</v>
      </c>
      <c r="C688" s="662" t="s">
        <v>597</v>
      </c>
      <c r="D688" s="663" t="s">
        <v>2377</v>
      </c>
      <c r="E688" s="662" t="s">
        <v>603</v>
      </c>
      <c r="F688" s="663" t="s">
        <v>2379</v>
      </c>
      <c r="G688" s="662" t="s">
        <v>614</v>
      </c>
      <c r="H688" s="662" t="s">
        <v>971</v>
      </c>
      <c r="I688" s="662" t="s">
        <v>237</v>
      </c>
      <c r="J688" s="662" t="s">
        <v>972</v>
      </c>
      <c r="K688" s="662"/>
      <c r="L688" s="664">
        <v>104.38222853119929</v>
      </c>
      <c r="M688" s="664">
        <v>66</v>
      </c>
      <c r="N688" s="665">
        <v>6889.2270830591533</v>
      </c>
    </row>
    <row r="689" spans="1:14" ht="14.4" customHeight="1" x14ac:dyDescent="0.3">
      <c r="A689" s="660" t="s">
        <v>577</v>
      </c>
      <c r="B689" s="661" t="s">
        <v>578</v>
      </c>
      <c r="C689" s="662" t="s">
        <v>597</v>
      </c>
      <c r="D689" s="663" t="s">
        <v>2377</v>
      </c>
      <c r="E689" s="662" t="s">
        <v>603</v>
      </c>
      <c r="F689" s="663" t="s">
        <v>2379</v>
      </c>
      <c r="G689" s="662" t="s">
        <v>614</v>
      </c>
      <c r="H689" s="662" t="s">
        <v>973</v>
      </c>
      <c r="I689" s="662" t="s">
        <v>237</v>
      </c>
      <c r="J689" s="662" t="s">
        <v>974</v>
      </c>
      <c r="K689" s="662"/>
      <c r="L689" s="664">
        <v>146.11013501811573</v>
      </c>
      <c r="M689" s="664">
        <v>2</v>
      </c>
      <c r="N689" s="665">
        <v>292.22027003623145</v>
      </c>
    </row>
    <row r="690" spans="1:14" ht="14.4" customHeight="1" x14ac:dyDescent="0.3">
      <c r="A690" s="660" t="s">
        <v>577</v>
      </c>
      <c r="B690" s="661" t="s">
        <v>578</v>
      </c>
      <c r="C690" s="662" t="s">
        <v>597</v>
      </c>
      <c r="D690" s="663" t="s">
        <v>2377</v>
      </c>
      <c r="E690" s="662" t="s">
        <v>603</v>
      </c>
      <c r="F690" s="663" t="s">
        <v>2379</v>
      </c>
      <c r="G690" s="662" t="s">
        <v>614</v>
      </c>
      <c r="H690" s="662" t="s">
        <v>1732</v>
      </c>
      <c r="I690" s="662" t="s">
        <v>237</v>
      </c>
      <c r="J690" s="662" t="s">
        <v>1733</v>
      </c>
      <c r="K690" s="662"/>
      <c r="L690" s="664">
        <v>216.84000000000003</v>
      </c>
      <c r="M690" s="664">
        <v>2</v>
      </c>
      <c r="N690" s="665">
        <v>433.68000000000006</v>
      </c>
    </row>
    <row r="691" spans="1:14" ht="14.4" customHeight="1" x14ac:dyDescent="0.3">
      <c r="A691" s="660" t="s">
        <v>577</v>
      </c>
      <c r="B691" s="661" t="s">
        <v>578</v>
      </c>
      <c r="C691" s="662" t="s">
        <v>597</v>
      </c>
      <c r="D691" s="663" t="s">
        <v>2377</v>
      </c>
      <c r="E691" s="662" t="s">
        <v>603</v>
      </c>
      <c r="F691" s="663" t="s">
        <v>2379</v>
      </c>
      <c r="G691" s="662" t="s">
        <v>614</v>
      </c>
      <c r="H691" s="662" t="s">
        <v>1734</v>
      </c>
      <c r="I691" s="662" t="s">
        <v>237</v>
      </c>
      <c r="J691" s="662" t="s">
        <v>1735</v>
      </c>
      <c r="K691" s="662"/>
      <c r="L691" s="664">
        <v>77.942569839095285</v>
      </c>
      <c r="M691" s="664">
        <v>11</v>
      </c>
      <c r="N691" s="665">
        <v>857.3682682300481</v>
      </c>
    </row>
    <row r="692" spans="1:14" ht="14.4" customHeight="1" x14ac:dyDescent="0.3">
      <c r="A692" s="660" t="s">
        <v>577</v>
      </c>
      <c r="B692" s="661" t="s">
        <v>578</v>
      </c>
      <c r="C692" s="662" t="s">
        <v>597</v>
      </c>
      <c r="D692" s="663" t="s">
        <v>2377</v>
      </c>
      <c r="E692" s="662" t="s">
        <v>603</v>
      </c>
      <c r="F692" s="663" t="s">
        <v>2379</v>
      </c>
      <c r="G692" s="662" t="s">
        <v>614</v>
      </c>
      <c r="H692" s="662" t="s">
        <v>2122</v>
      </c>
      <c r="I692" s="662" t="s">
        <v>2123</v>
      </c>
      <c r="J692" s="662" t="s">
        <v>2124</v>
      </c>
      <c r="K692" s="662" t="s">
        <v>2125</v>
      </c>
      <c r="L692" s="664">
        <v>164.86</v>
      </c>
      <c r="M692" s="664">
        <v>1</v>
      </c>
      <c r="N692" s="665">
        <v>164.86</v>
      </c>
    </row>
    <row r="693" spans="1:14" ht="14.4" customHeight="1" x14ac:dyDescent="0.3">
      <c r="A693" s="660" t="s">
        <v>577</v>
      </c>
      <c r="B693" s="661" t="s">
        <v>578</v>
      </c>
      <c r="C693" s="662" t="s">
        <v>597</v>
      </c>
      <c r="D693" s="663" t="s">
        <v>2377</v>
      </c>
      <c r="E693" s="662" t="s">
        <v>603</v>
      </c>
      <c r="F693" s="663" t="s">
        <v>2379</v>
      </c>
      <c r="G693" s="662" t="s">
        <v>614</v>
      </c>
      <c r="H693" s="662" t="s">
        <v>1422</v>
      </c>
      <c r="I693" s="662" t="s">
        <v>1423</v>
      </c>
      <c r="J693" s="662" t="s">
        <v>1424</v>
      </c>
      <c r="K693" s="662" t="s">
        <v>1425</v>
      </c>
      <c r="L693" s="664">
        <v>117.7397925596038</v>
      </c>
      <c r="M693" s="664">
        <v>140</v>
      </c>
      <c r="N693" s="665">
        <v>16483.570958344531</v>
      </c>
    </row>
    <row r="694" spans="1:14" ht="14.4" customHeight="1" x14ac:dyDescent="0.3">
      <c r="A694" s="660" t="s">
        <v>577</v>
      </c>
      <c r="B694" s="661" t="s">
        <v>578</v>
      </c>
      <c r="C694" s="662" t="s">
        <v>597</v>
      </c>
      <c r="D694" s="663" t="s">
        <v>2377</v>
      </c>
      <c r="E694" s="662" t="s">
        <v>603</v>
      </c>
      <c r="F694" s="663" t="s">
        <v>2379</v>
      </c>
      <c r="G694" s="662" t="s">
        <v>614</v>
      </c>
      <c r="H694" s="662" t="s">
        <v>2126</v>
      </c>
      <c r="I694" s="662" t="s">
        <v>2127</v>
      </c>
      <c r="J694" s="662" t="s">
        <v>2128</v>
      </c>
      <c r="K694" s="662" t="s">
        <v>2129</v>
      </c>
      <c r="L694" s="664">
        <v>78.400554221161897</v>
      </c>
      <c r="M694" s="664">
        <v>3</v>
      </c>
      <c r="N694" s="665">
        <v>235.20166266348571</v>
      </c>
    </row>
    <row r="695" spans="1:14" ht="14.4" customHeight="1" x14ac:dyDescent="0.3">
      <c r="A695" s="660" t="s">
        <v>577</v>
      </c>
      <c r="B695" s="661" t="s">
        <v>578</v>
      </c>
      <c r="C695" s="662" t="s">
        <v>597</v>
      </c>
      <c r="D695" s="663" t="s">
        <v>2377</v>
      </c>
      <c r="E695" s="662" t="s">
        <v>603</v>
      </c>
      <c r="F695" s="663" t="s">
        <v>2379</v>
      </c>
      <c r="G695" s="662" t="s">
        <v>614</v>
      </c>
      <c r="H695" s="662" t="s">
        <v>2130</v>
      </c>
      <c r="I695" s="662" t="s">
        <v>2131</v>
      </c>
      <c r="J695" s="662" t="s">
        <v>2132</v>
      </c>
      <c r="K695" s="662" t="s">
        <v>2133</v>
      </c>
      <c r="L695" s="664">
        <v>143.26999999999995</v>
      </c>
      <c r="M695" s="664">
        <v>1</v>
      </c>
      <c r="N695" s="665">
        <v>143.26999999999995</v>
      </c>
    </row>
    <row r="696" spans="1:14" ht="14.4" customHeight="1" x14ac:dyDescent="0.3">
      <c r="A696" s="660" t="s">
        <v>577</v>
      </c>
      <c r="B696" s="661" t="s">
        <v>578</v>
      </c>
      <c r="C696" s="662" t="s">
        <v>597</v>
      </c>
      <c r="D696" s="663" t="s">
        <v>2377</v>
      </c>
      <c r="E696" s="662" t="s">
        <v>603</v>
      </c>
      <c r="F696" s="663" t="s">
        <v>2379</v>
      </c>
      <c r="G696" s="662" t="s">
        <v>614</v>
      </c>
      <c r="H696" s="662" t="s">
        <v>1426</v>
      </c>
      <c r="I696" s="662" t="s">
        <v>1427</v>
      </c>
      <c r="J696" s="662" t="s">
        <v>1428</v>
      </c>
      <c r="K696" s="662" t="s">
        <v>1429</v>
      </c>
      <c r="L696" s="664">
        <v>102.73023609765444</v>
      </c>
      <c r="M696" s="664">
        <v>1</v>
      </c>
      <c r="N696" s="665">
        <v>102.73023609765444</v>
      </c>
    </row>
    <row r="697" spans="1:14" ht="14.4" customHeight="1" x14ac:dyDescent="0.3">
      <c r="A697" s="660" t="s">
        <v>577</v>
      </c>
      <c r="B697" s="661" t="s">
        <v>578</v>
      </c>
      <c r="C697" s="662" t="s">
        <v>597</v>
      </c>
      <c r="D697" s="663" t="s">
        <v>2377</v>
      </c>
      <c r="E697" s="662" t="s">
        <v>603</v>
      </c>
      <c r="F697" s="663" t="s">
        <v>2379</v>
      </c>
      <c r="G697" s="662" t="s">
        <v>614</v>
      </c>
      <c r="H697" s="662" t="s">
        <v>979</v>
      </c>
      <c r="I697" s="662" t="s">
        <v>980</v>
      </c>
      <c r="J697" s="662" t="s">
        <v>981</v>
      </c>
      <c r="K697" s="662" t="s">
        <v>982</v>
      </c>
      <c r="L697" s="664">
        <v>4141.7243599018557</v>
      </c>
      <c r="M697" s="664">
        <v>7</v>
      </c>
      <c r="N697" s="665">
        <v>28992.070519312991</v>
      </c>
    </row>
    <row r="698" spans="1:14" ht="14.4" customHeight="1" x14ac:dyDescent="0.3">
      <c r="A698" s="660" t="s">
        <v>577</v>
      </c>
      <c r="B698" s="661" t="s">
        <v>578</v>
      </c>
      <c r="C698" s="662" t="s">
        <v>597</v>
      </c>
      <c r="D698" s="663" t="s">
        <v>2377</v>
      </c>
      <c r="E698" s="662" t="s">
        <v>603</v>
      </c>
      <c r="F698" s="663" t="s">
        <v>2379</v>
      </c>
      <c r="G698" s="662" t="s">
        <v>614</v>
      </c>
      <c r="H698" s="662" t="s">
        <v>2134</v>
      </c>
      <c r="I698" s="662" t="s">
        <v>2135</v>
      </c>
      <c r="J698" s="662" t="s">
        <v>1033</v>
      </c>
      <c r="K698" s="662" t="s">
        <v>2136</v>
      </c>
      <c r="L698" s="664">
        <v>399.47999999999996</v>
      </c>
      <c r="M698" s="664">
        <v>1</v>
      </c>
      <c r="N698" s="665">
        <v>399.47999999999996</v>
      </c>
    </row>
    <row r="699" spans="1:14" ht="14.4" customHeight="1" x14ac:dyDescent="0.3">
      <c r="A699" s="660" t="s">
        <v>577</v>
      </c>
      <c r="B699" s="661" t="s">
        <v>578</v>
      </c>
      <c r="C699" s="662" t="s">
        <v>597</v>
      </c>
      <c r="D699" s="663" t="s">
        <v>2377</v>
      </c>
      <c r="E699" s="662" t="s">
        <v>603</v>
      </c>
      <c r="F699" s="663" t="s">
        <v>2379</v>
      </c>
      <c r="G699" s="662" t="s">
        <v>614</v>
      </c>
      <c r="H699" s="662" t="s">
        <v>983</v>
      </c>
      <c r="I699" s="662" t="s">
        <v>984</v>
      </c>
      <c r="J699" s="662" t="s">
        <v>985</v>
      </c>
      <c r="K699" s="662" t="s">
        <v>986</v>
      </c>
      <c r="L699" s="664">
        <v>74.221000000000004</v>
      </c>
      <c r="M699" s="664">
        <v>1</v>
      </c>
      <c r="N699" s="665">
        <v>74.221000000000004</v>
      </c>
    </row>
    <row r="700" spans="1:14" ht="14.4" customHeight="1" x14ac:dyDescent="0.3">
      <c r="A700" s="660" t="s">
        <v>577</v>
      </c>
      <c r="B700" s="661" t="s">
        <v>578</v>
      </c>
      <c r="C700" s="662" t="s">
        <v>597</v>
      </c>
      <c r="D700" s="663" t="s">
        <v>2377</v>
      </c>
      <c r="E700" s="662" t="s">
        <v>603</v>
      </c>
      <c r="F700" s="663" t="s">
        <v>2379</v>
      </c>
      <c r="G700" s="662" t="s">
        <v>614</v>
      </c>
      <c r="H700" s="662" t="s">
        <v>2137</v>
      </c>
      <c r="I700" s="662" t="s">
        <v>2138</v>
      </c>
      <c r="J700" s="662" t="s">
        <v>2139</v>
      </c>
      <c r="K700" s="662" t="s">
        <v>2140</v>
      </c>
      <c r="L700" s="664">
        <v>299.06</v>
      </c>
      <c r="M700" s="664">
        <v>1</v>
      </c>
      <c r="N700" s="665">
        <v>299.06</v>
      </c>
    </row>
    <row r="701" spans="1:14" ht="14.4" customHeight="1" x14ac:dyDescent="0.3">
      <c r="A701" s="660" t="s">
        <v>577</v>
      </c>
      <c r="B701" s="661" t="s">
        <v>578</v>
      </c>
      <c r="C701" s="662" t="s">
        <v>597</v>
      </c>
      <c r="D701" s="663" t="s">
        <v>2377</v>
      </c>
      <c r="E701" s="662" t="s">
        <v>603</v>
      </c>
      <c r="F701" s="663" t="s">
        <v>2379</v>
      </c>
      <c r="G701" s="662" t="s">
        <v>614</v>
      </c>
      <c r="H701" s="662" t="s">
        <v>2141</v>
      </c>
      <c r="I701" s="662" t="s">
        <v>237</v>
      </c>
      <c r="J701" s="662" t="s">
        <v>2142</v>
      </c>
      <c r="K701" s="662"/>
      <c r="L701" s="664">
        <v>123.26000000000003</v>
      </c>
      <c r="M701" s="664">
        <v>1</v>
      </c>
      <c r="N701" s="665">
        <v>123.26000000000003</v>
      </c>
    </row>
    <row r="702" spans="1:14" ht="14.4" customHeight="1" x14ac:dyDescent="0.3">
      <c r="A702" s="660" t="s">
        <v>577</v>
      </c>
      <c r="B702" s="661" t="s">
        <v>578</v>
      </c>
      <c r="C702" s="662" t="s">
        <v>597</v>
      </c>
      <c r="D702" s="663" t="s">
        <v>2377</v>
      </c>
      <c r="E702" s="662" t="s">
        <v>603</v>
      </c>
      <c r="F702" s="663" t="s">
        <v>2379</v>
      </c>
      <c r="G702" s="662" t="s">
        <v>614</v>
      </c>
      <c r="H702" s="662" t="s">
        <v>2143</v>
      </c>
      <c r="I702" s="662" t="s">
        <v>237</v>
      </c>
      <c r="J702" s="662" t="s">
        <v>2144</v>
      </c>
      <c r="K702" s="662"/>
      <c r="L702" s="664">
        <v>26.149980121444958</v>
      </c>
      <c r="M702" s="664">
        <v>5</v>
      </c>
      <c r="N702" s="665">
        <v>130.74990060722479</v>
      </c>
    </row>
    <row r="703" spans="1:14" ht="14.4" customHeight="1" x14ac:dyDescent="0.3">
      <c r="A703" s="660" t="s">
        <v>577</v>
      </c>
      <c r="B703" s="661" t="s">
        <v>578</v>
      </c>
      <c r="C703" s="662" t="s">
        <v>597</v>
      </c>
      <c r="D703" s="663" t="s">
        <v>2377</v>
      </c>
      <c r="E703" s="662" t="s">
        <v>603</v>
      </c>
      <c r="F703" s="663" t="s">
        <v>2379</v>
      </c>
      <c r="G703" s="662" t="s">
        <v>614</v>
      </c>
      <c r="H703" s="662" t="s">
        <v>2145</v>
      </c>
      <c r="I703" s="662" t="s">
        <v>2146</v>
      </c>
      <c r="J703" s="662" t="s">
        <v>783</v>
      </c>
      <c r="K703" s="662" t="s">
        <v>2147</v>
      </c>
      <c r="L703" s="664">
        <v>141.43111111111111</v>
      </c>
      <c r="M703" s="664">
        <v>9</v>
      </c>
      <c r="N703" s="665">
        <v>1272.8799999999999</v>
      </c>
    </row>
    <row r="704" spans="1:14" ht="14.4" customHeight="1" x14ac:dyDescent="0.3">
      <c r="A704" s="660" t="s">
        <v>577</v>
      </c>
      <c r="B704" s="661" t="s">
        <v>578</v>
      </c>
      <c r="C704" s="662" t="s">
        <v>597</v>
      </c>
      <c r="D704" s="663" t="s">
        <v>2377</v>
      </c>
      <c r="E704" s="662" t="s">
        <v>603</v>
      </c>
      <c r="F704" s="663" t="s">
        <v>2379</v>
      </c>
      <c r="G704" s="662" t="s">
        <v>614</v>
      </c>
      <c r="H704" s="662" t="s">
        <v>2148</v>
      </c>
      <c r="I704" s="662" t="s">
        <v>2149</v>
      </c>
      <c r="J704" s="662" t="s">
        <v>2150</v>
      </c>
      <c r="K704" s="662" t="s">
        <v>982</v>
      </c>
      <c r="L704" s="664">
        <v>0</v>
      </c>
      <c r="M704" s="664">
        <v>0</v>
      </c>
      <c r="N704" s="665">
        <v>0</v>
      </c>
    </row>
    <row r="705" spans="1:14" ht="14.4" customHeight="1" x14ac:dyDescent="0.3">
      <c r="A705" s="660" t="s">
        <v>577</v>
      </c>
      <c r="B705" s="661" t="s">
        <v>578</v>
      </c>
      <c r="C705" s="662" t="s">
        <v>597</v>
      </c>
      <c r="D705" s="663" t="s">
        <v>2377</v>
      </c>
      <c r="E705" s="662" t="s">
        <v>603</v>
      </c>
      <c r="F705" s="663" t="s">
        <v>2379</v>
      </c>
      <c r="G705" s="662" t="s">
        <v>614</v>
      </c>
      <c r="H705" s="662" t="s">
        <v>996</v>
      </c>
      <c r="I705" s="662" t="s">
        <v>997</v>
      </c>
      <c r="J705" s="662" t="s">
        <v>706</v>
      </c>
      <c r="K705" s="662" t="s">
        <v>998</v>
      </c>
      <c r="L705" s="664">
        <v>66.39</v>
      </c>
      <c r="M705" s="664">
        <v>3</v>
      </c>
      <c r="N705" s="665">
        <v>199.17000000000002</v>
      </c>
    </row>
    <row r="706" spans="1:14" ht="14.4" customHeight="1" x14ac:dyDescent="0.3">
      <c r="A706" s="660" t="s">
        <v>577</v>
      </c>
      <c r="B706" s="661" t="s">
        <v>578</v>
      </c>
      <c r="C706" s="662" t="s">
        <v>597</v>
      </c>
      <c r="D706" s="663" t="s">
        <v>2377</v>
      </c>
      <c r="E706" s="662" t="s">
        <v>603</v>
      </c>
      <c r="F706" s="663" t="s">
        <v>2379</v>
      </c>
      <c r="G706" s="662" t="s">
        <v>614</v>
      </c>
      <c r="H706" s="662" t="s">
        <v>1444</v>
      </c>
      <c r="I706" s="662" t="s">
        <v>1445</v>
      </c>
      <c r="J706" s="662" t="s">
        <v>1446</v>
      </c>
      <c r="K706" s="662" t="s">
        <v>1447</v>
      </c>
      <c r="L706" s="664">
        <v>339.9397763271499</v>
      </c>
      <c r="M706" s="664">
        <v>72</v>
      </c>
      <c r="N706" s="665">
        <v>24475.663895554793</v>
      </c>
    </row>
    <row r="707" spans="1:14" ht="14.4" customHeight="1" x14ac:dyDescent="0.3">
      <c r="A707" s="660" t="s">
        <v>577</v>
      </c>
      <c r="B707" s="661" t="s">
        <v>578</v>
      </c>
      <c r="C707" s="662" t="s">
        <v>597</v>
      </c>
      <c r="D707" s="663" t="s">
        <v>2377</v>
      </c>
      <c r="E707" s="662" t="s">
        <v>603</v>
      </c>
      <c r="F707" s="663" t="s">
        <v>2379</v>
      </c>
      <c r="G707" s="662" t="s">
        <v>614</v>
      </c>
      <c r="H707" s="662" t="s">
        <v>1921</v>
      </c>
      <c r="I707" s="662" t="s">
        <v>1922</v>
      </c>
      <c r="J707" s="662" t="s">
        <v>1923</v>
      </c>
      <c r="K707" s="662" t="s">
        <v>1924</v>
      </c>
      <c r="L707" s="664">
        <v>292.08</v>
      </c>
      <c r="M707" s="664">
        <v>3</v>
      </c>
      <c r="N707" s="665">
        <v>876.24</v>
      </c>
    </row>
    <row r="708" spans="1:14" ht="14.4" customHeight="1" x14ac:dyDescent="0.3">
      <c r="A708" s="660" t="s">
        <v>577</v>
      </c>
      <c r="B708" s="661" t="s">
        <v>578</v>
      </c>
      <c r="C708" s="662" t="s">
        <v>597</v>
      </c>
      <c r="D708" s="663" t="s">
        <v>2377</v>
      </c>
      <c r="E708" s="662" t="s">
        <v>603</v>
      </c>
      <c r="F708" s="663" t="s">
        <v>2379</v>
      </c>
      <c r="G708" s="662" t="s">
        <v>614</v>
      </c>
      <c r="H708" s="662" t="s">
        <v>1448</v>
      </c>
      <c r="I708" s="662" t="s">
        <v>1449</v>
      </c>
      <c r="J708" s="662" t="s">
        <v>1450</v>
      </c>
      <c r="K708" s="662" t="s">
        <v>1451</v>
      </c>
      <c r="L708" s="664">
        <v>37.155000000000001</v>
      </c>
      <c r="M708" s="664">
        <v>2</v>
      </c>
      <c r="N708" s="665">
        <v>74.31</v>
      </c>
    </row>
    <row r="709" spans="1:14" ht="14.4" customHeight="1" x14ac:dyDescent="0.3">
      <c r="A709" s="660" t="s">
        <v>577</v>
      </c>
      <c r="B709" s="661" t="s">
        <v>578</v>
      </c>
      <c r="C709" s="662" t="s">
        <v>597</v>
      </c>
      <c r="D709" s="663" t="s">
        <v>2377</v>
      </c>
      <c r="E709" s="662" t="s">
        <v>603</v>
      </c>
      <c r="F709" s="663" t="s">
        <v>2379</v>
      </c>
      <c r="G709" s="662" t="s">
        <v>614</v>
      </c>
      <c r="H709" s="662" t="s">
        <v>2151</v>
      </c>
      <c r="I709" s="662" t="s">
        <v>237</v>
      </c>
      <c r="J709" s="662" t="s">
        <v>2152</v>
      </c>
      <c r="K709" s="662"/>
      <c r="L709" s="664">
        <v>138.67981604584429</v>
      </c>
      <c r="M709" s="664">
        <v>2</v>
      </c>
      <c r="N709" s="665">
        <v>277.35963209168858</v>
      </c>
    </row>
    <row r="710" spans="1:14" ht="14.4" customHeight="1" x14ac:dyDescent="0.3">
      <c r="A710" s="660" t="s">
        <v>577</v>
      </c>
      <c r="B710" s="661" t="s">
        <v>578</v>
      </c>
      <c r="C710" s="662" t="s">
        <v>597</v>
      </c>
      <c r="D710" s="663" t="s">
        <v>2377</v>
      </c>
      <c r="E710" s="662" t="s">
        <v>603</v>
      </c>
      <c r="F710" s="663" t="s">
        <v>2379</v>
      </c>
      <c r="G710" s="662" t="s">
        <v>614</v>
      </c>
      <c r="H710" s="662" t="s">
        <v>2153</v>
      </c>
      <c r="I710" s="662" t="s">
        <v>2154</v>
      </c>
      <c r="J710" s="662" t="s">
        <v>2155</v>
      </c>
      <c r="K710" s="662" t="s">
        <v>2156</v>
      </c>
      <c r="L710" s="664">
        <v>97.869433519939321</v>
      </c>
      <c r="M710" s="664">
        <v>1</v>
      </c>
      <c r="N710" s="665">
        <v>97.869433519939321</v>
      </c>
    </row>
    <row r="711" spans="1:14" ht="14.4" customHeight="1" x14ac:dyDescent="0.3">
      <c r="A711" s="660" t="s">
        <v>577</v>
      </c>
      <c r="B711" s="661" t="s">
        <v>578</v>
      </c>
      <c r="C711" s="662" t="s">
        <v>597</v>
      </c>
      <c r="D711" s="663" t="s">
        <v>2377</v>
      </c>
      <c r="E711" s="662" t="s">
        <v>603</v>
      </c>
      <c r="F711" s="663" t="s">
        <v>2379</v>
      </c>
      <c r="G711" s="662" t="s">
        <v>614</v>
      </c>
      <c r="H711" s="662" t="s">
        <v>2157</v>
      </c>
      <c r="I711" s="662" t="s">
        <v>237</v>
      </c>
      <c r="J711" s="662" t="s">
        <v>2158</v>
      </c>
      <c r="K711" s="662"/>
      <c r="L711" s="664">
        <v>23.959227745855539</v>
      </c>
      <c r="M711" s="664">
        <v>13</v>
      </c>
      <c r="N711" s="665">
        <v>311.46996069612203</v>
      </c>
    </row>
    <row r="712" spans="1:14" ht="14.4" customHeight="1" x14ac:dyDescent="0.3">
      <c r="A712" s="660" t="s">
        <v>577</v>
      </c>
      <c r="B712" s="661" t="s">
        <v>578</v>
      </c>
      <c r="C712" s="662" t="s">
        <v>597</v>
      </c>
      <c r="D712" s="663" t="s">
        <v>2377</v>
      </c>
      <c r="E712" s="662" t="s">
        <v>603</v>
      </c>
      <c r="F712" s="663" t="s">
        <v>2379</v>
      </c>
      <c r="G712" s="662" t="s">
        <v>614</v>
      </c>
      <c r="H712" s="662" t="s">
        <v>1454</v>
      </c>
      <c r="I712" s="662" t="s">
        <v>1454</v>
      </c>
      <c r="J712" s="662" t="s">
        <v>1455</v>
      </c>
      <c r="K712" s="662" t="s">
        <v>1456</v>
      </c>
      <c r="L712" s="664">
        <v>187.23116907315017</v>
      </c>
      <c r="M712" s="664">
        <v>8</v>
      </c>
      <c r="N712" s="665">
        <v>1497.8493525852014</v>
      </c>
    </row>
    <row r="713" spans="1:14" ht="14.4" customHeight="1" x14ac:dyDescent="0.3">
      <c r="A713" s="660" t="s">
        <v>577</v>
      </c>
      <c r="B713" s="661" t="s">
        <v>578</v>
      </c>
      <c r="C713" s="662" t="s">
        <v>597</v>
      </c>
      <c r="D713" s="663" t="s">
        <v>2377</v>
      </c>
      <c r="E713" s="662" t="s">
        <v>603</v>
      </c>
      <c r="F713" s="663" t="s">
        <v>2379</v>
      </c>
      <c r="G713" s="662" t="s">
        <v>614</v>
      </c>
      <c r="H713" s="662" t="s">
        <v>2159</v>
      </c>
      <c r="I713" s="662" t="s">
        <v>2160</v>
      </c>
      <c r="J713" s="662" t="s">
        <v>2161</v>
      </c>
      <c r="K713" s="662" t="s">
        <v>2162</v>
      </c>
      <c r="L713" s="664">
        <v>101.4973</v>
      </c>
      <c r="M713" s="664">
        <v>1</v>
      </c>
      <c r="N713" s="665">
        <v>101.4973</v>
      </c>
    </row>
    <row r="714" spans="1:14" ht="14.4" customHeight="1" x14ac:dyDescent="0.3">
      <c r="A714" s="660" t="s">
        <v>577</v>
      </c>
      <c r="B714" s="661" t="s">
        <v>578</v>
      </c>
      <c r="C714" s="662" t="s">
        <v>597</v>
      </c>
      <c r="D714" s="663" t="s">
        <v>2377</v>
      </c>
      <c r="E714" s="662" t="s">
        <v>603</v>
      </c>
      <c r="F714" s="663" t="s">
        <v>2379</v>
      </c>
      <c r="G714" s="662" t="s">
        <v>614</v>
      </c>
      <c r="H714" s="662" t="s">
        <v>2163</v>
      </c>
      <c r="I714" s="662" t="s">
        <v>237</v>
      </c>
      <c r="J714" s="662" t="s">
        <v>2164</v>
      </c>
      <c r="K714" s="662"/>
      <c r="L714" s="664">
        <v>43.499974170183748</v>
      </c>
      <c r="M714" s="664">
        <v>2</v>
      </c>
      <c r="N714" s="665">
        <v>86.999948340367496</v>
      </c>
    </row>
    <row r="715" spans="1:14" ht="14.4" customHeight="1" x14ac:dyDescent="0.3">
      <c r="A715" s="660" t="s">
        <v>577</v>
      </c>
      <c r="B715" s="661" t="s">
        <v>578</v>
      </c>
      <c r="C715" s="662" t="s">
        <v>597</v>
      </c>
      <c r="D715" s="663" t="s">
        <v>2377</v>
      </c>
      <c r="E715" s="662" t="s">
        <v>603</v>
      </c>
      <c r="F715" s="663" t="s">
        <v>2379</v>
      </c>
      <c r="G715" s="662" t="s">
        <v>614</v>
      </c>
      <c r="H715" s="662" t="s">
        <v>2165</v>
      </c>
      <c r="I715" s="662" t="s">
        <v>237</v>
      </c>
      <c r="J715" s="662" t="s">
        <v>2166</v>
      </c>
      <c r="K715" s="662"/>
      <c r="L715" s="664">
        <v>95.957274818030612</v>
      </c>
      <c r="M715" s="664">
        <v>1</v>
      </c>
      <c r="N715" s="665">
        <v>95.957274818030612</v>
      </c>
    </row>
    <row r="716" spans="1:14" ht="14.4" customHeight="1" x14ac:dyDescent="0.3">
      <c r="A716" s="660" t="s">
        <v>577</v>
      </c>
      <c r="B716" s="661" t="s">
        <v>578</v>
      </c>
      <c r="C716" s="662" t="s">
        <v>597</v>
      </c>
      <c r="D716" s="663" t="s">
        <v>2377</v>
      </c>
      <c r="E716" s="662" t="s">
        <v>603</v>
      </c>
      <c r="F716" s="663" t="s">
        <v>2379</v>
      </c>
      <c r="G716" s="662" t="s">
        <v>614</v>
      </c>
      <c r="H716" s="662" t="s">
        <v>2167</v>
      </c>
      <c r="I716" s="662" t="s">
        <v>2168</v>
      </c>
      <c r="J716" s="662" t="s">
        <v>2169</v>
      </c>
      <c r="K716" s="662" t="s">
        <v>2170</v>
      </c>
      <c r="L716" s="664">
        <v>98.83</v>
      </c>
      <c r="M716" s="664">
        <v>2</v>
      </c>
      <c r="N716" s="665">
        <v>197.66</v>
      </c>
    </row>
    <row r="717" spans="1:14" ht="14.4" customHeight="1" x14ac:dyDescent="0.3">
      <c r="A717" s="660" t="s">
        <v>577</v>
      </c>
      <c r="B717" s="661" t="s">
        <v>578</v>
      </c>
      <c r="C717" s="662" t="s">
        <v>597</v>
      </c>
      <c r="D717" s="663" t="s">
        <v>2377</v>
      </c>
      <c r="E717" s="662" t="s">
        <v>603</v>
      </c>
      <c r="F717" s="663" t="s">
        <v>2379</v>
      </c>
      <c r="G717" s="662" t="s">
        <v>614</v>
      </c>
      <c r="H717" s="662" t="s">
        <v>2171</v>
      </c>
      <c r="I717" s="662" t="s">
        <v>237</v>
      </c>
      <c r="J717" s="662" t="s">
        <v>2172</v>
      </c>
      <c r="K717" s="662" t="s">
        <v>2173</v>
      </c>
      <c r="L717" s="664">
        <v>38.340000000000011</v>
      </c>
      <c r="M717" s="664">
        <v>3</v>
      </c>
      <c r="N717" s="665">
        <v>115.02000000000004</v>
      </c>
    </row>
    <row r="718" spans="1:14" ht="14.4" customHeight="1" x14ac:dyDescent="0.3">
      <c r="A718" s="660" t="s">
        <v>577</v>
      </c>
      <c r="B718" s="661" t="s">
        <v>578</v>
      </c>
      <c r="C718" s="662" t="s">
        <v>597</v>
      </c>
      <c r="D718" s="663" t="s">
        <v>2377</v>
      </c>
      <c r="E718" s="662" t="s">
        <v>603</v>
      </c>
      <c r="F718" s="663" t="s">
        <v>2379</v>
      </c>
      <c r="G718" s="662" t="s">
        <v>614</v>
      </c>
      <c r="H718" s="662" t="s">
        <v>2174</v>
      </c>
      <c r="I718" s="662" t="s">
        <v>237</v>
      </c>
      <c r="J718" s="662" t="s">
        <v>2175</v>
      </c>
      <c r="K718" s="662"/>
      <c r="L718" s="664">
        <v>50.740000000000009</v>
      </c>
      <c r="M718" s="664">
        <v>12</v>
      </c>
      <c r="N718" s="665">
        <v>608.88000000000011</v>
      </c>
    </row>
    <row r="719" spans="1:14" ht="14.4" customHeight="1" x14ac:dyDescent="0.3">
      <c r="A719" s="660" t="s">
        <v>577</v>
      </c>
      <c r="B719" s="661" t="s">
        <v>578</v>
      </c>
      <c r="C719" s="662" t="s">
        <v>597</v>
      </c>
      <c r="D719" s="663" t="s">
        <v>2377</v>
      </c>
      <c r="E719" s="662" t="s">
        <v>603</v>
      </c>
      <c r="F719" s="663" t="s">
        <v>2379</v>
      </c>
      <c r="G719" s="662" t="s">
        <v>614</v>
      </c>
      <c r="H719" s="662" t="s">
        <v>2176</v>
      </c>
      <c r="I719" s="662" t="s">
        <v>2177</v>
      </c>
      <c r="J719" s="662" t="s">
        <v>612</v>
      </c>
      <c r="K719" s="662" t="s">
        <v>2178</v>
      </c>
      <c r="L719" s="664">
        <v>112.21000000000002</v>
      </c>
      <c r="M719" s="664">
        <v>1</v>
      </c>
      <c r="N719" s="665">
        <v>112.21000000000002</v>
      </c>
    </row>
    <row r="720" spans="1:14" ht="14.4" customHeight="1" x14ac:dyDescent="0.3">
      <c r="A720" s="660" t="s">
        <v>577</v>
      </c>
      <c r="B720" s="661" t="s">
        <v>578</v>
      </c>
      <c r="C720" s="662" t="s">
        <v>597</v>
      </c>
      <c r="D720" s="663" t="s">
        <v>2377</v>
      </c>
      <c r="E720" s="662" t="s">
        <v>603</v>
      </c>
      <c r="F720" s="663" t="s">
        <v>2379</v>
      </c>
      <c r="G720" s="662" t="s">
        <v>614</v>
      </c>
      <c r="H720" s="662" t="s">
        <v>2179</v>
      </c>
      <c r="I720" s="662" t="s">
        <v>2180</v>
      </c>
      <c r="J720" s="662" t="s">
        <v>2181</v>
      </c>
      <c r="K720" s="662" t="s">
        <v>2182</v>
      </c>
      <c r="L720" s="664">
        <v>151.36000000000001</v>
      </c>
      <c r="M720" s="664">
        <v>1</v>
      </c>
      <c r="N720" s="665">
        <v>151.36000000000001</v>
      </c>
    </row>
    <row r="721" spans="1:14" ht="14.4" customHeight="1" x14ac:dyDescent="0.3">
      <c r="A721" s="660" t="s">
        <v>577</v>
      </c>
      <c r="B721" s="661" t="s">
        <v>578</v>
      </c>
      <c r="C721" s="662" t="s">
        <v>597</v>
      </c>
      <c r="D721" s="663" t="s">
        <v>2377</v>
      </c>
      <c r="E721" s="662" t="s">
        <v>603</v>
      </c>
      <c r="F721" s="663" t="s">
        <v>2379</v>
      </c>
      <c r="G721" s="662" t="s">
        <v>614</v>
      </c>
      <c r="H721" s="662" t="s">
        <v>2183</v>
      </c>
      <c r="I721" s="662" t="s">
        <v>2184</v>
      </c>
      <c r="J721" s="662" t="s">
        <v>2185</v>
      </c>
      <c r="K721" s="662" t="s">
        <v>2186</v>
      </c>
      <c r="L721" s="664">
        <v>426.95</v>
      </c>
      <c r="M721" s="664">
        <v>1</v>
      </c>
      <c r="N721" s="665">
        <v>426.95</v>
      </c>
    </row>
    <row r="722" spans="1:14" ht="14.4" customHeight="1" x14ac:dyDescent="0.3">
      <c r="A722" s="660" t="s">
        <v>577</v>
      </c>
      <c r="B722" s="661" t="s">
        <v>578</v>
      </c>
      <c r="C722" s="662" t="s">
        <v>597</v>
      </c>
      <c r="D722" s="663" t="s">
        <v>2377</v>
      </c>
      <c r="E722" s="662" t="s">
        <v>603</v>
      </c>
      <c r="F722" s="663" t="s">
        <v>2379</v>
      </c>
      <c r="G722" s="662" t="s">
        <v>614</v>
      </c>
      <c r="H722" s="662" t="s">
        <v>2187</v>
      </c>
      <c r="I722" s="662" t="s">
        <v>2188</v>
      </c>
      <c r="J722" s="662" t="s">
        <v>2189</v>
      </c>
      <c r="K722" s="662" t="s">
        <v>873</v>
      </c>
      <c r="L722" s="664">
        <v>100.41</v>
      </c>
      <c r="M722" s="664">
        <v>1</v>
      </c>
      <c r="N722" s="665">
        <v>100.41</v>
      </c>
    </row>
    <row r="723" spans="1:14" ht="14.4" customHeight="1" x14ac:dyDescent="0.3">
      <c r="A723" s="660" t="s">
        <v>577</v>
      </c>
      <c r="B723" s="661" t="s">
        <v>578</v>
      </c>
      <c r="C723" s="662" t="s">
        <v>597</v>
      </c>
      <c r="D723" s="663" t="s">
        <v>2377</v>
      </c>
      <c r="E723" s="662" t="s">
        <v>603</v>
      </c>
      <c r="F723" s="663" t="s">
        <v>2379</v>
      </c>
      <c r="G723" s="662" t="s">
        <v>614</v>
      </c>
      <c r="H723" s="662" t="s">
        <v>2190</v>
      </c>
      <c r="I723" s="662" t="s">
        <v>237</v>
      </c>
      <c r="J723" s="662" t="s">
        <v>2191</v>
      </c>
      <c r="K723" s="662"/>
      <c r="L723" s="664">
        <v>154.45921016244699</v>
      </c>
      <c r="M723" s="664">
        <v>1</v>
      </c>
      <c r="N723" s="665">
        <v>154.45921016244699</v>
      </c>
    </row>
    <row r="724" spans="1:14" ht="14.4" customHeight="1" x14ac:dyDescent="0.3">
      <c r="A724" s="660" t="s">
        <v>577</v>
      </c>
      <c r="B724" s="661" t="s">
        <v>578</v>
      </c>
      <c r="C724" s="662" t="s">
        <v>597</v>
      </c>
      <c r="D724" s="663" t="s">
        <v>2377</v>
      </c>
      <c r="E724" s="662" t="s">
        <v>603</v>
      </c>
      <c r="F724" s="663" t="s">
        <v>2379</v>
      </c>
      <c r="G724" s="662" t="s">
        <v>614</v>
      </c>
      <c r="H724" s="662" t="s">
        <v>1461</v>
      </c>
      <c r="I724" s="662" t="s">
        <v>1462</v>
      </c>
      <c r="J724" s="662" t="s">
        <v>1463</v>
      </c>
      <c r="K724" s="662" t="s">
        <v>1464</v>
      </c>
      <c r="L724" s="664">
        <v>82.430000000000021</v>
      </c>
      <c r="M724" s="664">
        <v>4</v>
      </c>
      <c r="N724" s="665">
        <v>329.72000000000008</v>
      </c>
    </row>
    <row r="725" spans="1:14" ht="14.4" customHeight="1" x14ac:dyDescent="0.3">
      <c r="A725" s="660" t="s">
        <v>577</v>
      </c>
      <c r="B725" s="661" t="s">
        <v>578</v>
      </c>
      <c r="C725" s="662" t="s">
        <v>597</v>
      </c>
      <c r="D725" s="663" t="s">
        <v>2377</v>
      </c>
      <c r="E725" s="662" t="s">
        <v>603</v>
      </c>
      <c r="F725" s="663" t="s">
        <v>2379</v>
      </c>
      <c r="G725" s="662" t="s">
        <v>614</v>
      </c>
      <c r="H725" s="662" t="s">
        <v>2192</v>
      </c>
      <c r="I725" s="662" t="s">
        <v>2193</v>
      </c>
      <c r="J725" s="662" t="s">
        <v>729</v>
      </c>
      <c r="K725" s="662" t="s">
        <v>2194</v>
      </c>
      <c r="L725" s="664">
        <v>263.20999999999998</v>
      </c>
      <c r="M725" s="664">
        <v>1</v>
      </c>
      <c r="N725" s="665">
        <v>263.20999999999998</v>
      </c>
    </row>
    <row r="726" spans="1:14" ht="14.4" customHeight="1" x14ac:dyDescent="0.3">
      <c r="A726" s="660" t="s">
        <v>577</v>
      </c>
      <c r="B726" s="661" t="s">
        <v>578</v>
      </c>
      <c r="C726" s="662" t="s">
        <v>597</v>
      </c>
      <c r="D726" s="663" t="s">
        <v>2377</v>
      </c>
      <c r="E726" s="662" t="s">
        <v>603</v>
      </c>
      <c r="F726" s="663" t="s">
        <v>2379</v>
      </c>
      <c r="G726" s="662" t="s">
        <v>614</v>
      </c>
      <c r="H726" s="662" t="s">
        <v>2195</v>
      </c>
      <c r="I726" s="662" t="s">
        <v>237</v>
      </c>
      <c r="J726" s="662" t="s">
        <v>2196</v>
      </c>
      <c r="K726" s="662"/>
      <c r="L726" s="664">
        <v>262.03000000000003</v>
      </c>
      <c r="M726" s="664">
        <v>1</v>
      </c>
      <c r="N726" s="665">
        <v>262.03000000000003</v>
      </c>
    </row>
    <row r="727" spans="1:14" ht="14.4" customHeight="1" x14ac:dyDescent="0.3">
      <c r="A727" s="660" t="s">
        <v>577</v>
      </c>
      <c r="B727" s="661" t="s">
        <v>578</v>
      </c>
      <c r="C727" s="662" t="s">
        <v>597</v>
      </c>
      <c r="D727" s="663" t="s">
        <v>2377</v>
      </c>
      <c r="E727" s="662" t="s">
        <v>603</v>
      </c>
      <c r="F727" s="663" t="s">
        <v>2379</v>
      </c>
      <c r="G727" s="662" t="s">
        <v>614</v>
      </c>
      <c r="H727" s="662" t="s">
        <v>2197</v>
      </c>
      <c r="I727" s="662" t="s">
        <v>2198</v>
      </c>
      <c r="J727" s="662" t="s">
        <v>2199</v>
      </c>
      <c r="K727" s="662" t="s">
        <v>2200</v>
      </c>
      <c r="L727" s="664">
        <v>120.31973302317063</v>
      </c>
      <c r="M727" s="664">
        <v>1</v>
      </c>
      <c r="N727" s="665">
        <v>120.31973302317063</v>
      </c>
    </row>
    <row r="728" spans="1:14" ht="14.4" customHeight="1" x14ac:dyDescent="0.3">
      <c r="A728" s="660" t="s">
        <v>577</v>
      </c>
      <c r="B728" s="661" t="s">
        <v>578</v>
      </c>
      <c r="C728" s="662" t="s">
        <v>597</v>
      </c>
      <c r="D728" s="663" t="s">
        <v>2377</v>
      </c>
      <c r="E728" s="662" t="s">
        <v>603</v>
      </c>
      <c r="F728" s="663" t="s">
        <v>2379</v>
      </c>
      <c r="G728" s="662" t="s">
        <v>614</v>
      </c>
      <c r="H728" s="662" t="s">
        <v>2201</v>
      </c>
      <c r="I728" s="662" t="s">
        <v>237</v>
      </c>
      <c r="J728" s="662" t="s">
        <v>2202</v>
      </c>
      <c r="K728" s="662"/>
      <c r="L728" s="664">
        <v>50.74</v>
      </c>
      <c r="M728" s="664">
        <v>2</v>
      </c>
      <c r="N728" s="665">
        <v>101.48</v>
      </c>
    </row>
    <row r="729" spans="1:14" ht="14.4" customHeight="1" x14ac:dyDescent="0.3">
      <c r="A729" s="660" t="s">
        <v>577</v>
      </c>
      <c r="B729" s="661" t="s">
        <v>578</v>
      </c>
      <c r="C729" s="662" t="s">
        <v>597</v>
      </c>
      <c r="D729" s="663" t="s">
        <v>2377</v>
      </c>
      <c r="E729" s="662" t="s">
        <v>603</v>
      </c>
      <c r="F729" s="663" t="s">
        <v>2379</v>
      </c>
      <c r="G729" s="662" t="s">
        <v>614</v>
      </c>
      <c r="H729" s="662" t="s">
        <v>1032</v>
      </c>
      <c r="I729" s="662" t="s">
        <v>1032</v>
      </c>
      <c r="J729" s="662" t="s">
        <v>1033</v>
      </c>
      <c r="K729" s="662" t="s">
        <v>1034</v>
      </c>
      <c r="L729" s="664">
        <v>319.20734285714286</v>
      </c>
      <c r="M729" s="664">
        <v>7</v>
      </c>
      <c r="N729" s="665">
        <v>2234.4513999999999</v>
      </c>
    </row>
    <row r="730" spans="1:14" ht="14.4" customHeight="1" x14ac:dyDescent="0.3">
      <c r="A730" s="660" t="s">
        <v>577</v>
      </c>
      <c r="B730" s="661" t="s">
        <v>578</v>
      </c>
      <c r="C730" s="662" t="s">
        <v>597</v>
      </c>
      <c r="D730" s="663" t="s">
        <v>2377</v>
      </c>
      <c r="E730" s="662" t="s">
        <v>603</v>
      </c>
      <c r="F730" s="663" t="s">
        <v>2379</v>
      </c>
      <c r="G730" s="662" t="s">
        <v>614</v>
      </c>
      <c r="H730" s="662" t="s">
        <v>1041</v>
      </c>
      <c r="I730" s="662" t="s">
        <v>1041</v>
      </c>
      <c r="J730" s="662" t="s">
        <v>637</v>
      </c>
      <c r="K730" s="662" t="s">
        <v>1042</v>
      </c>
      <c r="L730" s="664">
        <v>60.08</v>
      </c>
      <c r="M730" s="664">
        <v>1</v>
      </c>
      <c r="N730" s="665">
        <v>60.08</v>
      </c>
    </row>
    <row r="731" spans="1:14" ht="14.4" customHeight="1" x14ac:dyDescent="0.3">
      <c r="A731" s="660" t="s">
        <v>577</v>
      </c>
      <c r="B731" s="661" t="s">
        <v>578</v>
      </c>
      <c r="C731" s="662" t="s">
        <v>597</v>
      </c>
      <c r="D731" s="663" t="s">
        <v>2377</v>
      </c>
      <c r="E731" s="662" t="s">
        <v>603</v>
      </c>
      <c r="F731" s="663" t="s">
        <v>2379</v>
      </c>
      <c r="G731" s="662" t="s">
        <v>614</v>
      </c>
      <c r="H731" s="662" t="s">
        <v>1043</v>
      </c>
      <c r="I731" s="662" t="s">
        <v>237</v>
      </c>
      <c r="J731" s="662" t="s">
        <v>1044</v>
      </c>
      <c r="K731" s="662"/>
      <c r="L731" s="664">
        <v>146.54188888888888</v>
      </c>
      <c r="M731" s="664">
        <v>9</v>
      </c>
      <c r="N731" s="665">
        <v>1318.877</v>
      </c>
    </row>
    <row r="732" spans="1:14" ht="14.4" customHeight="1" x14ac:dyDescent="0.3">
      <c r="A732" s="660" t="s">
        <v>577</v>
      </c>
      <c r="B732" s="661" t="s">
        <v>578</v>
      </c>
      <c r="C732" s="662" t="s">
        <v>597</v>
      </c>
      <c r="D732" s="663" t="s">
        <v>2377</v>
      </c>
      <c r="E732" s="662" t="s">
        <v>603</v>
      </c>
      <c r="F732" s="663" t="s">
        <v>2379</v>
      </c>
      <c r="G732" s="662" t="s">
        <v>614</v>
      </c>
      <c r="H732" s="662" t="s">
        <v>1045</v>
      </c>
      <c r="I732" s="662" t="s">
        <v>237</v>
      </c>
      <c r="J732" s="662" t="s">
        <v>1046</v>
      </c>
      <c r="K732" s="662"/>
      <c r="L732" s="664">
        <v>169.94034207400227</v>
      </c>
      <c r="M732" s="664">
        <v>2</v>
      </c>
      <c r="N732" s="665">
        <v>339.88068414800455</v>
      </c>
    </row>
    <row r="733" spans="1:14" ht="14.4" customHeight="1" x14ac:dyDescent="0.3">
      <c r="A733" s="660" t="s">
        <v>577</v>
      </c>
      <c r="B733" s="661" t="s">
        <v>578</v>
      </c>
      <c r="C733" s="662" t="s">
        <v>597</v>
      </c>
      <c r="D733" s="663" t="s">
        <v>2377</v>
      </c>
      <c r="E733" s="662" t="s">
        <v>603</v>
      </c>
      <c r="F733" s="663" t="s">
        <v>2379</v>
      </c>
      <c r="G733" s="662" t="s">
        <v>614</v>
      </c>
      <c r="H733" s="662" t="s">
        <v>2203</v>
      </c>
      <c r="I733" s="662" t="s">
        <v>237</v>
      </c>
      <c r="J733" s="662" t="s">
        <v>2204</v>
      </c>
      <c r="K733" s="662"/>
      <c r="L733" s="664">
        <v>33.300000000000004</v>
      </c>
      <c r="M733" s="664">
        <v>3</v>
      </c>
      <c r="N733" s="665">
        <v>99.9</v>
      </c>
    </row>
    <row r="734" spans="1:14" ht="14.4" customHeight="1" x14ac:dyDescent="0.3">
      <c r="A734" s="660" t="s">
        <v>577</v>
      </c>
      <c r="B734" s="661" t="s">
        <v>578</v>
      </c>
      <c r="C734" s="662" t="s">
        <v>597</v>
      </c>
      <c r="D734" s="663" t="s">
        <v>2377</v>
      </c>
      <c r="E734" s="662" t="s">
        <v>603</v>
      </c>
      <c r="F734" s="663" t="s">
        <v>2379</v>
      </c>
      <c r="G734" s="662" t="s">
        <v>614</v>
      </c>
      <c r="H734" s="662" t="s">
        <v>2205</v>
      </c>
      <c r="I734" s="662" t="s">
        <v>2205</v>
      </c>
      <c r="J734" s="662" t="s">
        <v>2206</v>
      </c>
      <c r="K734" s="662" t="s">
        <v>2207</v>
      </c>
      <c r="L734" s="664">
        <v>9.7800000000000011</v>
      </c>
      <c r="M734" s="664">
        <v>10</v>
      </c>
      <c r="N734" s="665">
        <v>97.800000000000011</v>
      </c>
    </row>
    <row r="735" spans="1:14" ht="14.4" customHeight="1" x14ac:dyDescent="0.3">
      <c r="A735" s="660" t="s">
        <v>577</v>
      </c>
      <c r="B735" s="661" t="s">
        <v>578</v>
      </c>
      <c r="C735" s="662" t="s">
        <v>597</v>
      </c>
      <c r="D735" s="663" t="s">
        <v>2377</v>
      </c>
      <c r="E735" s="662" t="s">
        <v>603</v>
      </c>
      <c r="F735" s="663" t="s">
        <v>2379</v>
      </c>
      <c r="G735" s="662" t="s">
        <v>614</v>
      </c>
      <c r="H735" s="662" t="s">
        <v>2208</v>
      </c>
      <c r="I735" s="662" t="s">
        <v>237</v>
      </c>
      <c r="J735" s="662" t="s">
        <v>2209</v>
      </c>
      <c r="K735" s="662"/>
      <c r="L735" s="664">
        <v>37.437530112168616</v>
      </c>
      <c r="M735" s="664">
        <v>4</v>
      </c>
      <c r="N735" s="665">
        <v>149.75012044867447</v>
      </c>
    </row>
    <row r="736" spans="1:14" ht="14.4" customHeight="1" x14ac:dyDescent="0.3">
      <c r="A736" s="660" t="s">
        <v>577</v>
      </c>
      <c r="B736" s="661" t="s">
        <v>578</v>
      </c>
      <c r="C736" s="662" t="s">
        <v>597</v>
      </c>
      <c r="D736" s="663" t="s">
        <v>2377</v>
      </c>
      <c r="E736" s="662" t="s">
        <v>603</v>
      </c>
      <c r="F736" s="663" t="s">
        <v>2379</v>
      </c>
      <c r="G736" s="662" t="s">
        <v>614</v>
      </c>
      <c r="H736" s="662" t="s">
        <v>1478</v>
      </c>
      <c r="I736" s="662" t="s">
        <v>237</v>
      </c>
      <c r="J736" s="662" t="s">
        <v>1479</v>
      </c>
      <c r="K736" s="662"/>
      <c r="L736" s="664">
        <v>167.43</v>
      </c>
      <c r="M736" s="664">
        <v>5</v>
      </c>
      <c r="N736" s="665">
        <v>837.15000000000009</v>
      </c>
    </row>
    <row r="737" spans="1:14" ht="14.4" customHeight="1" x14ac:dyDescent="0.3">
      <c r="A737" s="660" t="s">
        <v>577</v>
      </c>
      <c r="B737" s="661" t="s">
        <v>578</v>
      </c>
      <c r="C737" s="662" t="s">
        <v>597</v>
      </c>
      <c r="D737" s="663" t="s">
        <v>2377</v>
      </c>
      <c r="E737" s="662" t="s">
        <v>603</v>
      </c>
      <c r="F737" s="663" t="s">
        <v>2379</v>
      </c>
      <c r="G737" s="662" t="s">
        <v>614</v>
      </c>
      <c r="H737" s="662" t="s">
        <v>2210</v>
      </c>
      <c r="I737" s="662" t="s">
        <v>2211</v>
      </c>
      <c r="J737" s="662" t="s">
        <v>2212</v>
      </c>
      <c r="K737" s="662" t="s">
        <v>2213</v>
      </c>
      <c r="L737" s="664">
        <v>544.39187864688392</v>
      </c>
      <c r="M737" s="664">
        <v>1</v>
      </c>
      <c r="N737" s="665">
        <v>544.39187864688392</v>
      </c>
    </row>
    <row r="738" spans="1:14" ht="14.4" customHeight="1" x14ac:dyDescent="0.3">
      <c r="A738" s="660" t="s">
        <v>577</v>
      </c>
      <c r="B738" s="661" t="s">
        <v>578</v>
      </c>
      <c r="C738" s="662" t="s">
        <v>597</v>
      </c>
      <c r="D738" s="663" t="s">
        <v>2377</v>
      </c>
      <c r="E738" s="662" t="s">
        <v>603</v>
      </c>
      <c r="F738" s="663" t="s">
        <v>2379</v>
      </c>
      <c r="G738" s="662" t="s">
        <v>614</v>
      </c>
      <c r="H738" s="662" t="s">
        <v>2214</v>
      </c>
      <c r="I738" s="662" t="s">
        <v>2215</v>
      </c>
      <c r="J738" s="662" t="s">
        <v>2216</v>
      </c>
      <c r="K738" s="662" t="s">
        <v>2217</v>
      </c>
      <c r="L738" s="664">
        <v>293.19499999999999</v>
      </c>
      <c r="M738" s="664">
        <v>2</v>
      </c>
      <c r="N738" s="665">
        <v>586.39</v>
      </c>
    </row>
    <row r="739" spans="1:14" ht="14.4" customHeight="1" x14ac:dyDescent="0.3">
      <c r="A739" s="660" t="s">
        <v>577</v>
      </c>
      <c r="B739" s="661" t="s">
        <v>578</v>
      </c>
      <c r="C739" s="662" t="s">
        <v>597</v>
      </c>
      <c r="D739" s="663" t="s">
        <v>2377</v>
      </c>
      <c r="E739" s="662" t="s">
        <v>603</v>
      </c>
      <c r="F739" s="663" t="s">
        <v>2379</v>
      </c>
      <c r="G739" s="662" t="s">
        <v>614</v>
      </c>
      <c r="H739" s="662" t="s">
        <v>2218</v>
      </c>
      <c r="I739" s="662" t="s">
        <v>237</v>
      </c>
      <c r="J739" s="662" t="s">
        <v>2219</v>
      </c>
      <c r="K739" s="662" t="s">
        <v>2220</v>
      </c>
      <c r="L739" s="664">
        <v>36.569928201545835</v>
      </c>
      <c r="M739" s="664">
        <v>9</v>
      </c>
      <c r="N739" s="665">
        <v>329.12935381391253</v>
      </c>
    </row>
    <row r="740" spans="1:14" ht="14.4" customHeight="1" x14ac:dyDescent="0.3">
      <c r="A740" s="660" t="s">
        <v>577</v>
      </c>
      <c r="B740" s="661" t="s">
        <v>578</v>
      </c>
      <c r="C740" s="662" t="s">
        <v>597</v>
      </c>
      <c r="D740" s="663" t="s">
        <v>2377</v>
      </c>
      <c r="E740" s="662" t="s">
        <v>603</v>
      </c>
      <c r="F740" s="663" t="s">
        <v>2379</v>
      </c>
      <c r="G740" s="662" t="s">
        <v>614</v>
      </c>
      <c r="H740" s="662" t="s">
        <v>2221</v>
      </c>
      <c r="I740" s="662" t="s">
        <v>2222</v>
      </c>
      <c r="J740" s="662" t="s">
        <v>2223</v>
      </c>
      <c r="K740" s="662" t="s">
        <v>2224</v>
      </c>
      <c r="L740" s="664">
        <v>172.63</v>
      </c>
      <c r="M740" s="664">
        <v>1</v>
      </c>
      <c r="N740" s="665">
        <v>172.63</v>
      </c>
    </row>
    <row r="741" spans="1:14" ht="14.4" customHeight="1" x14ac:dyDescent="0.3">
      <c r="A741" s="660" t="s">
        <v>577</v>
      </c>
      <c r="B741" s="661" t="s">
        <v>578</v>
      </c>
      <c r="C741" s="662" t="s">
        <v>597</v>
      </c>
      <c r="D741" s="663" t="s">
        <v>2377</v>
      </c>
      <c r="E741" s="662" t="s">
        <v>603</v>
      </c>
      <c r="F741" s="663" t="s">
        <v>2379</v>
      </c>
      <c r="G741" s="662" t="s">
        <v>614</v>
      </c>
      <c r="H741" s="662" t="s">
        <v>1483</v>
      </c>
      <c r="I741" s="662" t="s">
        <v>1484</v>
      </c>
      <c r="J741" s="662" t="s">
        <v>1485</v>
      </c>
      <c r="K741" s="662" t="s">
        <v>1486</v>
      </c>
      <c r="L741" s="664">
        <v>8.9700000000000006</v>
      </c>
      <c r="M741" s="664">
        <v>800</v>
      </c>
      <c r="N741" s="665">
        <v>7176.0000000000009</v>
      </c>
    </row>
    <row r="742" spans="1:14" ht="14.4" customHeight="1" x14ac:dyDescent="0.3">
      <c r="A742" s="660" t="s">
        <v>577</v>
      </c>
      <c r="B742" s="661" t="s">
        <v>578</v>
      </c>
      <c r="C742" s="662" t="s">
        <v>597</v>
      </c>
      <c r="D742" s="663" t="s">
        <v>2377</v>
      </c>
      <c r="E742" s="662" t="s">
        <v>603</v>
      </c>
      <c r="F742" s="663" t="s">
        <v>2379</v>
      </c>
      <c r="G742" s="662" t="s">
        <v>614</v>
      </c>
      <c r="H742" s="662" t="s">
        <v>2225</v>
      </c>
      <c r="I742" s="662" t="s">
        <v>237</v>
      </c>
      <c r="J742" s="662" t="s">
        <v>2226</v>
      </c>
      <c r="K742" s="662"/>
      <c r="L742" s="664">
        <v>36.57</v>
      </c>
      <c r="M742" s="664">
        <v>6</v>
      </c>
      <c r="N742" s="665">
        <v>219.42000000000002</v>
      </c>
    </row>
    <row r="743" spans="1:14" ht="14.4" customHeight="1" x14ac:dyDescent="0.3">
      <c r="A743" s="660" t="s">
        <v>577</v>
      </c>
      <c r="B743" s="661" t="s">
        <v>578</v>
      </c>
      <c r="C743" s="662" t="s">
        <v>597</v>
      </c>
      <c r="D743" s="663" t="s">
        <v>2377</v>
      </c>
      <c r="E743" s="662" t="s">
        <v>603</v>
      </c>
      <c r="F743" s="663" t="s">
        <v>2379</v>
      </c>
      <c r="G743" s="662" t="s">
        <v>1059</v>
      </c>
      <c r="H743" s="662" t="s">
        <v>1060</v>
      </c>
      <c r="I743" s="662" t="s">
        <v>1061</v>
      </c>
      <c r="J743" s="662" t="s">
        <v>1062</v>
      </c>
      <c r="K743" s="662" t="s">
        <v>877</v>
      </c>
      <c r="L743" s="664">
        <v>94.96</v>
      </c>
      <c r="M743" s="664">
        <v>1</v>
      </c>
      <c r="N743" s="665">
        <v>94.96</v>
      </c>
    </row>
    <row r="744" spans="1:14" ht="14.4" customHeight="1" x14ac:dyDescent="0.3">
      <c r="A744" s="660" t="s">
        <v>577</v>
      </c>
      <c r="B744" s="661" t="s">
        <v>578</v>
      </c>
      <c r="C744" s="662" t="s">
        <v>597</v>
      </c>
      <c r="D744" s="663" t="s">
        <v>2377</v>
      </c>
      <c r="E744" s="662" t="s">
        <v>603</v>
      </c>
      <c r="F744" s="663" t="s">
        <v>2379</v>
      </c>
      <c r="G744" s="662" t="s">
        <v>1059</v>
      </c>
      <c r="H744" s="662" t="s">
        <v>1063</v>
      </c>
      <c r="I744" s="662" t="s">
        <v>1064</v>
      </c>
      <c r="J744" s="662" t="s">
        <v>612</v>
      </c>
      <c r="K744" s="662" t="s">
        <v>1065</v>
      </c>
      <c r="L744" s="664">
        <v>117.328</v>
      </c>
      <c r="M744" s="664">
        <v>10</v>
      </c>
      <c r="N744" s="665">
        <v>1173.28</v>
      </c>
    </row>
    <row r="745" spans="1:14" ht="14.4" customHeight="1" x14ac:dyDescent="0.3">
      <c r="A745" s="660" t="s">
        <v>577</v>
      </c>
      <c r="B745" s="661" t="s">
        <v>578</v>
      </c>
      <c r="C745" s="662" t="s">
        <v>597</v>
      </c>
      <c r="D745" s="663" t="s">
        <v>2377</v>
      </c>
      <c r="E745" s="662" t="s">
        <v>603</v>
      </c>
      <c r="F745" s="663" t="s">
        <v>2379</v>
      </c>
      <c r="G745" s="662" t="s">
        <v>1059</v>
      </c>
      <c r="H745" s="662" t="s">
        <v>1494</v>
      </c>
      <c r="I745" s="662" t="s">
        <v>1495</v>
      </c>
      <c r="J745" s="662" t="s">
        <v>1496</v>
      </c>
      <c r="K745" s="662" t="s">
        <v>1497</v>
      </c>
      <c r="L745" s="664">
        <v>123.04964495232237</v>
      </c>
      <c r="M745" s="664">
        <v>1</v>
      </c>
      <c r="N745" s="665">
        <v>123.04964495232237</v>
      </c>
    </row>
    <row r="746" spans="1:14" ht="14.4" customHeight="1" x14ac:dyDescent="0.3">
      <c r="A746" s="660" t="s">
        <v>577</v>
      </c>
      <c r="B746" s="661" t="s">
        <v>578</v>
      </c>
      <c r="C746" s="662" t="s">
        <v>597</v>
      </c>
      <c r="D746" s="663" t="s">
        <v>2377</v>
      </c>
      <c r="E746" s="662" t="s">
        <v>603</v>
      </c>
      <c r="F746" s="663" t="s">
        <v>2379</v>
      </c>
      <c r="G746" s="662" t="s">
        <v>1059</v>
      </c>
      <c r="H746" s="662" t="s">
        <v>1800</v>
      </c>
      <c r="I746" s="662" t="s">
        <v>1801</v>
      </c>
      <c r="J746" s="662" t="s">
        <v>1802</v>
      </c>
      <c r="K746" s="662" t="s">
        <v>877</v>
      </c>
      <c r="L746" s="664">
        <v>101.27052460468875</v>
      </c>
      <c r="M746" s="664">
        <v>1</v>
      </c>
      <c r="N746" s="665">
        <v>101.27052460468875</v>
      </c>
    </row>
    <row r="747" spans="1:14" ht="14.4" customHeight="1" x14ac:dyDescent="0.3">
      <c r="A747" s="660" t="s">
        <v>577</v>
      </c>
      <c r="B747" s="661" t="s">
        <v>578</v>
      </c>
      <c r="C747" s="662" t="s">
        <v>597</v>
      </c>
      <c r="D747" s="663" t="s">
        <v>2377</v>
      </c>
      <c r="E747" s="662" t="s">
        <v>603</v>
      </c>
      <c r="F747" s="663" t="s">
        <v>2379</v>
      </c>
      <c r="G747" s="662" t="s">
        <v>1059</v>
      </c>
      <c r="H747" s="662" t="s">
        <v>1502</v>
      </c>
      <c r="I747" s="662" t="s">
        <v>1503</v>
      </c>
      <c r="J747" s="662" t="s">
        <v>1504</v>
      </c>
      <c r="K747" s="662" t="s">
        <v>1505</v>
      </c>
      <c r="L747" s="664">
        <v>109.59301650816325</v>
      </c>
      <c r="M747" s="664">
        <v>3</v>
      </c>
      <c r="N747" s="665">
        <v>328.77904952448972</v>
      </c>
    </row>
    <row r="748" spans="1:14" ht="14.4" customHeight="1" x14ac:dyDescent="0.3">
      <c r="A748" s="660" t="s">
        <v>577</v>
      </c>
      <c r="B748" s="661" t="s">
        <v>578</v>
      </c>
      <c r="C748" s="662" t="s">
        <v>597</v>
      </c>
      <c r="D748" s="663" t="s">
        <v>2377</v>
      </c>
      <c r="E748" s="662" t="s">
        <v>603</v>
      </c>
      <c r="F748" s="663" t="s">
        <v>2379</v>
      </c>
      <c r="G748" s="662" t="s">
        <v>1059</v>
      </c>
      <c r="H748" s="662" t="s">
        <v>1506</v>
      </c>
      <c r="I748" s="662" t="s">
        <v>1507</v>
      </c>
      <c r="J748" s="662" t="s">
        <v>1508</v>
      </c>
      <c r="K748" s="662" t="s">
        <v>1509</v>
      </c>
      <c r="L748" s="664">
        <v>378.76</v>
      </c>
      <c r="M748" s="664">
        <v>1</v>
      </c>
      <c r="N748" s="665">
        <v>378.76</v>
      </c>
    </row>
    <row r="749" spans="1:14" ht="14.4" customHeight="1" x14ac:dyDescent="0.3">
      <c r="A749" s="660" t="s">
        <v>577</v>
      </c>
      <c r="B749" s="661" t="s">
        <v>578</v>
      </c>
      <c r="C749" s="662" t="s">
        <v>597</v>
      </c>
      <c r="D749" s="663" t="s">
        <v>2377</v>
      </c>
      <c r="E749" s="662" t="s">
        <v>603</v>
      </c>
      <c r="F749" s="663" t="s">
        <v>2379</v>
      </c>
      <c r="G749" s="662" t="s">
        <v>1059</v>
      </c>
      <c r="H749" s="662" t="s">
        <v>1076</v>
      </c>
      <c r="I749" s="662" t="s">
        <v>1077</v>
      </c>
      <c r="J749" s="662" t="s">
        <v>1078</v>
      </c>
      <c r="K749" s="662" t="s">
        <v>1079</v>
      </c>
      <c r="L749" s="664">
        <v>492.19989996385192</v>
      </c>
      <c r="M749" s="664">
        <v>12</v>
      </c>
      <c r="N749" s="665">
        <v>5906.3987995662228</v>
      </c>
    </row>
    <row r="750" spans="1:14" ht="14.4" customHeight="1" x14ac:dyDescent="0.3">
      <c r="A750" s="660" t="s">
        <v>577</v>
      </c>
      <c r="B750" s="661" t="s">
        <v>578</v>
      </c>
      <c r="C750" s="662" t="s">
        <v>597</v>
      </c>
      <c r="D750" s="663" t="s">
        <v>2377</v>
      </c>
      <c r="E750" s="662" t="s">
        <v>603</v>
      </c>
      <c r="F750" s="663" t="s">
        <v>2379</v>
      </c>
      <c r="G750" s="662" t="s">
        <v>1059</v>
      </c>
      <c r="H750" s="662" t="s">
        <v>1080</v>
      </c>
      <c r="I750" s="662" t="s">
        <v>1081</v>
      </c>
      <c r="J750" s="662" t="s">
        <v>1078</v>
      </c>
      <c r="K750" s="662" t="s">
        <v>1082</v>
      </c>
      <c r="L750" s="664">
        <v>942.99942502587828</v>
      </c>
      <c r="M750" s="664">
        <v>4</v>
      </c>
      <c r="N750" s="665">
        <v>3771.9977001035131</v>
      </c>
    </row>
    <row r="751" spans="1:14" ht="14.4" customHeight="1" x14ac:dyDescent="0.3">
      <c r="A751" s="660" t="s">
        <v>577</v>
      </c>
      <c r="B751" s="661" t="s">
        <v>578</v>
      </c>
      <c r="C751" s="662" t="s">
        <v>597</v>
      </c>
      <c r="D751" s="663" t="s">
        <v>2377</v>
      </c>
      <c r="E751" s="662" t="s">
        <v>603</v>
      </c>
      <c r="F751" s="663" t="s">
        <v>2379</v>
      </c>
      <c r="G751" s="662" t="s">
        <v>1059</v>
      </c>
      <c r="H751" s="662" t="s">
        <v>1083</v>
      </c>
      <c r="I751" s="662" t="s">
        <v>1084</v>
      </c>
      <c r="J751" s="662" t="s">
        <v>1085</v>
      </c>
      <c r="K751" s="662" t="s">
        <v>1086</v>
      </c>
      <c r="L751" s="664">
        <v>61.372500000000002</v>
      </c>
      <c r="M751" s="664">
        <v>16</v>
      </c>
      <c r="N751" s="665">
        <v>981.96</v>
      </c>
    </row>
    <row r="752" spans="1:14" ht="14.4" customHeight="1" x14ac:dyDescent="0.3">
      <c r="A752" s="660" t="s">
        <v>577</v>
      </c>
      <c r="B752" s="661" t="s">
        <v>578</v>
      </c>
      <c r="C752" s="662" t="s">
        <v>597</v>
      </c>
      <c r="D752" s="663" t="s">
        <v>2377</v>
      </c>
      <c r="E752" s="662" t="s">
        <v>603</v>
      </c>
      <c r="F752" s="663" t="s">
        <v>2379</v>
      </c>
      <c r="G752" s="662" t="s">
        <v>1059</v>
      </c>
      <c r="H752" s="662" t="s">
        <v>1095</v>
      </c>
      <c r="I752" s="662" t="s">
        <v>1096</v>
      </c>
      <c r="J752" s="662" t="s">
        <v>1097</v>
      </c>
      <c r="K752" s="662" t="s">
        <v>1098</v>
      </c>
      <c r="L752" s="664">
        <v>114.20440176216536</v>
      </c>
      <c r="M752" s="664">
        <v>9</v>
      </c>
      <c r="N752" s="665">
        <v>1027.8396158594883</v>
      </c>
    </row>
    <row r="753" spans="1:14" ht="14.4" customHeight="1" x14ac:dyDescent="0.3">
      <c r="A753" s="660" t="s">
        <v>577</v>
      </c>
      <c r="B753" s="661" t="s">
        <v>578</v>
      </c>
      <c r="C753" s="662" t="s">
        <v>597</v>
      </c>
      <c r="D753" s="663" t="s">
        <v>2377</v>
      </c>
      <c r="E753" s="662" t="s">
        <v>603</v>
      </c>
      <c r="F753" s="663" t="s">
        <v>2379</v>
      </c>
      <c r="G753" s="662" t="s">
        <v>1059</v>
      </c>
      <c r="H753" s="662" t="s">
        <v>1517</v>
      </c>
      <c r="I753" s="662" t="s">
        <v>1518</v>
      </c>
      <c r="J753" s="662" t="s">
        <v>1519</v>
      </c>
      <c r="K753" s="662" t="s">
        <v>752</v>
      </c>
      <c r="L753" s="664">
        <v>55.14</v>
      </c>
      <c r="M753" s="664">
        <v>1</v>
      </c>
      <c r="N753" s="665">
        <v>55.14</v>
      </c>
    </row>
    <row r="754" spans="1:14" ht="14.4" customHeight="1" x14ac:dyDescent="0.3">
      <c r="A754" s="660" t="s">
        <v>577</v>
      </c>
      <c r="B754" s="661" t="s">
        <v>578</v>
      </c>
      <c r="C754" s="662" t="s">
        <v>597</v>
      </c>
      <c r="D754" s="663" t="s">
        <v>2377</v>
      </c>
      <c r="E754" s="662" t="s">
        <v>603</v>
      </c>
      <c r="F754" s="663" t="s">
        <v>2379</v>
      </c>
      <c r="G754" s="662" t="s">
        <v>1059</v>
      </c>
      <c r="H754" s="662" t="s">
        <v>2227</v>
      </c>
      <c r="I754" s="662" t="s">
        <v>2228</v>
      </c>
      <c r="J754" s="662" t="s">
        <v>2229</v>
      </c>
      <c r="K754" s="662" t="s">
        <v>1475</v>
      </c>
      <c r="L754" s="664">
        <v>36.78026651079545</v>
      </c>
      <c r="M754" s="664">
        <v>1</v>
      </c>
      <c r="N754" s="665">
        <v>36.78026651079545</v>
      </c>
    </row>
    <row r="755" spans="1:14" ht="14.4" customHeight="1" x14ac:dyDescent="0.3">
      <c r="A755" s="660" t="s">
        <v>577</v>
      </c>
      <c r="B755" s="661" t="s">
        <v>578</v>
      </c>
      <c r="C755" s="662" t="s">
        <v>597</v>
      </c>
      <c r="D755" s="663" t="s">
        <v>2377</v>
      </c>
      <c r="E755" s="662" t="s">
        <v>603</v>
      </c>
      <c r="F755" s="663" t="s">
        <v>2379</v>
      </c>
      <c r="G755" s="662" t="s">
        <v>1059</v>
      </c>
      <c r="H755" s="662" t="s">
        <v>1102</v>
      </c>
      <c r="I755" s="662" t="s">
        <v>1103</v>
      </c>
      <c r="J755" s="662" t="s">
        <v>1104</v>
      </c>
      <c r="K755" s="662" t="s">
        <v>1105</v>
      </c>
      <c r="L755" s="664">
        <v>73.439999999999984</v>
      </c>
      <c r="M755" s="664">
        <v>1</v>
      </c>
      <c r="N755" s="665">
        <v>73.439999999999984</v>
      </c>
    </row>
    <row r="756" spans="1:14" ht="14.4" customHeight="1" x14ac:dyDescent="0.3">
      <c r="A756" s="660" t="s">
        <v>577</v>
      </c>
      <c r="B756" s="661" t="s">
        <v>578</v>
      </c>
      <c r="C756" s="662" t="s">
        <v>597</v>
      </c>
      <c r="D756" s="663" t="s">
        <v>2377</v>
      </c>
      <c r="E756" s="662" t="s">
        <v>603</v>
      </c>
      <c r="F756" s="663" t="s">
        <v>2379</v>
      </c>
      <c r="G756" s="662" t="s">
        <v>1059</v>
      </c>
      <c r="H756" s="662" t="s">
        <v>1520</v>
      </c>
      <c r="I756" s="662" t="s">
        <v>1521</v>
      </c>
      <c r="J756" s="662" t="s">
        <v>1522</v>
      </c>
      <c r="K756" s="662" t="s">
        <v>1523</v>
      </c>
      <c r="L756" s="664">
        <v>51.570000000000022</v>
      </c>
      <c r="M756" s="664">
        <v>1</v>
      </c>
      <c r="N756" s="665">
        <v>51.570000000000022</v>
      </c>
    </row>
    <row r="757" spans="1:14" ht="14.4" customHeight="1" x14ac:dyDescent="0.3">
      <c r="A757" s="660" t="s">
        <v>577</v>
      </c>
      <c r="B757" s="661" t="s">
        <v>578</v>
      </c>
      <c r="C757" s="662" t="s">
        <v>597</v>
      </c>
      <c r="D757" s="663" t="s">
        <v>2377</v>
      </c>
      <c r="E757" s="662" t="s">
        <v>603</v>
      </c>
      <c r="F757" s="663" t="s">
        <v>2379</v>
      </c>
      <c r="G757" s="662" t="s">
        <v>1059</v>
      </c>
      <c r="H757" s="662" t="s">
        <v>1807</v>
      </c>
      <c r="I757" s="662" t="s">
        <v>1808</v>
      </c>
      <c r="J757" s="662" t="s">
        <v>1809</v>
      </c>
      <c r="K757" s="662" t="s">
        <v>1810</v>
      </c>
      <c r="L757" s="664">
        <v>98.339369904935197</v>
      </c>
      <c r="M757" s="664">
        <v>1</v>
      </c>
      <c r="N757" s="665">
        <v>98.339369904935197</v>
      </c>
    </row>
    <row r="758" spans="1:14" ht="14.4" customHeight="1" x14ac:dyDescent="0.3">
      <c r="A758" s="660" t="s">
        <v>577</v>
      </c>
      <c r="B758" s="661" t="s">
        <v>578</v>
      </c>
      <c r="C758" s="662" t="s">
        <v>597</v>
      </c>
      <c r="D758" s="663" t="s">
        <v>2377</v>
      </c>
      <c r="E758" s="662" t="s">
        <v>603</v>
      </c>
      <c r="F758" s="663" t="s">
        <v>2379</v>
      </c>
      <c r="G758" s="662" t="s">
        <v>1059</v>
      </c>
      <c r="H758" s="662" t="s">
        <v>2230</v>
      </c>
      <c r="I758" s="662" t="s">
        <v>2231</v>
      </c>
      <c r="J758" s="662" t="s">
        <v>2232</v>
      </c>
      <c r="K758" s="662" t="s">
        <v>1002</v>
      </c>
      <c r="L758" s="664">
        <v>50.540147502580204</v>
      </c>
      <c r="M758" s="664">
        <v>1</v>
      </c>
      <c r="N758" s="665">
        <v>50.540147502580204</v>
      </c>
    </row>
    <row r="759" spans="1:14" ht="14.4" customHeight="1" x14ac:dyDescent="0.3">
      <c r="A759" s="660" t="s">
        <v>577</v>
      </c>
      <c r="B759" s="661" t="s">
        <v>578</v>
      </c>
      <c r="C759" s="662" t="s">
        <v>597</v>
      </c>
      <c r="D759" s="663" t="s">
        <v>2377</v>
      </c>
      <c r="E759" s="662" t="s">
        <v>603</v>
      </c>
      <c r="F759" s="663" t="s">
        <v>2379</v>
      </c>
      <c r="G759" s="662" t="s">
        <v>1059</v>
      </c>
      <c r="H759" s="662" t="s">
        <v>2233</v>
      </c>
      <c r="I759" s="662" t="s">
        <v>2234</v>
      </c>
      <c r="J759" s="662" t="s">
        <v>2235</v>
      </c>
      <c r="K759" s="662" t="s">
        <v>2236</v>
      </c>
      <c r="L759" s="664">
        <v>140.94</v>
      </c>
      <c r="M759" s="664">
        <v>1</v>
      </c>
      <c r="N759" s="665">
        <v>140.94</v>
      </c>
    </row>
    <row r="760" spans="1:14" ht="14.4" customHeight="1" x14ac:dyDescent="0.3">
      <c r="A760" s="660" t="s">
        <v>577</v>
      </c>
      <c r="B760" s="661" t="s">
        <v>578</v>
      </c>
      <c r="C760" s="662" t="s">
        <v>597</v>
      </c>
      <c r="D760" s="663" t="s">
        <v>2377</v>
      </c>
      <c r="E760" s="662" t="s">
        <v>603</v>
      </c>
      <c r="F760" s="663" t="s">
        <v>2379</v>
      </c>
      <c r="G760" s="662" t="s">
        <v>1059</v>
      </c>
      <c r="H760" s="662" t="s">
        <v>2237</v>
      </c>
      <c r="I760" s="662" t="s">
        <v>2238</v>
      </c>
      <c r="J760" s="662" t="s">
        <v>1116</v>
      </c>
      <c r="K760" s="662" t="s">
        <v>2239</v>
      </c>
      <c r="L760" s="664">
        <v>1964</v>
      </c>
      <c r="M760" s="664">
        <v>1</v>
      </c>
      <c r="N760" s="665">
        <v>1964</v>
      </c>
    </row>
    <row r="761" spans="1:14" ht="14.4" customHeight="1" x14ac:dyDescent="0.3">
      <c r="A761" s="660" t="s">
        <v>577</v>
      </c>
      <c r="B761" s="661" t="s">
        <v>578</v>
      </c>
      <c r="C761" s="662" t="s">
        <v>597</v>
      </c>
      <c r="D761" s="663" t="s">
        <v>2377</v>
      </c>
      <c r="E761" s="662" t="s">
        <v>603</v>
      </c>
      <c r="F761" s="663" t="s">
        <v>2379</v>
      </c>
      <c r="G761" s="662" t="s">
        <v>1059</v>
      </c>
      <c r="H761" s="662" t="s">
        <v>1129</v>
      </c>
      <c r="I761" s="662" t="s">
        <v>1130</v>
      </c>
      <c r="J761" s="662" t="s">
        <v>1131</v>
      </c>
      <c r="K761" s="662" t="s">
        <v>1121</v>
      </c>
      <c r="L761" s="664">
        <v>49.050000000000011</v>
      </c>
      <c r="M761" s="664">
        <v>1</v>
      </c>
      <c r="N761" s="665">
        <v>49.050000000000011</v>
      </c>
    </row>
    <row r="762" spans="1:14" ht="14.4" customHeight="1" x14ac:dyDescent="0.3">
      <c r="A762" s="660" t="s">
        <v>577</v>
      </c>
      <c r="B762" s="661" t="s">
        <v>578</v>
      </c>
      <c r="C762" s="662" t="s">
        <v>597</v>
      </c>
      <c r="D762" s="663" t="s">
        <v>2377</v>
      </c>
      <c r="E762" s="662" t="s">
        <v>603</v>
      </c>
      <c r="F762" s="663" t="s">
        <v>2379</v>
      </c>
      <c r="G762" s="662" t="s">
        <v>1059</v>
      </c>
      <c r="H762" s="662" t="s">
        <v>1132</v>
      </c>
      <c r="I762" s="662" t="s">
        <v>1133</v>
      </c>
      <c r="J762" s="662" t="s">
        <v>1134</v>
      </c>
      <c r="K762" s="662" t="s">
        <v>1135</v>
      </c>
      <c r="L762" s="664">
        <v>98.071020606124733</v>
      </c>
      <c r="M762" s="664">
        <v>1</v>
      </c>
      <c r="N762" s="665">
        <v>98.071020606124733</v>
      </c>
    </row>
    <row r="763" spans="1:14" ht="14.4" customHeight="1" x14ac:dyDescent="0.3">
      <c r="A763" s="660" t="s">
        <v>577</v>
      </c>
      <c r="B763" s="661" t="s">
        <v>578</v>
      </c>
      <c r="C763" s="662" t="s">
        <v>597</v>
      </c>
      <c r="D763" s="663" t="s">
        <v>2377</v>
      </c>
      <c r="E763" s="662" t="s">
        <v>603</v>
      </c>
      <c r="F763" s="663" t="s">
        <v>2379</v>
      </c>
      <c r="G763" s="662" t="s">
        <v>1059</v>
      </c>
      <c r="H763" s="662" t="s">
        <v>1136</v>
      </c>
      <c r="I763" s="662" t="s">
        <v>1137</v>
      </c>
      <c r="J763" s="662" t="s">
        <v>1138</v>
      </c>
      <c r="K763" s="662" t="s">
        <v>1139</v>
      </c>
      <c r="L763" s="664">
        <v>71.520896343453487</v>
      </c>
      <c r="M763" s="664">
        <v>4</v>
      </c>
      <c r="N763" s="665">
        <v>286.08358537381395</v>
      </c>
    </row>
    <row r="764" spans="1:14" ht="14.4" customHeight="1" x14ac:dyDescent="0.3">
      <c r="A764" s="660" t="s">
        <v>577</v>
      </c>
      <c r="B764" s="661" t="s">
        <v>578</v>
      </c>
      <c r="C764" s="662" t="s">
        <v>597</v>
      </c>
      <c r="D764" s="663" t="s">
        <v>2377</v>
      </c>
      <c r="E764" s="662" t="s">
        <v>603</v>
      </c>
      <c r="F764" s="663" t="s">
        <v>2379</v>
      </c>
      <c r="G764" s="662" t="s">
        <v>1059</v>
      </c>
      <c r="H764" s="662" t="s">
        <v>1148</v>
      </c>
      <c r="I764" s="662" t="s">
        <v>1149</v>
      </c>
      <c r="J764" s="662" t="s">
        <v>1150</v>
      </c>
      <c r="K764" s="662" t="s">
        <v>837</v>
      </c>
      <c r="L764" s="664">
        <v>89.249999999999986</v>
      </c>
      <c r="M764" s="664">
        <v>1</v>
      </c>
      <c r="N764" s="665">
        <v>89.249999999999986</v>
      </c>
    </row>
    <row r="765" spans="1:14" ht="14.4" customHeight="1" x14ac:dyDescent="0.3">
      <c r="A765" s="660" t="s">
        <v>577</v>
      </c>
      <c r="B765" s="661" t="s">
        <v>578</v>
      </c>
      <c r="C765" s="662" t="s">
        <v>597</v>
      </c>
      <c r="D765" s="663" t="s">
        <v>2377</v>
      </c>
      <c r="E765" s="662" t="s">
        <v>603</v>
      </c>
      <c r="F765" s="663" t="s">
        <v>2379</v>
      </c>
      <c r="G765" s="662" t="s">
        <v>1059</v>
      </c>
      <c r="H765" s="662" t="s">
        <v>1151</v>
      </c>
      <c r="I765" s="662" t="s">
        <v>1152</v>
      </c>
      <c r="J765" s="662" t="s">
        <v>1153</v>
      </c>
      <c r="K765" s="662" t="s">
        <v>767</v>
      </c>
      <c r="L765" s="664">
        <v>82.100000000000023</v>
      </c>
      <c r="M765" s="664">
        <v>1</v>
      </c>
      <c r="N765" s="665">
        <v>82.100000000000023</v>
      </c>
    </row>
    <row r="766" spans="1:14" ht="14.4" customHeight="1" x14ac:dyDescent="0.3">
      <c r="A766" s="660" t="s">
        <v>577</v>
      </c>
      <c r="B766" s="661" t="s">
        <v>578</v>
      </c>
      <c r="C766" s="662" t="s">
        <v>597</v>
      </c>
      <c r="D766" s="663" t="s">
        <v>2377</v>
      </c>
      <c r="E766" s="662" t="s">
        <v>603</v>
      </c>
      <c r="F766" s="663" t="s">
        <v>2379</v>
      </c>
      <c r="G766" s="662" t="s">
        <v>1059</v>
      </c>
      <c r="H766" s="662" t="s">
        <v>2240</v>
      </c>
      <c r="I766" s="662" t="s">
        <v>2241</v>
      </c>
      <c r="J766" s="662" t="s">
        <v>1068</v>
      </c>
      <c r="K766" s="662" t="s">
        <v>2242</v>
      </c>
      <c r="L766" s="664">
        <v>135.20965455137659</v>
      </c>
      <c r="M766" s="664">
        <v>2</v>
      </c>
      <c r="N766" s="665">
        <v>270.41930910275318</v>
      </c>
    </row>
    <row r="767" spans="1:14" ht="14.4" customHeight="1" x14ac:dyDescent="0.3">
      <c r="A767" s="660" t="s">
        <v>577</v>
      </c>
      <c r="B767" s="661" t="s">
        <v>578</v>
      </c>
      <c r="C767" s="662" t="s">
        <v>597</v>
      </c>
      <c r="D767" s="663" t="s">
        <v>2377</v>
      </c>
      <c r="E767" s="662" t="s">
        <v>603</v>
      </c>
      <c r="F767" s="663" t="s">
        <v>2379</v>
      </c>
      <c r="G767" s="662" t="s">
        <v>1059</v>
      </c>
      <c r="H767" s="662" t="s">
        <v>2243</v>
      </c>
      <c r="I767" s="662" t="s">
        <v>2244</v>
      </c>
      <c r="J767" s="662" t="s">
        <v>2245</v>
      </c>
      <c r="K767" s="662" t="s">
        <v>1451</v>
      </c>
      <c r="L767" s="664">
        <v>46.220000000000006</v>
      </c>
      <c r="M767" s="664">
        <v>1</v>
      </c>
      <c r="N767" s="665">
        <v>46.220000000000006</v>
      </c>
    </row>
    <row r="768" spans="1:14" ht="14.4" customHeight="1" x14ac:dyDescent="0.3">
      <c r="A768" s="660" t="s">
        <v>577</v>
      </c>
      <c r="B768" s="661" t="s">
        <v>578</v>
      </c>
      <c r="C768" s="662" t="s">
        <v>597</v>
      </c>
      <c r="D768" s="663" t="s">
        <v>2377</v>
      </c>
      <c r="E768" s="662" t="s">
        <v>603</v>
      </c>
      <c r="F768" s="663" t="s">
        <v>2379</v>
      </c>
      <c r="G768" s="662" t="s">
        <v>1059</v>
      </c>
      <c r="H768" s="662" t="s">
        <v>1550</v>
      </c>
      <c r="I768" s="662" t="s">
        <v>1551</v>
      </c>
      <c r="J768" s="662" t="s">
        <v>1552</v>
      </c>
      <c r="K768" s="662" t="s">
        <v>1553</v>
      </c>
      <c r="L768" s="664">
        <v>473.70807917649904</v>
      </c>
      <c r="M768" s="664">
        <v>13</v>
      </c>
      <c r="N768" s="665">
        <v>6158.2050292944878</v>
      </c>
    </row>
    <row r="769" spans="1:14" ht="14.4" customHeight="1" x14ac:dyDescent="0.3">
      <c r="A769" s="660" t="s">
        <v>577</v>
      </c>
      <c r="B769" s="661" t="s">
        <v>578</v>
      </c>
      <c r="C769" s="662" t="s">
        <v>597</v>
      </c>
      <c r="D769" s="663" t="s">
        <v>2377</v>
      </c>
      <c r="E769" s="662" t="s">
        <v>603</v>
      </c>
      <c r="F769" s="663" t="s">
        <v>2379</v>
      </c>
      <c r="G769" s="662" t="s">
        <v>1059</v>
      </c>
      <c r="H769" s="662" t="s">
        <v>1554</v>
      </c>
      <c r="I769" s="662" t="s">
        <v>1555</v>
      </c>
      <c r="J769" s="662" t="s">
        <v>1556</v>
      </c>
      <c r="K769" s="662" t="s">
        <v>1557</v>
      </c>
      <c r="L769" s="664">
        <v>249.62892917884759</v>
      </c>
      <c r="M769" s="664">
        <v>1</v>
      </c>
      <c r="N769" s="665">
        <v>249.62892917884759</v>
      </c>
    </row>
    <row r="770" spans="1:14" ht="14.4" customHeight="1" x14ac:dyDescent="0.3">
      <c r="A770" s="660" t="s">
        <v>577</v>
      </c>
      <c r="B770" s="661" t="s">
        <v>578</v>
      </c>
      <c r="C770" s="662" t="s">
        <v>597</v>
      </c>
      <c r="D770" s="663" t="s">
        <v>2377</v>
      </c>
      <c r="E770" s="662" t="s">
        <v>603</v>
      </c>
      <c r="F770" s="663" t="s">
        <v>2379</v>
      </c>
      <c r="G770" s="662" t="s">
        <v>1059</v>
      </c>
      <c r="H770" s="662" t="s">
        <v>1562</v>
      </c>
      <c r="I770" s="662" t="s">
        <v>1563</v>
      </c>
      <c r="J770" s="662" t="s">
        <v>1564</v>
      </c>
      <c r="K770" s="662" t="s">
        <v>1565</v>
      </c>
      <c r="L770" s="664">
        <v>70.948934620126863</v>
      </c>
      <c r="M770" s="664">
        <v>237</v>
      </c>
      <c r="N770" s="665">
        <v>16814.897504970068</v>
      </c>
    </row>
    <row r="771" spans="1:14" ht="14.4" customHeight="1" x14ac:dyDescent="0.3">
      <c r="A771" s="660" t="s">
        <v>577</v>
      </c>
      <c r="B771" s="661" t="s">
        <v>578</v>
      </c>
      <c r="C771" s="662" t="s">
        <v>597</v>
      </c>
      <c r="D771" s="663" t="s">
        <v>2377</v>
      </c>
      <c r="E771" s="662" t="s">
        <v>603</v>
      </c>
      <c r="F771" s="663" t="s">
        <v>2379</v>
      </c>
      <c r="G771" s="662" t="s">
        <v>1059</v>
      </c>
      <c r="H771" s="662" t="s">
        <v>2246</v>
      </c>
      <c r="I771" s="662" t="s">
        <v>2247</v>
      </c>
      <c r="J771" s="662" t="s">
        <v>2248</v>
      </c>
      <c r="K771" s="662" t="s">
        <v>752</v>
      </c>
      <c r="L771" s="664">
        <v>56.894999999999996</v>
      </c>
      <c r="M771" s="664">
        <v>2</v>
      </c>
      <c r="N771" s="665">
        <v>113.78999999999999</v>
      </c>
    </row>
    <row r="772" spans="1:14" ht="14.4" customHeight="1" x14ac:dyDescent="0.3">
      <c r="A772" s="660" t="s">
        <v>577</v>
      </c>
      <c r="B772" s="661" t="s">
        <v>578</v>
      </c>
      <c r="C772" s="662" t="s">
        <v>597</v>
      </c>
      <c r="D772" s="663" t="s">
        <v>2377</v>
      </c>
      <c r="E772" s="662" t="s">
        <v>603</v>
      </c>
      <c r="F772" s="663" t="s">
        <v>2379</v>
      </c>
      <c r="G772" s="662" t="s">
        <v>1059</v>
      </c>
      <c r="H772" s="662" t="s">
        <v>2249</v>
      </c>
      <c r="I772" s="662" t="s">
        <v>2250</v>
      </c>
      <c r="J772" s="662" t="s">
        <v>2251</v>
      </c>
      <c r="K772" s="662" t="s">
        <v>2252</v>
      </c>
      <c r="L772" s="664">
        <v>90.739999999999981</v>
      </c>
      <c r="M772" s="664">
        <v>1</v>
      </c>
      <c r="N772" s="665">
        <v>90.739999999999981</v>
      </c>
    </row>
    <row r="773" spans="1:14" ht="14.4" customHeight="1" x14ac:dyDescent="0.3">
      <c r="A773" s="660" t="s">
        <v>577</v>
      </c>
      <c r="B773" s="661" t="s">
        <v>578</v>
      </c>
      <c r="C773" s="662" t="s">
        <v>597</v>
      </c>
      <c r="D773" s="663" t="s">
        <v>2377</v>
      </c>
      <c r="E773" s="662" t="s">
        <v>603</v>
      </c>
      <c r="F773" s="663" t="s">
        <v>2379</v>
      </c>
      <c r="G773" s="662" t="s">
        <v>1059</v>
      </c>
      <c r="H773" s="662" t="s">
        <v>1169</v>
      </c>
      <c r="I773" s="662" t="s">
        <v>1170</v>
      </c>
      <c r="J773" s="662" t="s">
        <v>1078</v>
      </c>
      <c r="K773" s="662" t="s">
        <v>1171</v>
      </c>
      <c r="L773" s="664">
        <v>356.49905851093951</v>
      </c>
      <c r="M773" s="664">
        <v>3</v>
      </c>
      <c r="N773" s="665">
        <v>1069.4971755328186</v>
      </c>
    </row>
    <row r="774" spans="1:14" ht="14.4" customHeight="1" x14ac:dyDescent="0.3">
      <c r="A774" s="660" t="s">
        <v>577</v>
      </c>
      <c r="B774" s="661" t="s">
        <v>578</v>
      </c>
      <c r="C774" s="662" t="s">
        <v>597</v>
      </c>
      <c r="D774" s="663" t="s">
        <v>2377</v>
      </c>
      <c r="E774" s="662" t="s">
        <v>603</v>
      </c>
      <c r="F774" s="663" t="s">
        <v>2379</v>
      </c>
      <c r="G774" s="662" t="s">
        <v>1059</v>
      </c>
      <c r="H774" s="662" t="s">
        <v>1172</v>
      </c>
      <c r="I774" s="662" t="s">
        <v>1173</v>
      </c>
      <c r="J774" s="662" t="s">
        <v>1078</v>
      </c>
      <c r="K774" s="662" t="s">
        <v>1174</v>
      </c>
      <c r="L774" s="664">
        <v>416.85442124937242</v>
      </c>
      <c r="M774" s="664">
        <v>76</v>
      </c>
      <c r="N774" s="665">
        <v>31680.936014952305</v>
      </c>
    </row>
    <row r="775" spans="1:14" ht="14.4" customHeight="1" x14ac:dyDescent="0.3">
      <c r="A775" s="660" t="s">
        <v>577</v>
      </c>
      <c r="B775" s="661" t="s">
        <v>578</v>
      </c>
      <c r="C775" s="662" t="s">
        <v>597</v>
      </c>
      <c r="D775" s="663" t="s">
        <v>2377</v>
      </c>
      <c r="E775" s="662" t="s">
        <v>603</v>
      </c>
      <c r="F775" s="663" t="s">
        <v>2379</v>
      </c>
      <c r="G775" s="662" t="s">
        <v>1059</v>
      </c>
      <c r="H775" s="662" t="s">
        <v>2253</v>
      </c>
      <c r="I775" s="662" t="s">
        <v>2254</v>
      </c>
      <c r="J775" s="662" t="s">
        <v>1492</v>
      </c>
      <c r="K775" s="662" t="s">
        <v>2255</v>
      </c>
      <c r="L775" s="664">
        <v>130.80005513662559</v>
      </c>
      <c r="M775" s="664">
        <v>3</v>
      </c>
      <c r="N775" s="665">
        <v>392.40016540987676</v>
      </c>
    </row>
    <row r="776" spans="1:14" ht="14.4" customHeight="1" x14ac:dyDescent="0.3">
      <c r="A776" s="660" t="s">
        <v>577</v>
      </c>
      <c r="B776" s="661" t="s">
        <v>578</v>
      </c>
      <c r="C776" s="662" t="s">
        <v>597</v>
      </c>
      <c r="D776" s="663" t="s">
        <v>2377</v>
      </c>
      <c r="E776" s="662" t="s">
        <v>603</v>
      </c>
      <c r="F776" s="663" t="s">
        <v>2379</v>
      </c>
      <c r="G776" s="662" t="s">
        <v>1059</v>
      </c>
      <c r="H776" s="662" t="s">
        <v>2256</v>
      </c>
      <c r="I776" s="662" t="s">
        <v>2257</v>
      </c>
      <c r="J776" s="662" t="s">
        <v>2258</v>
      </c>
      <c r="K776" s="662" t="s">
        <v>2259</v>
      </c>
      <c r="L776" s="664">
        <v>380.70499999999998</v>
      </c>
      <c r="M776" s="664">
        <v>4</v>
      </c>
      <c r="N776" s="665">
        <v>1522.82</v>
      </c>
    </row>
    <row r="777" spans="1:14" ht="14.4" customHeight="1" x14ac:dyDescent="0.3">
      <c r="A777" s="660" t="s">
        <v>577</v>
      </c>
      <c r="B777" s="661" t="s">
        <v>578</v>
      </c>
      <c r="C777" s="662" t="s">
        <v>597</v>
      </c>
      <c r="D777" s="663" t="s">
        <v>2377</v>
      </c>
      <c r="E777" s="662" t="s">
        <v>603</v>
      </c>
      <c r="F777" s="663" t="s">
        <v>2379</v>
      </c>
      <c r="G777" s="662" t="s">
        <v>1059</v>
      </c>
      <c r="H777" s="662" t="s">
        <v>1566</v>
      </c>
      <c r="I777" s="662" t="s">
        <v>1567</v>
      </c>
      <c r="J777" s="662" t="s">
        <v>1142</v>
      </c>
      <c r="K777" s="662" t="s">
        <v>1568</v>
      </c>
      <c r="L777" s="664">
        <v>62.119795154989184</v>
      </c>
      <c r="M777" s="664">
        <v>1</v>
      </c>
      <c r="N777" s="665">
        <v>62.119795154989184</v>
      </c>
    </row>
    <row r="778" spans="1:14" ht="14.4" customHeight="1" x14ac:dyDescent="0.3">
      <c r="A778" s="660" t="s">
        <v>577</v>
      </c>
      <c r="B778" s="661" t="s">
        <v>578</v>
      </c>
      <c r="C778" s="662" t="s">
        <v>597</v>
      </c>
      <c r="D778" s="663" t="s">
        <v>2377</v>
      </c>
      <c r="E778" s="662" t="s">
        <v>603</v>
      </c>
      <c r="F778" s="663" t="s">
        <v>2379</v>
      </c>
      <c r="G778" s="662" t="s">
        <v>1059</v>
      </c>
      <c r="H778" s="662" t="s">
        <v>2260</v>
      </c>
      <c r="I778" s="662" t="s">
        <v>2261</v>
      </c>
      <c r="J778" s="662" t="s">
        <v>2262</v>
      </c>
      <c r="K778" s="662" t="s">
        <v>2263</v>
      </c>
      <c r="L778" s="664">
        <v>162.362093073072</v>
      </c>
      <c r="M778" s="664">
        <v>1</v>
      </c>
      <c r="N778" s="665">
        <v>162.362093073072</v>
      </c>
    </row>
    <row r="779" spans="1:14" ht="14.4" customHeight="1" x14ac:dyDescent="0.3">
      <c r="A779" s="660" t="s">
        <v>577</v>
      </c>
      <c r="B779" s="661" t="s">
        <v>578</v>
      </c>
      <c r="C779" s="662" t="s">
        <v>597</v>
      </c>
      <c r="D779" s="663" t="s">
        <v>2377</v>
      </c>
      <c r="E779" s="662" t="s">
        <v>603</v>
      </c>
      <c r="F779" s="663" t="s">
        <v>2379</v>
      </c>
      <c r="G779" s="662" t="s">
        <v>1059</v>
      </c>
      <c r="H779" s="662" t="s">
        <v>2264</v>
      </c>
      <c r="I779" s="662" t="s">
        <v>2264</v>
      </c>
      <c r="J779" s="662" t="s">
        <v>2265</v>
      </c>
      <c r="K779" s="662" t="s">
        <v>2266</v>
      </c>
      <c r="L779" s="664">
        <v>411.01999999999992</v>
      </c>
      <c r="M779" s="664">
        <v>1</v>
      </c>
      <c r="N779" s="665">
        <v>411.01999999999992</v>
      </c>
    </row>
    <row r="780" spans="1:14" ht="14.4" customHeight="1" x14ac:dyDescent="0.3">
      <c r="A780" s="660" t="s">
        <v>577</v>
      </c>
      <c r="B780" s="661" t="s">
        <v>578</v>
      </c>
      <c r="C780" s="662" t="s">
        <v>597</v>
      </c>
      <c r="D780" s="663" t="s">
        <v>2377</v>
      </c>
      <c r="E780" s="662" t="s">
        <v>603</v>
      </c>
      <c r="F780" s="663" t="s">
        <v>2379</v>
      </c>
      <c r="G780" s="662" t="s">
        <v>1059</v>
      </c>
      <c r="H780" s="662" t="s">
        <v>2267</v>
      </c>
      <c r="I780" s="662" t="s">
        <v>2268</v>
      </c>
      <c r="J780" s="662" t="s">
        <v>2269</v>
      </c>
      <c r="K780" s="662" t="s">
        <v>2270</v>
      </c>
      <c r="L780" s="664">
        <v>174.27000000000004</v>
      </c>
      <c r="M780" s="664">
        <v>1</v>
      </c>
      <c r="N780" s="665">
        <v>174.27000000000004</v>
      </c>
    </row>
    <row r="781" spans="1:14" ht="14.4" customHeight="1" x14ac:dyDescent="0.3">
      <c r="A781" s="660" t="s">
        <v>577</v>
      </c>
      <c r="B781" s="661" t="s">
        <v>578</v>
      </c>
      <c r="C781" s="662" t="s">
        <v>597</v>
      </c>
      <c r="D781" s="663" t="s">
        <v>2377</v>
      </c>
      <c r="E781" s="662" t="s">
        <v>603</v>
      </c>
      <c r="F781" s="663" t="s">
        <v>2379</v>
      </c>
      <c r="G781" s="662" t="s">
        <v>1059</v>
      </c>
      <c r="H781" s="662" t="s">
        <v>2271</v>
      </c>
      <c r="I781" s="662" t="s">
        <v>2272</v>
      </c>
      <c r="J781" s="662" t="s">
        <v>2273</v>
      </c>
      <c r="K781" s="662" t="s">
        <v>2274</v>
      </c>
      <c r="L781" s="664">
        <v>127.48000000000003</v>
      </c>
      <c r="M781" s="664">
        <v>1</v>
      </c>
      <c r="N781" s="665">
        <v>127.48000000000003</v>
      </c>
    </row>
    <row r="782" spans="1:14" ht="14.4" customHeight="1" x14ac:dyDescent="0.3">
      <c r="A782" s="660" t="s">
        <v>577</v>
      </c>
      <c r="B782" s="661" t="s">
        <v>578</v>
      </c>
      <c r="C782" s="662" t="s">
        <v>597</v>
      </c>
      <c r="D782" s="663" t="s">
        <v>2377</v>
      </c>
      <c r="E782" s="662" t="s">
        <v>603</v>
      </c>
      <c r="F782" s="663" t="s">
        <v>2379</v>
      </c>
      <c r="G782" s="662" t="s">
        <v>1059</v>
      </c>
      <c r="H782" s="662" t="s">
        <v>2275</v>
      </c>
      <c r="I782" s="662" t="s">
        <v>2276</v>
      </c>
      <c r="J782" s="662" t="s">
        <v>2277</v>
      </c>
      <c r="K782" s="662" t="s">
        <v>2278</v>
      </c>
      <c r="L782" s="664">
        <v>1302.67</v>
      </c>
      <c r="M782" s="664">
        <v>1</v>
      </c>
      <c r="N782" s="665">
        <v>1302.67</v>
      </c>
    </row>
    <row r="783" spans="1:14" ht="14.4" customHeight="1" x14ac:dyDescent="0.3">
      <c r="A783" s="660" t="s">
        <v>577</v>
      </c>
      <c r="B783" s="661" t="s">
        <v>578</v>
      </c>
      <c r="C783" s="662" t="s">
        <v>597</v>
      </c>
      <c r="D783" s="663" t="s">
        <v>2377</v>
      </c>
      <c r="E783" s="662" t="s">
        <v>603</v>
      </c>
      <c r="F783" s="663" t="s">
        <v>2379</v>
      </c>
      <c r="G783" s="662" t="s">
        <v>1059</v>
      </c>
      <c r="H783" s="662" t="s">
        <v>1196</v>
      </c>
      <c r="I783" s="662" t="s">
        <v>1197</v>
      </c>
      <c r="J783" s="662" t="s">
        <v>1198</v>
      </c>
      <c r="K783" s="662" t="s">
        <v>1199</v>
      </c>
      <c r="L783" s="664">
        <v>382.50000000000011</v>
      </c>
      <c r="M783" s="664">
        <v>1</v>
      </c>
      <c r="N783" s="665">
        <v>382.50000000000011</v>
      </c>
    </row>
    <row r="784" spans="1:14" ht="14.4" customHeight="1" x14ac:dyDescent="0.3">
      <c r="A784" s="660" t="s">
        <v>577</v>
      </c>
      <c r="B784" s="661" t="s">
        <v>578</v>
      </c>
      <c r="C784" s="662" t="s">
        <v>597</v>
      </c>
      <c r="D784" s="663" t="s">
        <v>2377</v>
      </c>
      <c r="E784" s="662" t="s">
        <v>603</v>
      </c>
      <c r="F784" s="663" t="s">
        <v>2379</v>
      </c>
      <c r="G784" s="662" t="s">
        <v>1059</v>
      </c>
      <c r="H784" s="662" t="s">
        <v>2279</v>
      </c>
      <c r="I784" s="662" t="s">
        <v>2279</v>
      </c>
      <c r="J784" s="662" t="s">
        <v>2280</v>
      </c>
      <c r="K784" s="662" t="s">
        <v>2281</v>
      </c>
      <c r="L784" s="664">
        <v>102.75</v>
      </c>
      <c r="M784" s="664">
        <v>1</v>
      </c>
      <c r="N784" s="665">
        <v>102.75</v>
      </c>
    </row>
    <row r="785" spans="1:14" ht="14.4" customHeight="1" x14ac:dyDescent="0.3">
      <c r="A785" s="660" t="s">
        <v>577</v>
      </c>
      <c r="B785" s="661" t="s">
        <v>578</v>
      </c>
      <c r="C785" s="662" t="s">
        <v>597</v>
      </c>
      <c r="D785" s="663" t="s">
        <v>2377</v>
      </c>
      <c r="E785" s="662" t="s">
        <v>1200</v>
      </c>
      <c r="F785" s="663" t="s">
        <v>2380</v>
      </c>
      <c r="G785" s="662"/>
      <c r="H785" s="662" t="s">
        <v>2282</v>
      </c>
      <c r="I785" s="662" t="s">
        <v>2282</v>
      </c>
      <c r="J785" s="662" t="s">
        <v>2283</v>
      </c>
      <c r="K785" s="662" t="s">
        <v>2284</v>
      </c>
      <c r="L785" s="664">
        <v>143.41666666666666</v>
      </c>
      <c r="M785" s="664">
        <v>3</v>
      </c>
      <c r="N785" s="665">
        <v>430.25</v>
      </c>
    </row>
    <row r="786" spans="1:14" ht="14.4" customHeight="1" x14ac:dyDescent="0.3">
      <c r="A786" s="660" t="s">
        <v>577</v>
      </c>
      <c r="B786" s="661" t="s">
        <v>578</v>
      </c>
      <c r="C786" s="662" t="s">
        <v>597</v>
      </c>
      <c r="D786" s="663" t="s">
        <v>2377</v>
      </c>
      <c r="E786" s="662" t="s">
        <v>1200</v>
      </c>
      <c r="F786" s="663" t="s">
        <v>2380</v>
      </c>
      <c r="G786" s="662"/>
      <c r="H786" s="662" t="s">
        <v>2285</v>
      </c>
      <c r="I786" s="662" t="s">
        <v>2285</v>
      </c>
      <c r="J786" s="662" t="s">
        <v>2286</v>
      </c>
      <c r="K786" s="662" t="s">
        <v>2284</v>
      </c>
      <c r="L786" s="664">
        <v>162.29</v>
      </c>
      <c r="M786" s="664">
        <v>2</v>
      </c>
      <c r="N786" s="665">
        <v>324.58</v>
      </c>
    </row>
    <row r="787" spans="1:14" ht="14.4" customHeight="1" x14ac:dyDescent="0.3">
      <c r="A787" s="660" t="s">
        <v>577</v>
      </c>
      <c r="B787" s="661" t="s">
        <v>578</v>
      </c>
      <c r="C787" s="662" t="s">
        <v>597</v>
      </c>
      <c r="D787" s="663" t="s">
        <v>2377</v>
      </c>
      <c r="E787" s="662" t="s">
        <v>1200</v>
      </c>
      <c r="F787" s="663" t="s">
        <v>2380</v>
      </c>
      <c r="G787" s="662"/>
      <c r="H787" s="662" t="s">
        <v>2287</v>
      </c>
      <c r="I787" s="662" t="s">
        <v>2287</v>
      </c>
      <c r="J787" s="662" t="s">
        <v>2288</v>
      </c>
      <c r="K787" s="662" t="s">
        <v>2289</v>
      </c>
      <c r="L787" s="664">
        <v>104.4000468162905</v>
      </c>
      <c r="M787" s="664">
        <v>3</v>
      </c>
      <c r="N787" s="665">
        <v>313.20014044887148</v>
      </c>
    </row>
    <row r="788" spans="1:14" ht="14.4" customHeight="1" x14ac:dyDescent="0.3">
      <c r="A788" s="660" t="s">
        <v>577</v>
      </c>
      <c r="B788" s="661" t="s">
        <v>578</v>
      </c>
      <c r="C788" s="662" t="s">
        <v>597</v>
      </c>
      <c r="D788" s="663" t="s">
        <v>2377</v>
      </c>
      <c r="E788" s="662" t="s">
        <v>1200</v>
      </c>
      <c r="F788" s="663" t="s">
        <v>2380</v>
      </c>
      <c r="G788" s="662"/>
      <c r="H788" s="662" t="s">
        <v>2290</v>
      </c>
      <c r="I788" s="662" t="s">
        <v>2290</v>
      </c>
      <c r="J788" s="662" t="s">
        <v>2291</v>
      </c>
      <c r="K788" s="662" t="s">
        <v>2289</v>
      </c>
      <c r="L788" s="664">
        <v>104.47000000000001</v>
      </c>
      <c r="M788" s="664">
        <v>3</v>
      </c>
      <c r="N788" s="665">
        <v>313.41000000000003</v>
      </c>
    </row>
    <row r="789" spans="1:14" ht="14.4" customHeight="1" x14ac:dyDescent="0.3">
      <c r="A789" s="660" t="s">
        <v>577</v>
      </c>
      <c r="B789" s="661" t="s">
        <v>578</v>
      </c>
      <c r="C789" s="662" t="s">
        <v>597</v>
      </c>
      <c r="D789" s="663" t="s">
        <v>2377</v>
      </c>
      <c r="E789" s="662" t="s">
        <v>1200</v>
      </c>
      <c r="F789" s="663" t="s">
        <v>2380</v>
      </c>
      <c r="G789" s="662" t="s">
        <v>614</v>
      </c>
      <c r="H789" s="662" t="s">
        <v>2292</v>
      </c>
      <c r="I789" s="662" t="s">
        <v>2293</v>
      </c>
      <c r="J789" s="662" t="s">
        <v>2294</v>
      </c>
      <c r="K789" s="662" t="s">
        <v>1204</v>
      </c>
      <c r="L789" s="664">
        <v>2332.29</v>
      </c>
      <c r="M789" s="664">
        <v>1</v>
      </c>
      <c r="N789" s="665">
        <v>2332.29</v>
      </c>
    </row>
    <row r="790" spans="1:14" ht="14.4" customHeight="1" x14ac:dyDescent="0.3">
      <c r="A790" s="660" t="s">
        <v>577</v>
      </c>
      <c r="B790" s="661" t="s">
        <v>578</v>
      </c>
      <c r="C790" s="662" t="s">
        <v>597</v>
      </c>
      <c r="D790" s="663" t="s">
        <v>2377</v>
      </c>
      <c r="E790" s="662" t="s">
        <v>1200</v>
      </c>
      <c r="F790" s="663" t="s">
        <v>2380</v>
      </c>
      <c r="G790" s="662" t="s">
        <v>1059</v>
      </c>
      <c r="H790" s="662" t="s">
        <v>2295</v>
      </c>
      <c r="I790" s="662" t="s">
        <v>2296</v>
      </c>
      <c r="J790" s="662" t="s">
        <v>2297</v>
      </c>
      <c r="K790" s="662" t="s">
        <v>2298</v>
      </c>
      <c r="L790" s="664">
        <v>40.569999999999993</v>
      </c>
      <c r="M790" s="664">
        <v>8</v>
      </c>
      <c r="N790" s="665">
        <v>324.55999999999995</v>
      </c>
    </row>
    <row r="791" spans="1:14" ht="14.4" customHeight="1" x14ac:dyDescent="0.3">
      <c r="A791" s="660" t="s">
        <v>577</v>
      </c>
      <c r="B791" s="661" t="s">
        <v>578</v>
      </c>
      <c r="C791" s="662" t="s">
        <v>597</v>
      </c>
      <c r="D791" s="663" t="s">
        <v>2377</v>
      </c>
      <c r="E791" s="662" t="s">
        <v>1200</v>
      </c>
      <c r="F791" s="663" t="s">
        <v>2380</v>
      </c>
      <c r="G791" s="662" t="s">
        <v>1059</v>
      </c>
      <c r="H791" s="662" t="s">
        <v>2299</v>
      </c>
      <c r="I791" s="662" t="s">
        <v>2300</v>
      </c>
      <c r="J791" s="662" t="s">
        <v>2301</v>
      </c>
      <c r="K791" s="662" t="s">
        <v>2298</v>
      </c>
      <c r="L791" s="664">
        <v>50.514277715274929</v>
      </c>
      <c r="M791" s="664">
        <v>126</v>
      </c>
      <c r="N791" s="665">
        <v>6364.7989921246408</v>
      </c>
    </row>
    <row r="792" spans="1:14" ht="14.4" customHeight="1" x14ac:dyDescent="0.3">
      <c r="A792" s="660" t="s">
        <v>577</v>
      </c>
      <c r="B792" s="661" t="s">
        <v>578</v>
      </c>
      <c r="C792" s="662" t="s">
        <v>597</v>
      </c>
      <c r="D792" s="663" t="s">
        <v>2377</v>
      </c>
      <c r="E792" s="662" t="s">
        <v>1200</v>
      </c>
      <c r="F792" s="663" t="s">
        <v>2380</v>
      </c>
      <c r="G792" s="662" t="s">
        <v>1059</v>
      </c>
      <c r="H792" s="662" t="s">
        <v>2302</v>
      </c>
      <c r="I792" s="662" t="s">
        <v>2303</v>
      </c>
      <c r="J792" s="662" t="s">
        <v>2304</v>
      </c>
      <c r="K792" s="662" t="s">
        <v>2298</v>
      </c>
      <c r="L792" s="664">
        <v>49.810661412724009</v>
      </c>
      <c r="M792" s="664">
        <v>82</v>
      </c>
      <c r="N792" s="665">
        <v>4084.4742358433687</v>
      </c>
    </row>
    <row r="793" spans="1:14" ht="14.4" customHeight="1" x14ac:dyDescent="0.3">
      <c r="A793" s="660" t="s">
        <v>577</v>
      </c>
      <c r="B793" s="661" t="s">
        <v>578</v>
      </c>
      <c r="C793" s="662" t="s">
        <v>597</v>
      </c>
      <c r="D793" s="663" t="s">
        <v>2377</v>
      </c>
      <c r="E793" s="662" t="s">
        <v>1200</v>
      </c>
      <c r="F793" s="663" t="s">
        <v>2380</v>
      </c>
      <c r="G793" s="662" t="s">
        <v>1059</v>
      </c>
      <c r="H793" s="662" t="s">
        <v>2305</v>
      </c>
      <c r="I793" s="662" t="s">
        <v>2306</v>
      </c>
      <c r="J793" s="662" t="s">
        <v>2307</v>
      </c>
      <c r="K793" s="662" t="s">
        <v>2298</v>
      </c>
      <c r="L793" s="664">
        <v>39.769949046232782</v>
      </c>
      <c r="M793" s="664">
        <v>209</v>
      </c>
      <c r="N793" s="665">
        <v>8311.9193506626507</v>
      </c>
    </row>
    <row r="794" spans="1:14" ht="14.4" customHeight="1" x14ac:dyDescent="0.3">
      <c r="A794" s="660" t="s">
        <v>577</v>
      </c>
      <c r="B794" s="661" t="s">
        <v>578</v>
      </c>
      <c r="C794" s="662" t="s">
        <v>597</v>
      </c>
      <c r="D794" s="663" t="s">
        <v>2377</v>
      </c>
      <c r="E794" s="662" t="s">
        <v>1200</v>
      </c>
      <c r="F794" s="663" t="s">
        <v>2380</v>
      </c>
      <c r="G794" s="662" t="s">
        <v>1059</v>
      </c>
      <c r="H794" s="662" t="s">
        <v>2308</v>
      </c>
      <c r="I794" s="662" t="s">
        <v>2309</v>
      </c>
      <c r="J794" s="662" t="s">
        <v>2310</v>
      </c>
      <c r="K794" s="662" t="s">
        <v>2298</v>
      </c>
      <c r="L794" s="664">
        <v>50.964996793912341</v>
      </c>
      <c r="M794" s="664">
        <v>48</v>
      </c>
      <c r="N794" s="665">
        <v>2446.3198461077923</v>
      </c>
    </row>
    <row r="795" spans="1:14" ht="14.4" customHeight="1" x14ac:dyDescent="0.3">
      <c r="A795" s="660" t="s">
        <v>577</v>
      </c>
      <c r="B795" s="661" t="s">
        <v>578</v>
      </c>
      <c r="C795" s="662" t="s">
        <v>597</v>
      </c>
      <c r="D795" s="663" t="s">
        <v>2377</v>
      </c>
      <c r="E795" s="662" t="s">
        <v>1200</v>
      </c>
      <c r="F795" s="663" t="s">
        <v>2380</v>
      </c>
      <c r="G795" s="662" t="s">
        <v>1059</v>
      </c>
      <c r="H795" s="662" t="s">
        <v>2311</v>
      </c>
      <c r="I795" s="662" t="s">
        <v>2312</v>
      </c>
      <c r="J795" s="662" t="s">
        <v>2313</v>
      </c>
      <c r="K795" s="662" t="s">
        <v>2298</v>
      </c>
      <c r="L795" s="664">
        <v>40.115680005116147</v>
      </c>
      <c r="M795" s="664">
        <v>212</v>
      </c>
      <c r="N795" s="665">
        <v>8504.5241610846224</v>
      </c>
    </row>
    <row r="796" spans="1:14" ht="14.4" customHeight="1" x14ac:dyDescent="0.3">
      <c r="A796" s="660" t="s">
        <v>577</v>
      </c>
      <c r="B796" s="661" t="s">
        <v>578</v>
      </c>
      <c r="C796" s="662" t="s">
        <v>597</v>
      </c>
      <c r="D796" s="663" t="s">
        <v>2377</v>
      </c>
      <c r="E796" s="662" t="s">
        <v>1200</v>
      </c>
      <c r="F796" s="663" t="s">
        <v>2380</v>
      </c>
      <c r="G796" s="662" t="s">
        <v>1059</v>
      </c>
      <c r="H796" s="662" t="s">
        <v>2314</v>
      </c>
      <c r="I796" s="662" t="s">
        <v>2314</v>
      </c>
      <c r="J796" s="662" t="s">
        <v>2315</v>
      </c>
      <c r="K796" s="662" t="s">
        <v>2316</v>
      </c>
      <c r="L796" s="664">
        <v>148.06999939074501</v>
      </c>
      <c r="M796" s="664">
        <v>4</v>
      </c>
      <c r="N796" s="665">
        <v>592.27999756298004</v>
      </c>
    </row>
    <row r="797" spans="1:14" ht="14.4" customHeight="1" x14ac:dyDescent="0.3">
      <c r="A797" s="660" t="s">
        <v>577</v>
      </c>
      <c r="B797" s="661" t="s">
        <v>578</v>
      </c>
      <c r="C797" s="662" t="s">
        <v>597</v>
      </c>
      <c r="D797" s="663" t="s">
        <v>2377</v>
      </c>
      <c r="E797" s="662" t="s">
        <v>1200</v>
      </c>
      <c r="F797" s="663" t="s">
        <v>2380</v>
      </c>
      <c r="G797" s="662" t="s">
        <v>1059</v>
      </c>
      <c r="H797" s="662" t="s">
        <v>2317</v>
      </c>
      <c r="I797" s="662" t="s">
        <v>2318</v>
      </c>
      <c r="J797" s="662" t="s">
        <v>2319</v>
      </c>
      <c r="K797" s="662" t="s">
        <v>2298</v>
      </c>
      <c r="L797" s="664">
        <v>40.569998885155186</v>
      </c>
      <c r="M797" s="664">
        <v>136</v>
      </c>
      <c r="N797" s="665">
        <v>5517.5198483811055</v>
      </c>
    </row>
    <row r="798" spans="1:14" ht="14.4" customHeight="1" x14ac:dyDescent="0.3">
      <c r="A798" s="660" t="s">
        <v>577</v>
      </c>
      <c r="B798" s="661" t="s">
        <v>578</v>
      </c>
      <c r="C798" s="662" t="s">
        <v>597</v>
      </c>
      <c r="D798" s="663" t="s">
        <v>2377</v>
      </c>
      <c r="E798" s="662" t="s">
        <v>1200</v>
      </c>
      <c r="F798" s="663" t="s">
        <v>2380</v>
      </c>
      <c r="G798" s="662" t="s">
        <v>1059</v>
      </c>
      <c r="H798" s="662" t="s">
        <v>2320</v>
      </c>
      <c r="I798" s="662" t="s">
        <v>2321</v>
      </c>
      <c r="J798" s="662" t="s">
        <v>2322</v>
      </c>
      <c r="K798" s="662" t="s">
        <v>2298</v>
      </c>
      <c r="L798" s="664">
        <v>49.250015863302202</v>
      </c>
      <c r="M798" s="664">
        <v>64</v>
      </c>
      <c r="N798" s="665">
        <v>3152.001015251341</v>
      </c>
    </row>
    <row r="799" spans="1:14" ht="14.4" customHeight="1" x14ac:dyDescent="0.3">
      <c r="A799" s="660" t="s">
        <v>577</v>
      </c>
      <c r="B799" s="661" t="s">
        <v>578</v>
      </c>
      <c r="C799" s="662" t="s">
        <v>597</v>
      </c>
      <c r="D799" s="663" t="s">
        <v>2377</v>
      </c>
      <c r="E799" s="662" t="s">
        <v>1200</v>
      </c>
      <c r="F799" s="663" t="s">
        <v>2380</v>
      </c>
      <c r="G799" s="662" t="s">
        <v>1059</v>
      </c>
      <c r="H799" s="662" t="s">
        <v>2323</v>
      </c>
      <c r="I799" s="662" t="s">
        <v>2324</v>
      </c>
      <c r="J799" s="662" t="s">
        <v>2325</v>
      </c>
      <c r="K799" s="662" t="s">
        <v>2298</v>
      </c>
      <c r="L799" s="664">
        <v>44.78</v>
      </c>
      <c r="M799" s="664">
        <v>12</v>
      </c>
      <c r="N799" s="665">
        <v>537.36</v>
      </c>
    </row>
    <row r="800" spans="1:14" ht="14.4" customHeight="1" x14ac:dyDescent="0.3">
      <c r="A800" s="660" t="s">
        <v>577</v>
      </c>
      <c r="B800" s="661" t="s">
        <v>578</v>
      </c>
      <c r="C800" s="662" t="s">
        <v>597</v>
      </c>
      <c r="D800" s="663" t="s">
        <v>2377</v>
      </c>
      <c r="E800" s="662" t="s">
        <v>1200</v>
      </c>
      <c r="F800" s="663" t="s">
        <v>2380</v>
      </c>
      <c r="G800" s="662" t="s">
        <v>1059</v>
      </c>
      <c r="H800" s="662" t="s">
        <v>2326</v>
      </c>
      <c r="I800" s="662" t="s">
        <v>2327</v>
      </c>
      <c r="J800" s="662" t="s">
        <v>2328</v>
      </c>
      <c r="K800" s="662" t="s">
        <v>2329</v>
      </c>
      <c r="L800" s="664">
        <v>148.06999939074501</v>
      </c>
      <c r="M800" s="664">
        <v>4</v>
      </c>
      <c r="N800" s="665">
        <v>592.27999756298004</v>
      </c>
    </row>
    <row r="801" spans="1:14" ht="14.4" customHeight="1" x14ac:dyDescent="0.3">
      <c r="A801" s="660" t="s">
        <v>577</v>
      </c>
      <c r="B801" s="661" t="s">
        <v>578</v>
      </c>
      <c r="C801" s="662" t="s">
        <v>597</v>
      </c>
      <c r="D801" s="663" t="s">
        <v>2377</v>
      </c>
      <c r="E801" s="662" t="s">
        <v>1200</v>
      </c>
      <c r="F801" s="663" t="s">
        <v>2380</v>
      </c>
      <c r="G801" s="662" t="s">
        <v>1059</v>
      </c>
      <c r="H801" s="662" t="s">
        <v>2330</v>
      </c>
      <c r="I801" s="662" t="s">
        <v>2331</v>
      </c>
      <c r="J801" s="662" t="s">
        <v>2332</v>
      </c>
      <c r="K801" s="662"/>
      <c r="L801" s="664">
        <v>40.569999707522626</v>
      </c>
      <c r="M801" s="664">
        <v>26</v>
      </c>
      <c r="N801" s="665">
        <v>1054.8199923955883</v>
      </c>
    </row>
    <row r="802" spans="1:14" ht="14.4" customHeight="1" x14ac:dyDescent="0.3">
      <c r="A802" s="660" t="s">
        <v>577</v>
      </c>
      <c r="B802" s="661" t="s">
        <v>578</v>
      </c>
      <c r="C802" s="662" t="s">
        <v>597</v>
      </c>
      <c r="D802" s="663" t="s">
        <v>2377</v>
      </c>
      <c r="E802" s="662" t="s">
        <v>1200</v>
      </c>
      <c r="F802" s="663" t="s">
        <v>2380</v>
      </c>
      <c r="G802" s="662" t="s">
        <v>1059</v>
      </c>
      <c r="H802" s="662" t="s">
        <v>2333</v>
      </c>
      <c r="I802" s="662" t="s">
        <v>2334</v>
      </c>
      <c r="J802" s="662" t="s">
        <v>2335</v>
      </c>
      <c r="K802" s="662" t="s">
        <v>2298</v>
      </c>
      <c r="L802" s="664">
        <v>44.780080087328706</v>
      </c>
      <c r="M802" s="664">
        <v>51</v>
      </c>
      <c r="N802" s="665">
        <v>2283.7840844537641</v>
      </c>
    </row>
    <row r="803" spans="1:14" ht="14.4" customHeight="1" x14ac:dyDescent="0.3">
      <c r="A803" s="660" t="s">
        <v>577</v>
      </c>
      <c r="B803" s="661" t="s">
        <v>578</v>
      </c>
      <c r="C803" s="662" t="s">
        <v>597</v>
      </c>
      <c r="D803" s="663" t="s">
        <v>2377</v>
      </c>
      <c r="E803" s="662" t="s">
        <v>1200</v>
      </c>
      <c r="F803" s="663" t="s">
        <v>2380</v>
      </c>
      <c r="G803" s="662" t="s">
        <v>1059</v>
      </c>
      <c r="H803" s="662" t="s">
        <v>2336</v>
      </c>
      <c r="I803" s="662" t="s">
        <v>2337</v>
      </c>
      <c r="J803" s="662" t="s">
        <v>2338</v>
      </c>
      <c r="K803" s="662" t="s">
        <v>2298</v>
      </c>
      <c r="L803" s="664">
        <v>49.249982245854305</v>
      </c>
      <c r="M803" s="664">
        <v>16</v>
      </c>
      <c r="N803" s="665">
        <v>787.99971593366888</v>
      </c>
    </row>
    <row r="804" spans="1:14" ht="14.4" customHeight="1" x14ac:dyDescent="0.3">
      <c r="A804" s="660" t="s">
        <v>577</v>
      </c>
      <c r="B804" s="661" t="s">
        <v>578</v>
      </c>
      <c r="C804" s="662" t="s">
        <v>597</v>
      </c>
      <c r="D804" s="663" t="s">
        <v>2377</v>
      </c>
      <c r="E804" s="662" t="s">
        <v>1205</v>
      </c>
      <c r="F804" s="663" t="s">
        <v>2381</v>
      </c>
      <c r="G804" s="662" t="s">
        <v>614</v>
      </c>
      <c r="H804" s="662" t="s">
        <v>1206</v>
      </c>
      <c r="I804" s="662" t="s">
        <v>1206</v>
      </c>
      <c r="J804" s="662" t="s">
        <v>1207</v>
      </c>
      <c r="K804" s="662" t="s">
        <v>1208</v>
      </c>
      <c r="L804" s="664">
        <v>72.84</v>
      </c>
      <c r="M804" s="664">
        <v>0.5</v>
      </c>
      <c r="N804" s="665">
        <v>36.42</v>
      </c>
    </row>
    <row r="805" spans="1:14" ht="14.4" customHeight="1" x14ac:dyDescent="0.3">
      <c r="A805" s="660" t="s">
        <v>577</v>
      </c>
      <c r="B805" s="661" t="s">
        <v>578</v>
      </c>
      <c r="C805" s="662" t="s">
        <v>597</v>
      </c>
      <c r="D805" s="663" t="s">
        <v>2377</v>
      </c>
      <c r="E805" s="662" t="s">
        <v>1205</v>
      </c>
      <c r="F805" s="663" t="s">
        <v>2381</v>
      </c>
      <c r="G805" s="662" t="s">
        <v>614</v>
      </c>
      <c r="H805" s="662" t="s">
        <v>1213</v>
      </c>
      <c r="I805" s="662" t="s">
        <v>1214</v>
      </c>
      <c r="J805" s="662" t="s">
        <v>1215</v>
      </c>
      <c r="K805" s="662" t="s">
        <v>1216</v>
      </c>
      <c r="L805" s="664">
        <v>33.363393726257897</v>
      </c>
      <c r="M805" s="664">
        <v>9</v>
      </c>
      <c r="N805" s="665">
        <v>300.2705435363211</v>
      </c>
    </row>
    <row r="806" spans="1:14" ht="14.4" customHeight="1" x14ac:dyDescent="0.3">
      <c r="A806" s="660" t="s">
        <v>577</v>
      </c>
      <c r="B806" s="661" t="s">
        <v>578</v>
      </c>
      <c r="C806" s="662" t="s">
        <v>597</v>
      </c>
      <c r="D806" s="663" t="s">
        <v>2377</v>
      </c>
      <c r="E806" s="662" t="s">
        <v>1205</v>
      </c>
      <c r="F806" s="663" t="s">
        <v>2381</v>
      </c>
      <c r="G806" s="662" t="s">
        <v>614</v>
      </c>
      <c r="H806" s="662" t="s">
        <v>1217</v>
      </c>
      <c r="I806" s="662" t="s">
        <v>1218</v>
      </c>
      <c r="J806" s="662" t="s">
        <v>1219</v>
      </c>
      <c r="K806" s="662" t="s">
        <v>1220</v>
      </c>
      <c r="L806" s="664">
        <v>108.71726674235251</v>
      </c>
      <c r="M806" s="664">
        <v>9.6000000000000014</v>
      </c>
      <c r="N806" s="665">
        <v>1043.6857607265842</v>
      </c>
    </row>
    <row r="807" spans="1:14" ht="14.4" customHeight="1" x14ac:dyDescent="0.3">
      <c r="A807" s="660" t="s">
        <v>577</v>
      </c>
      <c r="B807" s="661" t="s">
        <v>578</v>
      </c>
      <c r="C807" s="662" t="s">
        <v>597</v>
      </c>
      <c r="D807" s="663" t="s">
        <v>2377</v>
      </c>
      <c r="E807" s="662" t="s">
        <v>1205</v>
      </c>
      <c r="F807" s="663" t="s">
        <v>2381</v>
      </c>
      <c r="G807" s="662" t="s">
        <v>614</v>
      </c>
      <c r="H807" s="662" t="s">
        <v>1235</v>
      </c>
      <c r="I807" s="662" t="s">
        <v>1235</v>
      </c>
      <c r="J807" s="662" t="s">
        <v>1236</v>
      </c>
      <c r="K807" s="662" t="s">
        <v>1237</v>
      </c>
      <c r="L807" s="664">
        <v>166.75</v>
      </c>
      <c r="M807" s="664">
        <v>0.4</v>
      </c>
      <c r="N807" s="665">
        <v>66.7</v>
      </c>
    </row>
    <row r="808" spans="1:14" ht="14.4" customHeight="1" x14ac:dyDescent="0.3">
      <c r="A808" s="660" t="s">
        <v>577</v>
      </c>
      <c r="B808" s="661" t="s">
        <v>578</v>
      </c>
      <c r="C808" s="662" t="s">
        <v>597</v>
      </c>
      <c r="D808" s="663" t="s">
        <v>2377</v>
      </c>
      <c r="E808" s="662" t="s">
        <v>1205</v>
      </c>
      <c r="F808" s="663" t="s">
        <v>2381</v>
      </c>
      <c r="G808" s="662" t="s">
        <v>1059</v>
      </c>
      <c r="H808" s="662" t="s">
        <v>1238</v>
      </c>
      <c r="I808" s="662" t="s">
        <v>1239</v>
      </c>
      <c r="J808" s="662" t="s">
        <v>1240</v>
      </c>
      <c r="K808" s="662" t="s">
        <v>1241</v>
      </c>
      <c r="L808" s="664">
        <v>88.585200368368746</v>
      </c>
      <c r="M808" s="664">
        <v>223</v>
      </c>
      <c r="N808" s="665">
        <v>19754.49968214623</v>
      </c>
    </row>
    <row r="809" spans="1:14" ht="14.4" customHeight="1" x14ac:dyDescent="0.3">
      <c r="A809" s="660" t="s">
        <v>577</v>
      </c>
      <c r="B809" s="661" t="s">
        <v>578</v>
      </c>
      <c r="C809" s="662" t="s">
        <v>597</v>
      </c>
      <c r="D809" s="663" t="s">
        <v>2377</v>
      </c>
      <c r="E809" s="662" t="s">
        <v>1205</v>
      </c>
      <c r="F809" s="663" t="s">
        <v>2381</v>
      </c>
      <c r="G809" s="662" t="s">
        <v>1059</v>
      </c>
      <c r="H809" s="662" t="s">
        <v>1249</v>
      </c>
      <c r="I809" s="662" t="s">
        <v>1250</v>
      </c>
      <c r="J809" s="662" t="s">
        <v>1251</v>
      </c>
      <c r="K809" s="662" t="s">
        <v>1252</v>
      </c>
      <c r="L809" s="664">
        <v>208.11640753816866</v>
      </c>
      <c r="M809" s="664">
        <v>125.90000000000082</v>
      </c>
      <c r="N809" s="665">
        <v>26201.855709055602</v>
      </c>
    </row>
    <row r="810" spans="1:14" ht="14.4" customHeight="1" x14ac:dyDescent="0.3">
      <c r="A810" s="660" t="s">
        <v>577</v>
      </c>
      <c r="B810" s="661" t="s">
        <v>578</v>
      </c>
      <c r="C810" s="662" t="s">
        <v>597</v>
      </c>
      <c r="D810" s="663" t="s">
        <v>2377</v>
      </c>
      <c r="E810" s="662" t="s">
        <v>1205</v>
      </c>
      <c r="F810" s="663" t="s">
        <v>2381</v>
      </c>
      <c r="G810" s="662" t="s">
        <v>1059</v>
      </c>
      <c r="H810" s="662" t="s">
        <v>1253</v>
      </c>
      <c r="I810" s="662" t="s">
        <v>1254</v>
      </c>
      <c r="J810" s="662" t="s">
        <v>1255</v>
      </c>
      <c r="K810" s="662" t="s">
        <v>1256</v>
      </c>
      <c r="L810" s="664">
        <v>75.221711230604868</v>
      </c>
      <c r="M810" s="664">
        <v>592</v>
      </c>
      <c r="N810" s="665">
        <v>44531.253048518083</v>
      </c>
    </row>
    <row r="811" spans="1:14" ht="14.4" customHeight="1" x14ac:dyDescent="0.3">
      <c r="A811" s="660" t="s">
        <v>577</v>
      </c>
      <c r="B811" s="661" t="s">
        <v>578</v>
      </c>
      <c r="C811" s="662" t="s">
        <v>597</v>
      </c>
      <c r="D811" s="663" t="s">
        <v>2377</v>
      </c>
      <c r="E811" s="662" t="s">
        <v>1205</v>
      </c>
      <c r="F811" s="663" t="s">
        <v>2381</v>
      </c>
      <c r="G811" s="662" t="s">
        <v>1059</v>
      </c>
      <c r="H811" s="662" t="s">
        <v>1261</v>
      </c>
      <c r="I811" s="662" t="s">
        <v>1262</v>
      </c>
      <c r="J811" s="662" t="s">
        <v>1240</v>
      </c>
      <c r="K811" s="662" t="s">
        <v>1263</v>
      </c>
      <c r="L811" s="664">
        <v>74.00000574273345</v>
      </c>
      <c r="M811" s="664">
        <v>73</v>
      </c>
      <c r="N811" s="665">
        <v>5402.000419219542</v>
      </c>
    </row>
    <row r="812" spans="1:14" ht="14.4" customHeight="1" x14ac:dyDescent="0.3">
      <c r="A812" s="660" t="s">
        <v>577</v>
      </c>
      <c r="B812" s="661" t="s">
        <v>578</v>
      </c>
      <c r="C812" s="662" t="s">
        <v>597</v>
      </c>
      <c r="D812" s="663" t="s">
        <v>2377</v>
      </c>
      <c r="E812" s="662" t="s">
        <v>1205</v>
      </c>
      <c r="F812" s="663" t="s">
        <v>2381</v>
      </c>
      <c r="G812" s="662" t="s">
        <v>1059</v>
      </c>
      <c r="H812" s="662" t="s">
        <v>1264</v>
      </c>
      <c r="I812" s="662" t="s">
        <v>1265</v>
      </c>
      <c r="J812" s="662" t="s">
        <v>1266</v>
      </c>
      <c r="K812" s="662" t="s">
        <v>1267</v>
      </c>
      <c r="L812" s="664">
        <v>59.790000000000006</v>
      </c>
      <c r="M812" s="664">
        <v>15</v>
      </c>
      <c r="N812" s="665">
        <v>896.85000000000014</v>
      </c>
    </row>
    <row r="813" spans="1:14" ht="14.4" customHeight="1" x14ac:dyDescent="0.3">
      <c r="A813" s="660" t="s">
        <v>577</v>
      </c>
      <c r="B813" s="661" t="s">
        <v>578</v>
      </c>
      <c r="C813" s="662" t="s">
        <v>600</v>
      </c>
      <c r="D813" s="663" t="s">
        <v>2378</v>
      </c>
      <c r="E813" s="662" t="s">
        <v>603</v>
      </c>
      <c r="F813" s="663" t="s">
        <v>2379</v>
      </c>
      <c r="G813" s="662" t="s">
        <v>614</v>
      </c>
      <c r="H813" s="662" t="s">
        <v>619</v>
      </c>
      <c r="I813" s="662" t="s">
        <v>620</v>
      </c>
      <c r="J813" s="662" t="s">
        <v>621</v>
      </c>
      <c r="K813" s="662" t="s">
        <v>622</v>
      </c>
      <c r="L813" s="664">
        <v>88.09051586999864</v>
      </c>
      <c r="M813" s="664">
        <v>155</v>
      </c>
      <c r="N813" s="665">
        <v>13654.02995984979</v>
      </c>
    </row>
    <row r="814" spans="1:14" ht="14.4" customHeight="1" x14ac:dyDescent="0.3">
      <c r="A814" s="660" t="s">
        <v>577</v>
      </c>
      <c r="B814" s="661" t="s">
        <v>578</v>
      </c>
      <c r="C814" s="662" t="s">
        <v>600</v>
      </c>
      <c r="D814" s="663" t="s">
        <v>2378</v>
      </c>
      <c r="E814" s="662" t="s">
        <v>603</v>
      </c>
      <c r="F814" s="663" t="s">
        <v>2379</v>
      </c>
      <c r="G814" s="662" t="s">
        <v>614</v>
      </c>
      <c r="H814" s="662" t="s">
        <v>627</v>
      </c>
      <c r="I814" s="662" t="s">
        <v>628</v>
      </c>
      <c r="J814" s="662" t="s">
        <v>629</v>
      </c>
      <c r="K814" s="662" t="s">
        <v>630</v>
      </c>
      <c r="L814" s="664">
        <v>170.22704071137213</v>
      </c>
      <c r="M814" s="664">
        <v>37</v>
      </c>
      <c r="N814" s="665">
        <v>6298.4005063207687</v>
      </c>
    </row>
    <row r="815" spans="1:14" ht="14.4" customHeight="1" x14ac:dyDescent="0.3">
      <c r="A815" s="660" t="s">
        <v>577</v>
      </c>
      <c r="B815" s="661" t="s">
        <v>578</v>
      </c>
      <c r="C815" s="662" t="s">
        <v>600</v>
      </c>
      <c r="D815" s="663" t="s">
        <v>2378</v>
      </c>
      <c r="E815" s="662" t="s">
        <v>603</v>
      </c>
      <c r="F815" s="663" t="s">
        <v>2379</v>
      </c>
      <c r="G815" s="662" t="s">
        <v>614</v>
      </c>
      <c r="H815" s="662" t="s">
        <v>2339</v>
      </c>
      <c r="I815" s="662" t="s">
        <v>2340</v>
      </c>
      <c r="J815" s="662" t="s">
        <v>2341</v>
      </c>
      <c r="K815" s="662"/>
      <c r="L815" s="664">
        <v>102.01000000000002</v>
      </c>
      <c r="M815" s="664">
        <v>1</v>
      </c>
      <c r="N815" s="665">
        <v>102.01000000000002</v>
      </c>
    </row>
    <row r="816" spans="1:14" ht="14.4" customHeight="1" x14ac:dyDescent="0.3">
      <c r="A816" s="660" t="s">
        <v>577</v>
      </c>
      <c r="B816" s="661" t="s">
        <v>578</v>
      </c>
      <c r="C816" s="662" t="s">
        <v>600</v>
      </c>
      <c r="D816" s="663" t="s">
        <v>2378</v>
      </c>
      <c r="E816" s="662" t="s">
        <v>603</v>
      </c>
      <c r="F816" s="663" t="s">
        <v>2379</v>
      </c>
      <c r="G816" s="662" t="s">
        <v>614</v>
      </c>
      <c r="H816" s="662" t="s">
        <v>1663</v>
      </c>
      <c r="I816" s="662" t="s">
        <v>237</v>
      </c>
      <c r="J816" s="662" t="s">
        <v>1664</v>
      </c>
      <c r="K816" s="662"/>
      <c r="L816" s="664">
        <v>97.320310381569939</v>
      </c>
      <c r="M816" s="664">
        <v>5</v>
      </c>
      <c r="N816" s="665">
        <v>486.60155190784968</v>
      </c>
    </row>
    <row r="817" spans="1:14" ht="14.4" customHeight="1" x14ac:dyDescent="0.3">
      <c r="A817" s="660" t="s">
        <v>577</v>
      </c>
      <c r="B817" s="661" t="s">
        <v>578</v>
      </c>
      <c r="C817" s="662" t="s">
        <v>600</v>
      </c>
      <c r="D817" s="663" t="s">
        <v>2378</v>
      </c>
      <c r="E817" s="662" t="s">
        <v>603</v>
      </c>
      <c r="F817" s="663" t="s">
        <v>2379</v>
      </c>
      <c r="G817" s="662" t="s">
        <v>614</v>
      </c>
      <c r="H817" s="662" t="s">
        <v>1366</v>
      </c>
      <c r="I817" s="662" t="s">
        <v>1367</v>
      </c>
      <c r="J817" s="662" t="s">
        <v>1368</v>
      </c>
      <c r="K817" s="662" t="s">
        <v>622</v>
      </c>
      <c r="L817" s="664">
        <v>124.43241749812705</v>
      </c>
      <c r="M817" s="664">
        <v>9</v>
      </c>
      <c r="N817" s="665">
        <v>1119.8917574831435</v>
      </c>
    </row>
    <row r="818" spans="1:14" ht="14.4" customHeight="1" x14ac:dyDescent="0.3">
      <c r="A818" s="660" t="s">
        <v>577</v>
      </c>
      <c r="B818" s="661" t="s">
        <v>578</v>
      </c>
      <c r="C818" s="662" t="s">
        <v>600</v>
      </c>
      <c r="D818" s="663" t="s">
        <v>2378</v>
      </c>
      <c r="E818" s="662" t="s">
        <v>603</v>
      </c>
      <c r="F818" s="663" t="s">
        <v>2379</v>
      </c>
      <c r="G818" s="662" t="s">
        <v>614</v>
      </c>
      <c r="H818" s="662" t="s">
        <v>2342</v>
      </c>
      <c r="I818" s="662" t="s">
        <v>237</v>
      </c>
      <c r="J818" s="662" t="s">
        <v>2343</v>
      </c>
      <c r="K818" s="662"/>
      <c r="L818" s="664">
        <v>340.52051312653037</v>
      </c>
      <c r="M818" s="664">
        <v>11</v>
      </c>
      <c r="N818" s="665">
        <v>3745.7256443918341</v>
      </c>
    </row>
    <row r="819" spans="1:14" ht="14.4" customHeight="1" x14ac:dyDescent="0.3">
      <c r="A819" s="660" t="s">
        <v>577</v>
      </c>
      <c r="B819" s="661" t="s">
        <v>578</v>
      </c>
      <c r="C819" s="662" t="s">
        <v>600</v>
      </c>
      <c r="D819" s="663" t="s">
        <v>2378</v>
      </c>
      <c r="E819" s="662" t="s">
        <v>603</v>
      </c>
      <c r="F819" s="663" t="s">
        <v>2379</v>
      </c>
      <c r="G819" s="662" t="s">
        <v>614</v>
      </c>
      <c r="H819" s="662" t="s">
        <v>2344</v>
      </c>
      <c r="I819" s="662" t="s">
        <v>2345</v>
      </c>
      <c r="J819" s="662" t="s">
        <v>2062</v>
      </c>
      <c r="K819" s="662" t="s">
        <v>2346</v>
      </c>
      <c r="L819" s="664">
        <v>326.32</v>
      </c>
      <c r="M819" s="664">
        <v>7</v>
      </c>
      <c r="N819" s="665">
        <v>2284.2399999999998</v>
      </c>
    </row>
    <row r="820" spans="1:14" ht="14.4" customHeight="1" x14ac:dyDescent="0.3">
      <c r="A820" s="660" t="s">
        <v>577</v>
      </c>
      <c r="B820" s="661" t="s">
        <v>578</v>
      </c>
      <c r="C820" s="662" t="s">
        <v>600</v>
      </c>
      <c r="D820" s="663" t="s">
        <v>2378</v>
      </c>
      <c r="E820" s="662" t="s">
        <v>603</v>
      </c>
      <c r="F820" s="663" t="s">
        <v>2379</v>
      </c>
      <c r="G820" s="662" t="s">
        <v>614</v>
      </c>
      <c r="H820" s="662" t="s">
        <v>2347</v>
      </c>
      <c r="I820" s="662" t="s">
        <v>2348</v>
      </c>
      <c r="J820" s="662" t="s">
        <v>2349</v>
      </c>
      <c r="K820" s="662"/>
      <c r="L820" s="664">
        <v>264.47707356642474</v>
      </c>
      <c r="M820" s="664">
        <v>81</v>
      </c>
      <c r="N820" s="665">
        <v>21422.642958880406</v>
      </c>
    </row>
    <row r="821" spans="1:14" ht="14.4" customHeight="1" x14ac:dyDescent="0.3">
      <c r="A821" s="660" t="s">
        <v>577</v>
      </c>
      <c r="B821" s="661" t="s">
        <v>578</v>
      </c>
      <c r="C821" s="662" t="s">
        <v>600</v>
      </c>
      <c r="D821" s="663" t="s">
        <v>2378</v>
      </c>
      <c r="E821" s="662" t="s">
        <v>603</v>
      </c>
      <c r="F821" s="663" t="s">
        <v>2379</v>
      </c>
      <c r="G821" s="662" t="s">
        <v>614</v>
      </c>
      <c r="H821" s="662" t="s">
        <v>1921</v>
      </c>
      <c r="I821" s="662" t="s">
        <v>1922</v>
      </c>
      <c r="J821" s="662" t="s">
        <v>1923</v>
      </c>
      <c r="K821" s="662" t="s">
        <v>1924</v>
      </c>
      <c r="L821" s="664">
        <v>291.75219947428462</v>
      </c>
      <c r="M821" s="664">
        <v>23</v>
      </c>
      <c r="N821" s="665">
        <v>6710.3005879085458</v>
      </c>
    </row>
    <row r="822" spans="1:14" ht="14.4" customHeight="1" x14ac:dyDescent="0.3">
      <c r="A822" s="660" t="s">
        <v>577</v>
      </c>
      <c r="B822" s="661" t="s">
        <v>578</v>
      </c>
      <c r="C822" s="662" t="s">
        <v>600</v>
      </c>
      <c r="D822" s="663" t="s">
        <v>2378</v>
      </c>
      <c r="E822" s="662" t="s">
        <v>603</v>
      </c>
      <c r="F822" s="663" t="s">
        <v>2379</v>
      </c>
      <c r="G822" s="662" t="s">
        <v>614</v>
      </c>
      <c r="H822" s="662" t="s">
        <v>2350</v>
      </c>
      <c r="I822" s="662" t="s">
        <v>2351</v>
      </c>
      <c r="J822" s="662" t="s">
        <v>2352</v>
      </c>
      <c r="K822" s="662" t="s">
        <v>1139</v>
      </c>
      <c r="L822" s="664">
        <v>4312.5</v>
      </c>
      <c r="M822" s="664">
        <v>2</v>
      </c>
      <c r="N822" s="665">
        <v>8625</v>
      </c>
    </row>
    <row r="823" spans="1:14" ht="14.4" customHeight="1" x14ac:dyDescent="0.3">
      <c r="A823" s="660" t="s">
        <v>577</v>
      </c>
      <c r="B823" s="661" t="s">
        <v>578</v>
      </c>
      <c r="C823" s="662" t="s">
        <v>600</v>
      </c>
      <c r="D823" s="663" t="s">
        <v>2378</v>
      </c>
      <c r="E823" s="662" t="s">
        <v>603</v>
      </c>
      <c r="F823" s="663" t="s">
        <v>2379</v>
      </c>
      <c r="G823" s="662" t="s">
        <v>614</v>
      </c>
      <c r="H823" s="662" t="s">
        <v>2353</v>
      </c>
      <c r="I823" s="662" t="s">
        <v>2353</v>
      </c>
      <c r="J823" s="662" t="s">
        <v>2354</v>
      </c>
      <c r="K823" s="662" t="s">
        <v>2355</v>
      </c>
      <c r="L823" s="664">
        <v>2072.2555435429654</v>
      </c>
      <c r="M823" s="664">
        <v>75</v>
      </c>
      <c r="N823" s="665">
        <v>155419.1657657224</v>
      </c>
    </row>
    <row r="824" spans="1:14" ht="14.4" customHeight="1" x14ac:dyDescent="0.3">
      <c r="A824" s="660" t="s">
        <v>577</v>
      </c>
      <c r="B824" s="661" t="s">
        <v>578</v>
      </c>
      <c r="C824" s="662" t="s">
        <v>600</v>
      </c>
      <c r="D824" s="663" t="s">
        <v>2378</v>
      </c>
      <c r="E824" s="662" t="s">
        <v>603</v>
      </c>
      <c r="F824" s="663" t="s">
        <v>2379</v>
      </c>
      <c r="G824" s="662" t="s">
        <v>614</v>
      </c>
      <c r="H824" s="662" t="s">
        <v>2356</v>
      </c>
      <c r="I824" s="662" t="s">
        <v>2357</v>
      </c>
      <c r="J824" s="662" t="s">
        <v>2358</v>
      </c>
      <c r="K824" s="662" t="s">
        <v>676</v>
      </c>
      <c r="L824" s="664">
        <v>257.69876268722112</v>
      </c>
      <c r="M824" s="664">
        <v>580</v>
      </c>
      <c r="N824" s="665">
        <v>149465.28235858824</v>
      </c>
    </row>
    <row r="825" spans="1:14" ht="14.4" customHeight="1" x14ac:dyDescent="0.3">
      <c r="A825" s="660" t="s">
        <v>577</v>
      </c>
      <c r="B825" s="661" t="s">
        <v>578</v>
      </c>
      <c r="C825" s="662" t="s">
        <v>600</v>
      </c>
      <c r="D825" s="663" t="s">
        <v>2378</v>
      </c>
      <c r="E825" s="662" t="s">
        <v>603</v>
      </c>
      <c r="F825" s="663" t="s">
        <v>2379</v>
      </c>
      <c r="G825" s="662" t="s">
        <v>614</v>
      </c>
      <c r="H825" s="662" t="s">
        <v>2359</v>
      </c>
      <c r="I825" s="662" t="s">
        <v>237</v>
      </c>
      <c r="J825" s="662" t="s">
        <v>2360</v>
      </c>
      <c r="K825" s="662" t="s">
        <v>2361</v>
      </c>
      <c r="L825" s="664">
        <v>101.06397717570832</v>
      </c>
      <c r="M825" s="664">
        <v>1358</v>
      </c>
      <c r="N825" s="665">
        <v>137244.8810046119</v>
      </c>
    </row>
    <row r="826" spans="1:14" ht="14.4" customHeight="1" x14ac:dyDescent="0.3">
      <c r="A826" s="660" t="s">
        <v>577</v>
      </c>
      <c r="B826" s="661" t="s">
        <v>578</v>
      </c>
      <c r="C826" s="662" t="s">
        <v>600</v>
      </c>
      <c r="D826" s="663" t="s">
        <v>2378</v>
      </c>
      <c r="E826" s="662" t="s">
        <v>603</v>
      </c>
      <c r="F826" s="663" t="s">
        <v>2379</v>
      </c>
      <c r="G826" s="662" t="s">
        <v>614</v>
      </c>
      <c r="H826" s="662" t="s">
        <v>2362</v>
      </c>
      <c r="I826" s="662" t="s">
        <v>237</v>
      </c>
      <c r="J826" s="662" t="s">
        <v>2363</v>
      </c>
      <c r="K826" s="662"/>
      <c r="L826" s="664">
        <v>61.092338648781471</v>
      </c>
      <c r="M826" s="664">
        <v>55</v>
      </c>
      <c r="N826" s="665">
        <v>3360.0786256829811</v>
      </c>
    </row>
    <row r="827" spans="1:14" ht="14.4" customHeight="1" x14ac:dyDescent="0.3">
      <c r="A827" s="660" t="s">
        <v>577</v>
      </c>
      <c r="B827" s="661" t="s">
        <v>578</v>
      </c>
      <c r="C827" s="662" t="s">
        <v>600</v>
      </c>
      <c r="D827" s="663" t="s">
        <v>2378</v>
      </c>
      <c r="E827" s="662" t="s">
        <v>603</v>
      </c>
      <c r="F827" s="663" t="s">
        <v>2379</v>
      </c>
      <c r="G827" s="662" t="s">
        <v>614</v>
      </c>
      <c r="H827" s="662" t="s">
        <v>2364</v>
      </c>
      <c r="I827" s="662" t="s">
        <v>237</v>
      </c>
      <c r="J827" s="662" t="s">
        <v>2360</v>
      </c>
      <c r="K827" s="662" t="s">
        <v>2365</v>
      </c>
      <c r="L827" s="664">
        <v>106.95</v>
      </c>
      <c r="M827" s="664">
        <v>150</v>
      </c>
      <c r="N827" s="665">
        <v>16042.5</v>
      </c>
    </row>
    <row r="828" spans="1:14" ht="14.4" customHeight="1" x14ac:dyDescent="0.3">
      <c r="A828" s="660" t="s">
        <v>577</v>
      </c>
      <c r="B828" s="661" t="s">
        <v>578</v>
      </c>
      <c r="C828" s="662" t="s">
        <v>600</v>
      </c>
      <c r="D828" s="663" t="s">
        <v>2378</v>
      </c>
      <c r="E828" s="662" t="s">
        <v>603</v>
      </c>
      <c r="F828" s="663" t="s">
        <v>2379</v>
      </c>
      <c r="G828" s="662" t="s">
        <v>614</v>
      </c>
      <c r="H828" s="662" t="s">
        <v>2366</v>
      </c>
      <c r="I828" s="662" t="s">
        <v>237</v>
      </c>
      <c r="J828" s="662" t="s">
        <v>2367</v>
      </c>
      <c r="K828" s="662"/>
      <c r="L828" s="664">
        <v>78.479987074694762</v>
      </c>
      <c r="M828" s="664">
        <v>2</v>
      </c>
      <c r="N828" s="665">
        <v>156.95997414938952</v>
      </c>
    </row>
    <row r="829" spans="1:14" ht="14.4" customHeight="1" x14ac:dyDescent="0.3">
      <c r="A829" s="660" t="s">
        <v>577</v>
      </c>
      <c r="B829" s="661" t="s">
        <v>578</v>
      </c>
      <c r="C829" s="662" t="s">
        <v>600</v>
      </c>
      <c r="D829" s="663" t="s">
        <v>2378</v>
      </c>
      <c r="E829" s="662" t="s">
        <v>603</v>
      </c>
      <c r="F829" s="663" t="s">
        <v>2379</v>
      </c>
      <c r="G829" s="662" t="s">
        <v>614</v>
      </c>
      <c r="H829" s="662" t="s">
        <v>2368</v>
      </c>
      <c r="I829" s="662" t="s">
        <v>237</v>
      </c>
      <c r="J829" s="662" t="s">
        <v>2369</v>
      </c>
      <c r="K829" s="662"/>
      <c r="L829" s="664">
        <v>354.49979352663121</v>
      </c>
      <c r="M829" s="664">
        <v>3</v>
      </c>
      <c r="N829" s="665">
        <v>1063.4993805798936</v>
      </c>
    </row>
    <row r="830" spans="1:14" ht="14.4" customHeight="1" thickBot="1" x14ac:dyDescent="0.35">
      <c r="A830" s="666" t="s">
        <v>577</v>
      </c>
      <c r="B830" s="667" t="s">
        <v>578</v>
      </c>
      <c r="C830" s="668" t="s">
        <v>600</v>
      </c>
      <c r="D830" s="669" t="s">
        <v>2378</v>
      </c>
      <c r="E830" s="668" t="s">
        <v>603</v>
      </c>
      <c r="F830" s="669" t="s">
        <v>2379</v>
      </c>
      <c r="G830" s="668" t="s">
        <v>614</v>
      </c>
      <c r="H830" s="668" t="s">
        <v>2370</v>
      </c>
      <c r="I830" s="668" t="s">
        <v>237</v>
      </c>
      <c r="J830" s="668" t="s">
        <v>2371</v>
      </c>
      <c r="K830" s="668" t="s">
        <v>2372</v>
      </c>
      <c r="L830" s="670">
        <v>83.31</v>
      </c>
      <c r="M830" s="670">
        <v>16</v>
      </c>
      <c r="N830" s="671">
        <v>1332.96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7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2385</v>
      </c>
      <c r="B5" s="658">
        <v>2221.0257959823066</v>
      </c>
      <c r="C5" s="676">
        <v>9.9799670437779962E-3</v>
      </c>
      <c r="D5" s="658">
        <v>220327.38405743535</v>
      </c>
      <c r="E5" s="676">
        <v>0.99002003295622198</v>
      </c>
      <c r="F5" s="659">
        <v>222548.40985341766</v>
      </c>
    </row>
    <row r="6" spans="1:6" ht="14.4" customHeight="1" x14ac:dyDescent="0.3">
      <c r="A6" s="687" t="s">
        <v>2386</v>
      </c>
      <c r="B6" s="664">
        <v>957.57044509215314</v>
      </c>
      <c r="C6" s="677">
        <v>4.2784136362597654E-3</v>
      </c>
      <c r="D6" s="664">
        <v>222856.79780034738</v>
      </c>
      <c r="E6" s="677">
        <v>0.9957215863637402</v>
      </c>
      <c r="F6" s="665">
        <v>223814.36824543955</v>
      </c>
    </row>
    <row r="7" spans="1:6" ht="14.4" customHeight="1" x14ac:dyDescent="0.3">
      <c r="A7" s="687" t="s">
        <v>2387</v>
      </c>
      <c r="B7" s="664">
        <v>350.42989403825544</v>
      </c>
      <c r="C7" s="677">
        <v>2.070680738178384E-3</v>
      </c>
      <c r="D7" s="664">
        <v>168883.71981198312</v>
      </c>
      <c r="E7" s="677">
        <v>0.99792931926182171</v>
      </c>
      <c r="F7" s="665">
        <v>169234.14970602136</v>
      </c>
    </row>
    <row r="8" spans="1:6" ht="14.4" customHeight="1" x14ac:dyDescent="0.3">
      <c r="A8" s="687" t="s">
        <v>2388</v>
      </c>
      <c r="B8" s="664">
        <v>150.62</v>
      </c>
      <c r="C8" s="677">
        <v>6.7230374608875172E-4</v>
      </c>
      <c r="D8" s="664">
        <v>223885.01995628318</v>
      </c>
      <c r="E8" s="677">
        <v>0.99932769625391127</v>
      </c>
      <c r="F8" s="665">
        <v>224035.63995628318</v>
      </c>
    </row>
    <row r="9" spans="1:6" ht="14.4" customHeight="1" thickBot="1" x14ac:dyDescent="0.35">
      <c r="A9" s="688" t="s">
        <v>2389</v>
      </c>
      <c r="B9" s="679"/>
      <c r="C9" s="680">
        <v>0</v>
      </c>
      <c r="D9" s="679">
        <v>49674.942954243248</v>
      </c>
      <c r="E9" s="680">
        <v>1</v>
      </c>
      <c r="F9" s="681">
        <v>49674.942954243248</v>
      </c>
    </row>
    <row r="10" spans="1:6" ht="14.4" customHeight="1" thickBot="1" x14ac:dyDescent="0.35">
      <c r="A10" s="682" t="s">
        <v>3</v>
      </c>
      <c r="B10" s="683">
        <v>3679.6461351127155</v>
      </c>
      <c r="C10" s="684">
        <v>4.137653276033413E-3</v>
      </c>
      <c r="D10" s="683">
        <v>885627.86458029225</v>
      </c>
      <c r="E10" s="684">
        <v>0.99586234672396645</v>
      </c>
      <c r="F10" s="685">
        <v>889307.51071540511</v>
      </c>
    </row>
    <row r="11" spans="1:6" ht="14.4" customHeight="1" thickBot="1" x14ac:dyDescent="0.35"/>
    <row r="12" spans="1:6" ht="14.4" customHeight="1" x14ac:dyDescent="0.3">
      <c r="A12" s="686" t="s">
        <v>2390</v>
      </c>
      <c r="B12" s="658">
        <v>1381.4401404488715</v>
      </c>
      <c r="C12" s="676">
        <v>3.0073095027128113E-2</v>
      </c>
      <c r="D12" s="658">
        <v>44554.641237364493</v>
      </c>
      <c r="E12" s="676">
        <v>0.96992690497287182</v>
      </c>
      <c r="F12" s="659">
        <v>45936.081377813367</v>
      </c>
    </row>
    <row r="13" spans="1:6" ht="14.4" customHeight="1" x14ac:dyDescent="0.3">
      <c r="A13" s="687" t="s">
        <v>2391</v>
      </c>
      <c r="B13" s="664">
        <v>724.11</v>
      </c>
      <c r="C13" s="677">
        <v>1</v>
      </c>
      <c r="D13" s="664"/>
      <c r="E13" s="677">
        <v>0</v>
      </c>
      <c r="F13" s="665">
        <v>724.11</v>
      </c>
    </row>
    <row r="14" spans="1:6" ht="14.4" customHeight="1" x14ac:dyDescent="0.3">
      <c r="A14" s="687" t="s">
        <v>2392</v>
      </c>
      <c r="B14" s="664">
        <v>521.45565309933204</v>
      </c>
      <c r="C14" s="677">
        <v>1</v>
      </c>
      <c r="D14" s="664"/>
      <c r="E14" s="677">
        <v>0</v>
      </c>
      <c r="F14" s="665">
        <v>521.45565309933204</v>
      </c>
    </row>
    <row r="15" spans="1:6" ht="14.4" customHeight="1" x14ac:dyDescent="0.3">
      <c r="A15" s="687" t="s">
        <v>2393</v>
      </c>
      <c r="B15" s="664">
        <v>260.20000000000005</v>
      </c>
      <c r="C15" s="677">
        <v>3.4044696613431118E-2</v>
      </c>
      <c r="D15" s="664">
        <v>7382.6937803295759</v>
      </c>
      <c r="E15" s="677">
        <v>0.96595530338656888</v>
      </c>
      <c r="F15" s="665">
        <v>7642.8937803295757</v>
      </c>
    </row>
    <row r="16" spans="1:6" ht="14.4" customHeight="1" x14ac:dyDescent="0.3">
      <c r="A16" s="687" t="s">
        <v>2394</v>
      </c>
      <c r="B16" s="664">
        <v>182.43</v>
      </c>
      <c r="C16" s="677">
        <v>0.49168530846562269</v>
      </c>
      <c r="D16" s="664">
        <v>188.60000000000002</v>
      </c>
      <c r="E16" s="677">
        <v>0.50831469153437725</v>
      </c>
      <c r="F16" s="665">
        <v>371.03000000000003</v>
      </c>
    </row>
    <row r="17" spans="1:6" ht="14.4" customHeight="1" x14ac:dyDescent="0.3">
      <c r="A17" s="687" t="s">
        <v>2395</v>
      </c>
      <c r="B17" s="664">
        <v>164.55024790569857</v>
      </c>
      <c r="C17" s="677">
        <v>1</v>
      </c>
      <c r="D17" s="664"/>
      <c r="E17" s="677">
        <v>0</v>
      </c>
      <c r="F17" s="665">
        <v>164.55024790569857</v>
      </c>
    </row>
    <row r="18" spans="1:6" ht="14.4" customHeight="1" x14ac:dyDescent="0.3">
      <c r="A18" s="687" t="s">
        <v>2396</v>
      </c>
      <c r="B18" s="664">
        <v>156.20000243410291</v>
      </c>
      <c r="C18" s="677">
        <v>0.50027223910703267</v>
      </c>
      <c r="D18" s="664">
        <v>156.03</v>
      </c>
      <c r="E18" s="677">
        <v>0.49972776089296739</v>
      </c>
      <c r="F18" s="665">
        <v>312.23000243410291</v>
      </c>
    </row>
    <row r="19" spans="1:6" ht="14.4" customHeight="1" x14ac:dyDescent="0.3">
      <c r="A19" s="687" t="s">
        <v>2397</v>
      </c>
      <c r="B19" s="664">
        <v>103.98009122470998</v>
      </c>
      <c r="C19" s="677">
        <v>1</v>
      </c>
      <c r="D19" s="664"/>
      <c r="E19" s="677">
        <v>0</v>
      </c>
      <c r="F19" s="665">
        <v>103.98009122470998</v>
      </c>
    </row>
    <row r="20" spans="1:6" ht="14.4" customHeight="1" x14ac:dyDescent="0.3">
      <c r="A20" s="687" t="s">
        <v>2398</v>
      </c>
      <c r="B20" s="664">
        <v>100.73</v>
      </c>
      <c r="C20" s="677">
        <v>1</v>
      </c>
      <c r="D20" s="664"/>
      <c r="E20" s="677">
        <v>0</v>
      </c>
      <c r="F20" s="665">
        <v>100.73</v>
      </c>
    </row>
    <row r="21" spans="1:6" ht="14.4" customHeight="1" x14ac:dyDescent="0.3">
      <c r="A21" s="687" t="s">
        <v>2399</v>
      </c>
      <c r="B21" s="664">
        <v>59.18</v>
      </c>
      <c r="C21" s="677">
        <v>0.35910194174757287</v>
      </c>
      <c r="D21" s="664">
        <v>105.61999999999998</v>
      </c>
      <c r="E21" s="677">
        <v>0.64089805825242707</v>
      </c>
      <c r="F21" s="665">
        <v>164.79999999999998</v>
      </c>
    </row>
    <row r="22" spans="1:6" ht="14.4" customHeight="1" x14ac:dyDescent="0.3">
      <c r="A22" s="687" t="s">
        <v>2400</v>
      </c>
      <c r="B22" s="664">
        <v>25.37</v>
      </c>
      <c r="C22" s="677">
        <v>0.25967225075466788</v>
      </c>
      <c r="D22" s="664">
        <v>72.330081261162434</v>
      </c>
      <c r="E22" s="677">
        <v>0.74032774924533207</v>
      </c>
      <c r="F22" s="665">
        <v>97.700081261162438</v>
      </c>
    </row>
    <row r="23" spans="1:6" ht="14.4" customHeight="1" x14ac:dyDescent="0.3">
      <c r="A23" s="687" t="s">
        <v>2401</v>
      </c>
      <c r="B23" s="664"/>
      <c r="C23" s="677">
        <v>0</v>
      </c>
      <c r="D23" s="664">
        <v>251.87</v>
      </c>
      <c r="E23" s="677">
        <v>1</v>
      </c>
      <c r="F23" s="665">
        <v>251.87</v>
      </c>
    </row>
    <row r="24" spans="1:6" ht="14.4" customHeight="1" x14ac:dyDescent="0.3">
      <c r="A24" s="687" t="s">
        <v>2402</v>
      </c>
      <c r="B24" s="664"/>
      <c r="C24" s="677">
        <v>0</v>
      </c>
      <c r="D24" s="664">
        <v>7575.6450292944855</v>
      </c>
      <c r="E24" s="677">
        <v>1</v>
      </c>
      <c r="F24" s="665">
        <v>7575.6450292944855</v>
      </c>
    </row>
    <row r="25" spans="1:6" ht="14.4" customHeight="1" x14ac:dyDescent="0.3">
      <c r="A25" s="687" t="s">
        <v>2403</v>
      </c>
      <c r="B25" s="664"/>
      <c r="C25" s="677">
        <v>0</v>
      </c>
      <c r="D25" s="664">
        <v>342127.82810916117</v>
      </c>
      <c r="E25" s="677">
        <v>1</v>
      </c>
      <c r="F25" s="665">
        <v>342127.82810916117</v>
      </c>
    </row>
    <row r="26" spans="1:6" ht="14.4" customHeight="1" x14ac:dyDescent="0.3">
      <c r="A26" s="687" t="s">
        <v>2404</v>
      </c>
      <c r="B26" s="664"/>
      <c r="C26" s="677">
        <v>0</v>
      </c>
      <c r="D26" s="664">
        <v>602.77871887266554</v>
      </c>
      <c r="E26" s="677">
        <v>1</v>
      </c>
      <c r="F26" s="665">
        <v>602.77871887266554</v>
      </c>
    </row>
    <row r="27" spans="1:6" ht="14.4" customHeight="1" x14ac:dyDescent="0.3">
      <c r="A27" s="687" t="s">
        <v>2405</v>
      </c>
      <c r="B27" s="664"/>
      <c r="C27" s="677">
        <v>0</v>
      </c>
      <c r="D27" s="664">
        <v>364.9894807706433</v>
      </c>
      <c r="E27" s="677">
        <v>1</v>
      </c>
      <c r="F27" s="665">
        <v>364.9894807706433</v>
      </c>
    </row>
    <row r="28" spans="1:6" ht="14.4" customHeight="1" x14ac:dyDescent="0.3">
      <c r="A28" s="687" t="s">
        <v>2406</v>
      </c>
      <c r="B28" s="664"/>
      <c r="C28" s="677">
        <v>0</v>
      </c>
      <c r="D28" s="664">
        <v>65.349999999999966</v>
      </c>
      <c r="E28" s="677">
        <v>1</v>
      </c>
      <c r="F28" s="665">
        <v>65.349999999999966</v>
      </c>
    </row>
    <row r="29" spans="1:6" ht="14.4" customHeight="1" x14ac:dyDescent="0.3">
      <c r="A29" s="687" t="s">
        <v>2407</v>
      </c>
      <c r="B29" s="664"/>
      <c r="C29" s="677">
        <v>0</v>
      </c>
      <c r="D29" s="664">
        <v>1302.67</v>
      </c>
      <c r="E29" s="677">
        <v>1</v>
      </c>
      <c r="F29" s="665">
        <v>1302.67</v>
      </c>
    </row>
    <row r="30" spans="1:6" ht="14.4" customHeight="1" x14ac:dyDescent="0.3">
      <c r="A30" s="687" t="s">
        <v>2408</v>
      </c>
      <c r="B30" s="664"/>
      <c r="C30" s="677">
        <v>0</v>
      </c>
      <c r="D30" s="664">
        <v>239.49</v>
      </c>
      <c r="E30" s="677">
        <v>1</v>
      </c>
      <c r="F30" s="665">
        <v>239.49</v>
      </c>
    </row>
    <row r="31" spans="1:6" ht="14.4" customHeight="1" x14ac:dyDescent="0.3">
      <c r="A31" s="687" t="s">
        <v>2409</v>
      </c>
      <c r="B31" s="664"/>
      <c r="C31" s="677">
        <v>0</v>
      </c>
      <c r="D31" s="664">
        <v>128.40999999999991</v>
      </c>
      <c r="E31" s="677">
        <v>1</v>
      </c>
      <c r="F31" s="665">
        <v>128.40999999999991</v>
      </c>
    </row>
    <row r="32" spans="1:6" ht="14.4" customHeight="1" x14ac:dyDescent="0.3">
      <c r="A32" s="687" t="s">
        <v>2410</v>
      </c>
      <c r="B32" s="664"/>
      <c r="C32" s="677">
        <v>0</v>
      </c>
      <c r="D32" s="664">
        <v>155.92071084041129</v>
      </c>
      <c r="E32" s="677">
        <v>1</v>
      </c>
      <c r="F32" s="665">
        <v>155.92071084041129</v>
      </c>
    </row>
    <row r="33" spans="1:6" ht="14.4" customHeight="1" x14ac:dyDescent="0.3">
      <c r="A33" s="687" t="s">
        <v>2411</v>
      </c>
      <c r="B33" s="664"/>
      <c r="C33" s="677">
        <v>0</v>
      </c>
      <c r="D33" s="664">
        <v>72963.271773632354</v>
      </c>
      <c r="E33" s="677">
        <v>1</v>
      </c>
      <c r="F33" s="665">
        <v>72963.271773632354</v>
      </c>
    </row>
    <row r="34" spans="1:6" ht="14.4" customHeight="1" x14ac:dyDescent="0.3">
      <c r="A34" s="687" t="s">
        <v>2412</v>
      </c>
      <c r="B34" s="664"/>
      <c r="C34" s="677">
        <v>0</v>
      </c>
      <c r="D34" s="664">
        <v>112883.60088222756</v>
      </c>
      <c r="E34" s="677">
        <v>1</v>
      </c>
      <c r="F34" s="665">
        <v>112883.60088222756</v>
      </c>
    </row>
    <row r="35" spans="1:6" ht="14.4" customHeight="1" x14ac:dyDescent="0.3">
      <c r="A35" s="687" t="s">
        <v>2413</v>
      </c>
      <c r="B35" s="664"/>
      <c r="C35" s="677">
        <v>0</v>
      </c>
      <c r="D35" s="664">
        <v>1642.2099380455809</v>
      </c>
      <c r="E35" s="677">
        <v>1</v>
      </c>
      <c r="F35" s="665">
        <v>1642.2099380455809</v>
      </c>
    </row>
    <row r="36" spans="1:6" ht="14.4" customHeight="1" x14ac:dyDescent="0.3">
      <c r="A36" s="687" t="s">
        <v>2414</v>
      </c>
      <c r="B36" s="664"/>
      <c r="C36" s="677">
        <v>0</v>
      </c>
      <c r="D36" s="664">
        <v>887.27</v>
      </c>
      <c r="E36" s="677">
        <v>1</v>
      </c>
      <c r="F36" s="665">
        <v>887.27</v>
      </c>
    </row>
    <row r="37" spans="1:6" ht="14.4" customHeight="1" x14ac:dyDescent="0.3">
      <c r="A37" s="687" t="s">
        <v>2415</v>
      </c>
      <c r="B37" s="664"/>
      <c r="C37" s="677">
        <v>0</v>
      </c>
      <c r="D37" s="664">
        <v>100.97</v>
      </c>
      <c r="E37" s="677">
        <v>1</v>
      </c>
      <c r="F37" s="665">
        <v>100.97</v>
      </c>
    </row>
    <row r="38" spans="1:6" ht="14.4" customHeight="1" x14ac:dyDescent="0.3">
      <c r="A38" s="687" t="s">
        <v>2416</v>
      </c>
      <c r="B38" s="664"/>
      <c r="C38" s="677">
        <v>0</v>
      </c>
      <c r="D38" s="664">
        <v>65.599999999999994</v>
      </c>
      <c r="E38" s="677">
        <v>1</v>
      </c>
      <c r="F38" s="665">
        <v>65.599999999999994</v>
      </c>
    </row>
    <row r="39" spans="1:6" ht="14.4" customHeight="1" x14ac:dyDescent="0.3">
      <c r="A39" s="687" t="s">
        <v>2417</v>
      </c>
      <c r="B39" s="664"/>
      <c r="C39" s="677">
        <v>0</v>
      </c>
      <c r="D39" s="664">
        <v>40.25</v>
      </c>
      <c r="E39" s="677">
        <v>1</v>
      </c>
      <c r="F39" s="665">
        <v>40.25</v>
      </c>
    </row>
    <row r="40" spans="1:6" ht="14.4" customHeight="1" x14ac:dyDescent="0.3">
      <c r="A40" s="687" t="s">
        <v>2418</v>
      </c>
      <c r="B40" s="664"/>
      <c r="C40" s="677">
        <v>0</v>
      </c>
      <c r="D40" s="664">
        <v>1862.5817197696788</v>
      </c>
      <c r="E40" s="677">
        <v>1</v>
      </c>
      <c r="F40" s="665">
        <v>1862.5817197696788</v>
      </c>
    </row>
    <row r="41" spans="1:6" ht="14.4" customHeight="1" x14ac:dyDescent="0.3">
      <c r="A41" s="687" t="s">
        <v>2419</v>
      </c>
      <c r="B41" s="664"/>
      <c r="C41" s="677">
        <v>0</v>
      </c>
      <c r="D41" s="664">
        <v>1522.82</v>
      </c>
      <c r="E41" s="677">
        <v>1</v>
      </c>
      <c r="F41" s="665">
        <v>1522.82</v>
      </c>
    </row>
    <row r="42" spans="1:6" ht="14.4" customHeight="1" x14ac:dyDescent="0.3">
      <c r="A42" s="687" t="s">
        <v>2420</v>
      </c>
      <c r="B42" s="664"/>
      <c r="C42" s="677">
        <v>0</v>
      </c>
      <c r="D42" s="664">
        <v>59.050000000000026</v>
      </c>
      <c r="E42" s="677">
        <v>1</v>
      </c>
      <c r="F42" s="665">
        <v>59.050000000000026</v>
      </c>
    </row>
    <row r="43" spans="1:6" ht="14.4" customHeight="1" x14ac:dyDescent="0.3">
      <c r="A43" s="687" t="s">
        <v>2421</v>
      </c>
      <c r="B43" s="664"/>
      <c r="C43" s="677">
        <v>0</v>
      </c>
      <c r="D43" s="664">
        <v>208.64982913172844</v>
      </c>
      <c r="E43" s="677">
        <v>1</v>
      </c>
      <c r="F43" s="665">
        <v>208.64982913172844</v>
      </c>
    </row>
    <row r="44" spans="1:6" ht="14.4" customHeight="1" x14ac:dyDescent="0.3">
      <c r="A44" s="687" t="s">
        <v>2422</v>
      </c>
      <c r="B44" s="664"/>
      <c r="C44" s="677">
        <v>0</v>
      </c>
      <c r="D44" s="664">
        <v>189.91978929421776</v>
      </c>
      <c r="E44" s="677">
        <v>1</v>
      </c>
      <c r="F44" s="665">
        <v>189.91978929421776</v>
      </c>
    </row>
    <row r="45" spans="1:6" ht="14.4" customHeight="1" x14ac:dyDescent="0.3">
      <c r="A45" s="687" t="s">
        <v>2423</v>
      </c>
      <c r="B45" s="664"/>
      <c r="C45" s="677">
        <v>0</v>
      </c>
      <c r="D45" s="664">
        <v>90.739999999999981</v>
      </c>
      <c r="E45" s="677">
        <v>1</v>
      </c>
      <c r="F45" s="665">
        <v>90.739999999999981</v>
      </c>
    </row>
    <row r="46" spans="1:6" ht="14.4" customHeight="1" x14ac:dyDescent="0.3">
      <c r="A46" s="687" t="s">
        <v>2424</v>
      </c>
      <c r="B46" s="664"/>
      <c r="C46" s="677">
        <v>0</v>
      </c>
      <c r="D46" s="664">
        <v>13552.176287619683</v>
      </c>
      <c r="E46" s="677">
        <v>1</v>
      </c>
      <c r="F46" s="665">
        <v>13552.176287619683</v>
      </c>
    </row>
    <row r="47" spans="1:6" ht="14.4" customHeight="1" x14ac:dyDescent="0.3">
      <c r="A47" s="687" t="s">
        <v>2425</v>
      </c>
      <c r="B47" s="664"/>
      <c r="C47" s="677">
        <v>0</v>
      </c>
      <c r="D47" s="664">
        <v>235.63067210726894</v>
      </c>
      <c r="E47" s="677">
        <v>1</v>
      </c>
      <c r="F47" s="665">
        <v>235.63067210726894</v>
      </c>
    </row>
    <row r="48" spans="1:6" ht="14.4" customHeight="1" x14ac:dyDescent="0.3">
      <c r="A48" s="687" t="s">
        <v>2426</v>
      </c>
      <c r="B48" s="664"/>
      <c r="C48" s="677">
        <v>0</v>
      </c>
      <c r="D48" s="664">
        <v>183035.13716571414</v>
      </c>
      <c r="E48" s="677">
        <v>1</v>
      </c>
      <c r="F48" s="665">
        <v>183035.13716571414</v>
      </c>
    </row>
    <row r="49" spans="1:6" ht="14.4" customHeight="1" x14ac:dyDescent="0.3">
      <c r="A49" s="687" t="s">
        <v>2427</v>
      </c>
      <c r="B49" s="664"/>
      <c r="C49" s="677">
        <v>0</v>
      </c>
      <c r="D49" s="664">
        <v>164.20000000000002</v>
      </c>
      <c r="E49" s="677">
        <v>1</v>
      </c>
      <c r="F49" s="665">
        <v>164.20000000000002</v>
      </c>
    </row>
    <row r="50" spans="1:6" ht="14.4" customHeight="1" x14ac:dyDescent="0.3">
      <c r="A50" s="687" t="s">
        <v>2428</v>
      </c>
      <c r="B50" s="664"/>
      <c r="C50" s="677">
        <v>0</v>
      </c>
      <c r="D50" s="664">
        <v>438.79999999999995</v>
      </c>
      <c r="E50" s="677">
        <v>1</v>
      </c>
      <c r="F50" s="665">
        <v>438.79999999999995</v>
      </c>
    </row>
    <row r="51" spans="1:6" ht="14.4" customHeight="1" x14ac:dyDescent="0.3">
      <c r="A51" s="687" t="s">
        <v>2429</v>
      </c>
      <c r="B51" s="664"/>
      <c r="C51" s="677">
        <v>0</v>
      </c>
      <c r="D51" s="664">
        <v>464.08947618846787</v>
      </c>
      <c r="E51" s="677">
        <v>1</v>
      </c>
      <c r="F51" s="665">
        <v>464.08947618846787</v>
      </c>
    </row>
    <row r="52" spans="1:6" ht="14.4" customHeight="1" x14ac:dyDescent="0.3">
      <c r="A52" s="687" t="s">
        <v>2430</v>
      </c>
      <c r="B52" s="664"/>
      <c r="C52" s="677">
        <v>0</v>
      </c>
      <c r="D52" s="664">
        <v>2108.6</v>
      </c>
      <c r="E52" s="677">
        <v>1</v>
      </c>
      <c r="F52" s="665">
        <v>2108.6</v>
      </c>
    </row>
    <row r="53" spans="1:6" ht="14.4" customHeight="1" x14ac:dyDescent="0.3">
      <c r="A53" s="687" t="s">
        <v>2431</v>
      </c>
      <c r="B53" s="664"/>
      <c r="C53" s="677">
        <v>0</v>
      </c>
      <c r="D53" s="664">
        <v>2865.5587181305223</v>
      </c>
      <c r="E53" s="677">
        <v>1</v>
      </c>
      <c r="F53" s="665">
        <v>2865.5587181305223</v>
      </c>
    </row>
    <row r="54" spans="1:6" ht="14.4" customHeight="1" x14ac:dyDescent="0.3">
      <c r="A54" s="687" t="s">
        <v>2432</v>
      </c>
      <c r="B54" s="664"/>
      <c r="C54" s="677">
        <v>0</v>
      </c>
      <c r="D54" s="664">
        <v>4124.9199999999983</v>
      </c>
      <c r="E54" s="677">
        <v>1</v>
      </c>
      <c r="F54" s="665">
        <v>4124.9199999999983</v>
      </c>
    </row>
    <row r="55" spans="1:6" ht="14.4" customHeight="1" x14ac:dyDescent="0.3">
      <c r="A55" s="687" t="s">
        <v>2433</v>
      </c>
      <c r="B55" s="664"/>
      <c r="C55" s="677">
        <v>0</v>
      </c>
      <c r="D55" s="664">
        <v>148.65034356933816</v>
      </c>
      <c r="E55" s="677">
        <v>1</v>
      </c>
      <c r="F55" s="665">
        <v>148.65034356933816</v>
      </c>
    </row>
    <row r="56" spans="1:6" ht="14.4" customHeight="1" x14ac:dyDescent="0.3">
      <c r="A56" s="687" t="s">
        <v>2434</v>
      </c>
      <c r="B56" s="664"/>
      <c r="C56" s="677">
        <v>0</v>
      </c>
      <c r="D56" s="664">
        <v>59.05</v>
      </c>
      <c r="E56" s="677">
        <v>1</v>
      </c>
      <c r="F56" s="665">
        <v>59.05</v>
      </c>
    </row>
    <row r="57" spans="1:6" ht="14.4" customHeight="1" x14ac:dyDescent="0.3">
      <c r="A57" s="687" t="s">
        <v>2435</v>
      </c>
      <c r="B57" s="664"/>
      <c r="C57" s="677">
        <v>0</v>
      </c>
      <c r="D57" s="664">
        <v>63.870186406604624</v>
      </c>
      <c r="E57" s="677">
        <v>1</v>
      </c>
      <c r="F57" s="665">
        <v>63.870186406604624</v>
      </c>
    </row>
    <row r="58" spans="1:6" ht="14.4" customHeight="1" x14ac:dyDescent="0.3">
      <c r="A58" s="687" t="s">
        <v>2436</v>
      </c>
      <c r="B58" s="664"/>
      <c r="C58" s="677">
        <v>0</v>
      </c>
      <c r="D58" s="664">
        <v>23.919958559420099</v>
      </c>
      <c r="E58" s="677">
        <v>1</v>
      </c>
      <c r="F58" s="665">
        <v>23.919958559420099</v>
      </c>
    </row>
    <row r="59" spans="1:6" ht="14.4" customHeight="1" x14ac:dyDescent="0.3">
      <c r="A59" s="687" t="s">
        <v>2437</v>
      </c>
      <c r="B59" s="664"/>
      <c r="C59" s="677">
        <v>0</v>
      </c>
      <c r="D59" s="664">
        <v>555.51102060612482</v>
      </c>
      <c r="E59" s="677">
        <v>1</v>
      </c>
      <c r="F59" s="665">
        <v>555.51102060612482</v>
      </c>
    </row>
    <row r="60" spans="1:6" ht="14.4" customHeight="1" x14ac:dyDescent="0.3">
      <c r="A60" s="687" t="s">
        <v>2438</v>
      </c>
      <c r="B60" s="664"/>
      <c r="C60" s="677">
        <v>0</v>
      </c>
      <c r="D60" s="664">
        <v>3889.2080167400313</v>
      </c>
      <c r="E60" s="677">
        <v>1</v>
      </c>
      <c r="F60" s="665">
        <v>3889.2080167400313</v>
      </c>
    </row>
    <row r="61" spans="1:6" ht="14.4" customHeight="1" x14ac:dyDescent="0.3">
      <c r="A61" s="687" t="s">
        <v>2439</v>
      </c>
      <c r="B61" s="664"/>
      <c r="C61" s="677">
        <v>0</v>
      </c>
      <c r="D61" s="664">
        <v>454.91999999999979</v>
      </c>
      <c r="E61" s="677">
        <v>1</v>
      </c>
      <c r="F61" s="665">
        <v>454.91999999999979</v>
      </c>
    </row>
    <row r="62" spans="1:6" ht="14.4" customHeight="1" x14ac:dyDescent="0.3">
      <c r="A62" s="687" t="s">
        <v>2440</v>
      </c>
      <c r="B62" s="664"/>
      <c r="C62" s="677">
        <v>0</v>
      </c>
      <c r="D62" s="664">
        <v>1256.779657731857</v>
      </c>
      <c r="E62" s="677">
        <v>1</v>
      </c>
      <c r="F62" s="665">
        <v>1256.779657731857</v>
      </c>
    </row>
    <row r="63" spans="1:6" ht="14.4" customHeight="1" x14ac:dyDescent="0.3">
      <c r="A63" s="687" t="s">
        <v>2441</v>
      </c>
      <c r="B63" s="664"/>
      <c r="C63" s="677">
        <v>0</v>
      </c>
      <c r="D63" s="664">
        <v>122.03</v>
      </c>
      <c r="E63" s="677">
        <v>1</v>
      </c>
      <c r="F63" s="665">
        <v>122.03</v>
      </c>
    </row>
    <row r="64" spans="1:6" ht="14.4" customHeight="1" x14ac:dyDescent="0.3">
      <c r="A64" s="687" t="s">
        <v>2442</v>
      </c>
      <c r="B64" s="664"/>
      <c r="C64" s="677">
        <v>0</v>
      </c>
      <c r="D64" s="664">
        <v>386.82979515498914</v>
      </c>
      <c r="E64" s="677">
        <v>1</v>
      </c>
      <c r="F64" s="665">
        <v>386.82979515498914</v>
      </c>
    </row>
    <row r="65" spans="1:6" ht="14.4" customHeight="1" x14ac:dyDescent="0.3">
      <c r="A65" s="687" t="s">
        <v>2443</v>
      </c>
      <c r="B65" s="664"/>
      <c r="C65" s="677">
        <v>0</v>
      </c>
      <c r="D65" s="664">
        <v>411.01999999999992</v>
      </c>
      <c r="E65" s="677">
        <v>1</v>
      </c>
      <c r="F65" s="665">
        <v>411.01999999999992</v>
      </c>
    </row>
    <row r="66" spans="1:6" ht="14.4" customHeight="1" x14ac:dyDescent="0.3">
      <c r="A66" s="687" t="s">
        <v>2444</v>
      </c>
      <c r="B66" s="664"/>
      <c r="C66" s="677">
        <v>0</v>
      </c>
      <c r="D66" s="664">
        <v>214.17189604382799</v>
      </c>
      <c r="E66" s="677">
        <v>1</v>
      </c>
      <c r="F66" s="665">
        <v>214.17189604382799</v>
      </c>
    </row>
    <row r="67" spans="1:6" ht="14.4" customHeight="1" x14ac:dyDescent="0.3">
      <c r="A67" s="687" t="s">
        <v>2445</v>
      </c>
      <c r="B67" s="664"/>
      <c r="C67" s="677">
        <v>0</v>
      </c>
      <c r="D67" s="664">
        <v>357</v>
      </c>
      <c r="E67" s="677">
        <v>1</v>
      </c>
      <c r="F67" s="665">
        <v>357</v>
      </c>
    </row>
    <row r="68" spans="1:6" ht="14.4" customHeight="1" x14ac:dyDescent="0.3">
      <c r="A68" s="687" t="s">
        <v>2446</v>
      </c>
      <c r="B68" s="664"/>
      <c r="C68" s="677">
        <v>0</v>
      </c>
      <c r="D68" s="664">
        <v>113.78999999999999</v>
      </c>
      <c r="E68" s="677">
        <v>1</v>
      </c>
      <c r="F68" s="665">
        <v>113.78999999999999</v>
      </c>
    </row>
    <row r="69" spans="1:6" ht="14.4" customHeight="1" x14ac:dyDescent="0.3">
      <c r="A69" s="687" t="s">
        <v>2447</v>
      </c>
      <c r="B69" s="664"/>
      <c r="C69" s="677">
        <v>0</v>
      </c>
      <c r="D69" s="664">
        <v>643.54205261537595</v>
      </c>
      <c r="E69" s="677">
        <v>1</v>
      </c>
      <c r="F69" s="665">
        <v>643.54205261537595</v>
      </c>
    </row>
    <row r="70" spans="1:6" ht="14.4" customHeight="1" x14ac:dyDescent="0.3">
      <c r="A70" s="687" t="s">
        <v>2448</v>
      </c>
      <c r="B70" s="664"/>
      <c r="C70" s="677">
        <v>0</v>
      </c>
      <c r="D70" s="664">
        <v>174.27000000000004</v>
      </c>
      <c r="E70" s="677">
        <v>1</v>
      </c>
      <c r="F70" s="665">
        <v>174.27000000000004</v>
      </c>
    </row>
    <row r="71" spans="1:6" ht="14.4" customHeight="1" x14ac:dyDescent="0.3">
      <c r="A71" s="687" t="s">
        <v>2449</v>
      </c>
      <c r="B71" s="664"/>
      <c r="C71" s="677">
        <v>0</v>
      </c>
      <c r="D71" s="664">
        <v>52610.841625921712</v>
      </c>
      <c r="E71" s="677">
        <v>1</v>
      </c>
      <c r="F71" s="665">
        <v>52610.841625921712</v>
      </c>
    </row>
    <row r="72" spans="1:6" ht="14.4" customHeight="1" x14ac:dyDescent="0.3">
      <c r="A72" s="687" t="s">
        <v>2450</v>
      </c>
      <c r="B72" s="664"/>
      <c r="C72" s="677">
        <v>0</v>
      </c>
      <c r="D72" s="664">
        <v>268.42</v>
      </c>
      <c r="E72" s="677">
        <v>1</v>
      </c>
      <c r="F72" s="665">
        <v>268.42</v>
      </c>
    </row>
    <row r="73" spans="1:6" ht="14.4" customHeight="1" x14ac:dyDescent="0.3">
      <c r="A73" s="687" t="s">
        <v>2451</v>
      </c>
      <c r="B73" s="664"/>
      <c r="C73" s="677">
        <v>0</v>
      </c>
      <c r="D73" s="664">
        <v>315.7596857229334</v>
      </c>
      <c r="E73" s="677">
        <v>1</v>
      </c>
      <c r="F73" s="665">
        <v>315.7596857229334</v>
      </c>
    </row>
    <row r="74" spans="1:6" ht="14.4" customHeight="1" x14ac:dyDescent="0.3">
      <c r="A74" s="687" t="s">
        <v>2452</v>
      </c>
      <c r="B74" s="664"/>
      <c r="C74" s="677">
        <v>0</v>
      </c>
      <c r="D74" s="664">
        <v>193.60944135895275</v>
      </c>
      <c r="E74" s="677">
        <v>1</v>
      </c>
      <c r="F74" s="665">
        <v>193.60944135895275</v>
      </c>
    </row>
    <row r="75" spans="1:6" ht="14.4" customHeight="1" x14ac:dyDescent="0.3">
      <c r="A75" s="687" t="s">
        <v>2453</v>
      </c>
      <c r="B75" s="664"/>
      <c r="C75" s="677">
        <v>0</v>
      </c>
      <c r="D75" s="664">
        <v>18285.477265773912</v>
      </c>
      <c r="E75" s="677">
        <v>1</v>
      </c>
      <c r="F75" s="665">
        <v>18285.477265773912</v>
      </c>
    </row>
    <row r="76" spans="1:6" ht="14.4" customHeight="1" x14ac:dyDescent="0.3">
      <c r="A76" s="687" t="s">
        <v>2454</v>
      </c>
      <c r="B76" s="664"/>
      <c r="C76" s="677">
        <v>0</v>
      </c>
      <c r="D76" s="664">
        <v>52.180230253853168</v>
      </c>
      <c r="E76" s="677">
        <v>1</v>
      </c>
      <c r="F76" s="665">
        <v>52.180230253853168</v>
      </c>
    </row>
    <row r="77" spans="1:6" ht="14.4" customHeight="1" x14ac:dyDescent="0.3">
      <c r="A77" s="687" t="s">
        <v>2455</v>
      </c>
      <c r="B77" s="664"/>
      <c r="C77" s="677"/>
      <c r="D77" s="664">
        <v>0</v>
      </c>
      <c r="E77" s="677"/>
      <c r="F77" s="665">
        <v>0</v>
      </c>
    </row>
    <row r="78" spans="1:6" ht="14.4" customHeight="1" thickBot="1" x14ac:dyDescent="0.35">
      <c r="A78" s="688" t="s">
        <v>2456</v>
      </c>
      <c r="B78" s="679"/>
      <c r="C78" s="680">
        <v>0</v>
      </c>
      <c r="D78" s="679">
        <v>246.10000407761905</v>
      </c>
      <c r="E78" s="680">
        <v>1</v>
      </c>
      <c r="F78" s="681">
        <v>246.10000407761905</v>
      </c>
    </row>
    <row r="79" spans="1:6" ht="14.4" customHeight="1" thickBot="1" x14ac:dyDescent="0.35">
      <c r="A79" s="682" t="s">
        <v>3</v>
      </c>
      <c r="B79" s="683">
        <v>3679.6461351127145</v>
      </c>
      <c r="C79" s="684">
        <v>4.1376532760334104E-3</v>
      </c>
      <c r="D79" s="683">
        <v>885627.86458029272</v>
      </c>
      <c r="E79" s="684">
        <v>0.99586234672396656</v>
      </c>
      <c r="F79" s="685">
        <v>889307.51071540546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2014-11-23T12:41:03Z</dcterms:modified>
</cp:coreProperties>
</file>